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ga\Rozpočty 2012 - 6-2023\Hotové\Nemocnice VM\VM Nemocnice úprava\Rozpočet\"/>
    </mc:Choice>
  </mc:AlternateContent>
  <bookViews>
    <workbookView xWindow="0" yWindow="0" windowWidth="28800" windowHeight="12285" activeTab="1"/>
  </bookViews>
  <sheets>
    <sheet name="Rekapitulace stavby" sheetId="1" r:id="rId1"/>
    <sheet name="1 - Stavební část" sheetId="2" r:id="rId2"/>
    <sheet name="2 - Vedlejší rozpočtové n..." sheetId="3" r:id="rId3"/>
  </sheets>
  <definedNames>
    <definedName name="_xlnm._FilterDatabase" localSheetId="1" hidden="1">'1 - Stavební část'!$C$140:$L$1411</definedName>
    <definedName name="_xlnm._FilterDatabase" localSheetId="2" hidden="1">'2 - Vedlejší rozpočtové n...'!$C$118:$L$128</definedName>
    <definedName name="_xlnm.Print_Titles" localSheetId="1">'1 - Stavební část'!$140:$140</definedName>
    <definedName name="_xlnm.Print_Titles" localSheetId="2">'2 - Vedlejší rozpočtové n...'!$118:$118</definedName>
    <definedName name="_xlnm.Print_Titles" localSheetId="0">'Rekapitulace stavby'!$92:$92</definedName>
    <definedName name="_xlnm.Print_Area" localSheetId="1">'1 - Stavební část'!$C$4:$K$76,'1 - Stavební část'!$C$82:$K$122,'1 - Stavební část'!$C$128:$K$1411</definedName>
    <definedName name="_xlnm.Print_Area" localSheetId="2">'2 - Vedlejší rozpočtové n...'!$C$4:$K$76,'2 - Vedlejší rozpočtové n...'!$C$82:$K$100,'2 - Vedlejší rozpočtové n...'!$C$106:$K$128</definedName>
    <definedName name="_xlnm.Print_Area" localSheetId="0">'Rekapitulace stavby'!$D$4:$AO$76,'Rekapitulace stavby'!$C$82:$AQ$97</definedName>
  </definedNames>
  <calcPr calcId="152511"/>
</workbook>
</file>

<file path=xl/calcChain.xml><?xml version="1.0" encoding="utf-8"?>
<calcChain xmlns="http://schemas.openxmlformats.org/spreadsheetml/2006/main">
  <c r="K39" i="3" l="1"/>
  <c r="K38" i="3"/>
  <c r="BA96" i="1"/>
  <c r="K37" i="3"/>
  <c r="AZ96" i="1"/>
  <c r="BI128" i="3"/>
  <c r="BH128" i="3"/>
  <c r="BG128" i="3"/>
  <c r="BF128" i="3"/>
  <c r="X128" i="3"/>
  <c r="X127" i="3"/>
  <c r="V128" i="3"/>
  <c r="V127" i="3"/>
  <c r="T128" i="3"/>
  <c r="T127" i="3" s="1"/>
  <c r="P128" i="3"/>
  <c r="BK128" i="3" s="1"/>
  <c r="BK127" i="3" s="1"/>
  <c r="K127" i="3" s="1"/>
  <c r="K99" i="3" s="1"/>
  <c r="BI126" i="3"/>
  <c r="BH126" i="3"/>
  <c r="BG126" i="3"/>
  <c r="BF126" i="3"/>
  <c r="X126" i="3"/>
  <c r="V126" i="3"/>
  <c r="T126" i="3"/>
  <c r="P126" i="3"/>
  <c r="BI125" i="3"/>
  <c r="BH125" i="3"/>
  <c r="BG125" i="3"/>
  <c r="BF125" i="3"/>
  <c r="X125" i="3"/>
  <c r="V125" i="3"/>
  <c r="T125" i="3"/>
  <c r="P125" i="3"/>
  <c r="BK125" i="3" s="1"/>
  <c r="BI124" i="3"/>
  <c r="BH124" i="3"/>
  <c r="BG124" i="3"/>
  <c r="BF124" i="3"/>
  <c r="X124" i="3"/>
  <c r="V124" i="3"/>
  <c r="T124" i="3"/>
  <c r="P124" i="3"/>
  <c r="BK124" i="3" s="1"/>
  <c r="BI123" i="3"/>
  <c r="BH123" i="3"/>
  <c r="BG123" i="3"/>
  <c r="BF123" i="3"/>
  <c r="X123" i="3"/>
  <c r="V123" i="3"/>
  <c r="T123" i="3"/>
  <c r="P123" i="3"/>
  <c r="BK123" i="3" s="1"/>
  <c r="BI122" i="3"/>
  <c r="BH122" i="3"/>
  <c r="BG122" i="3"/>
  <c r="BF122" i="3"/>
  <c r="X122" i="3"/>
  <c r="V122" i="3"/>
  <c r="T122" i="3"/>
  <c r="P122" i="3"/>
  <c r="BK122" i="3" s="1"/>
  <c r="J116" i="3"/>
  <c r="J115" i="3"/>
  <c r="F115" i="3"/>
  <c r="F113" i="3"/>
  <c r="E111" i="3"/>
  <c r="J92" i="3"/>
  <c r="J91" i="3"/>
  <c r="F91" i="3"/>
  <c r="F89" i="3"/>
  <c r="E87" i="3"/>
  <c r="J18" i="3"/>
  <c r="E18" i="3"/>
  <c r="F116" i="3" s="1"/>
  <c r="J17" i="3"/>
  <c r="J12" i="3"/>
  <c r="J113" i="3"/>
  <c r="E7" i="3"/>
  <c r="E109" i="3" s="1"/>
  <c r="K39" i="2"/>
  <c r="K38" i="2"/>
  <c r="BA95" i="1" s="1"/>
  <c r="K37" i="2"/>
  <c r="AZ95" i="1"/>
  <c r="BI1410" i="2"/>
  <c r="BH1410" i="2"/>
  <c r="BG1410" i="2"/>
  <c r="BF1410" i="2"/>
  <c r="X1410" i="2"/>
  <c r="V1410" i="2"/>
  <c r="T1410" i="2"/>
  <c r="P1410" i="2"/>
  <c r="BI1408" i="2"/>
  <c r="BH1408" i="2"/>
  <c r="BG1408" i="2"/>
  <c r="BF1408" i="2"/>
  <c r="X1408" i="2"/>
  <c r="V1408" i="2"/>
  <c r="T1408" i="2"/>
  <c r="P1408" i="2"/>
  <c r="BI1338" i="2"/>
  <c r="BH1338" i="2"/>
  <c r="BG1338" i="2"/>
  <c r="BF1338" i="2"/>
  <c r="X1338" i="2"/>
  <c r="V1338" i="2"/>
  <c r="T1338" i="2"/>
  <c r="P1338" i="2"/>
  <c r="BI1336" i="2"/>
  <c r="BH1336" i="2"/>
  <c r="BG1336" i="2"/>
  <c r="BF1336" i="2"/>
  <c r="X1336" i="2"/>
  <c r="V1336" i="2"/>
  <c r="T1336" i="2"/>
  <c r="P1336" i="2"/>
  <c r="BI1325" i="2"/>
  <c r="BH1325" i="2"/>
  <c r="BG1325" i="2"/>
  <c r="BF1325" i="2"/>
  <c r="X1325" i="2"/>
  <c r="V1325" i="2"/>
  <c r="T1325" i="2"/>
  <c r="P1325" i="2"/>
  <c r="BI1324" i="2"/>
  <c r="BH1324" i="2"/>
  <c r="BG1324" i="2"/>
  <c r="BF1324" i="2"/>
  <c r="X1324" i="2"/>
  <c r="V1324" i="2"/>
  <c r="T1324" i="2"/>
  <c r="P1324" i="2"/>
  <c r="BI1323" i="2"/>
  <c r="BH1323" i="2"/>
  <c r="BG1323" i="2"/>
  <c r="BF1323" i="2"/>
  <c r="X1323" i="2"/>
  <c r="V1323" i="2"/>
  <c r="T1323" i="2"/>
  <c r="P1323" i="2"/>
  <c r="BI1322" i="2"/>
  <c r="BH1322" i="2"/>
  <c r="BG1322" i="2"/>
  <c r="BF1322" i="2"/>
  <c r="X1322" i="2"/>
  <c r="V1322" i="2"/>
  <c r="T1322" i="2"/>
  <c r="P1322" i="2"/>
  <c r="BI1305" i="2"/>
  <c r="BH1305" i="2"/>
  <c r="BG1305" i="2"/>
  <c r="BF1305" i="2"/>
  <c r="X1305" i="2"/>
  <c r="V1305" i="2"/>
  <c r="T1305" i="2"/>
  <c r="P1305" i="2"/>
  <c r="BI1303" i="2"/>
  <c r="BH1303" i="2"/>
  <c r="BG1303" i="2"/>
  <c r="BF1303" i="2"/>
  <c r="X1303" i="2"/>
  <c r="V1303" i="2"/>
  <c r="T1303" i="2"/>
  <c r="P1303" i="2"/>
  <c r="BI1302" i="2"/>
  <c r="BH1302" i="2"/>
  <c r="BG1302" i="2"/>
  <c r="BF1302" i="2"/>
  <c r="X1302" i="2"/>
  <c r="V1302" i="2"/>
  <c r="T1302" i="2"/>
  <c r="P1302" i="2"/>
  <c r="BI1300" i="2"/>
  <c r="BH1300" i="2"/>
  <c r="BG1300" i="2"/>
  <c r="BF1300" i="2"/>
  <c r="X1300" i="2"/>
  <c r="V1300" i="2"/>
  <c r="T1300" i="2"/>
  <c r="P1300" i="2"/>
  <c r="BI1299" i="2"/>
  <c r="BH1299" i="2"/>
  <c r="BG1299" i="2"/>
  <c r="BF1299" i="2"/>
  <c r="X1299" i="2"/>
  <c r="V1299" i="2"/>
  <c r="T1299" i="2"/>
  <c r="P1299" i="2"/>
  <c r="BI1296" i="2"/>
  <c r="BH1296" i="2"/>
  <c r="BG1296" i="2"/>
  <c r="BF1296" i="2"/>
  <c r="X1296" i="2"/>
  <c r="V1296" i="2"/>
  <c r="T1296" i="2"/>
  <c r="P1296" i="2"/>
  <c r="BI1294" i="2"/>
  <c r="BH1294" i="2"/>
  <c r="BG1294" i="2"/>
  <c r="BF1294" i="2"/>
  <c r="X1294" i="2"/>
  <c r="V1294" i="2"/>
  <c r="T1294" i="2"/>
  <c r="P1294" i="2"/>
  <c r="BI1293" i="2"/>
  <c r="BH1293" i="2"/>
  <c r="BG1293" i="2"/>
  <c r="BF1293" i="2"/>
  <c r="X1293" i="2"/>
  <c r="V1293" i="2"/>
  <c r="T1293" i="2"/>
  <c r="P1293" i="2"/>
  <c r="BI1287" i="2"/>
  <c r="BH1287" i="2"/>
  <c r="BG1287" i="2"/>
  <c r="BF1287" i="2"/>
  <c r="X1287" i="2"/>
  <c r="V1287" i="2"/>
  <c r="T1287" i="2"/>
  <c r="P1287" i="2"/>
  <c r="BI1286" i="2"/>
  <c r="BH1286" i="2"/>
  <c r="BG1286" i="2"/>
  <c r="BF1286" i="2"/>
  <c r="X1286" i="2"/>
  <c r="V1286" i="2"/>
  <c r="T1286" i="2"/>
  <c r="P1286" i="2"/>
  <c r="BI1285" i="2"/>
  <c r="BH1285" i="2"/>
  <c r="BG1285" i="2"/>
  <c r="BF1285" i="2"/>
  <c r="X1285" i="2"/>
  <c r="V1285" i="2"/>
  <c r="T1285" i="2"/>
  <c r="P1285" i="2"/>
  <c r="BI1279" i="2"/>
  <c r="BH1279" i="2"/>
  <c r="BG1279" i="2"/>
  <c r="BF1279" i="2"/>
  <c r="X1279" i="2"/>
  <c r="V1279" i="2"/>
  <c r="T1279" i="2"/>
  <c r="P1279" i="2"/>
  <c r="BI1277" i="2"/>
  <c r="BH1277" i="2"/>
  <c r="BG1277" i="2"/>
  <c r="BF1277" i="2"/>
  <c r="X1277" i="2"/>
  <c r="V1277" i="2"/>
  <c r="T1277" i="2"/>
  <c r="P1277" i="2"/>
  <c r="BI1268" i="2"/>
  <c r="BH1268" i="2"/>
  <c r="BG1268" i="2"/>
  <c r="BF1268" i="2"/>
  <c r="X1268" i="2"/>
  <c r="V1268" i="2"/>
  <c r="T1268" i="2"/>
  <c r="P1268" i="2"/>
  <c r="BI1267" i="2"/>
  <c r="BH1267" i="2"/>
  <c r="BG1267" i="2"/>
  <c r="BF1267" i="2"/>
  <c r="X1267" i="2"/>
  <c r="V1267" i="2"/>
  <c r="T1267" i="2"/>
  <c r="P1267" i="2"/>
  <c r="BI1266" i="2"/>
  <c r="BH1266" i="2"/>
  <c r="BG1266" i="2"/>
  <c r="BF1266" i="2"/>
  <c r="X1266" i="2"/>
  <c r="V1266" i="2"/>
  <c r="T1266" i="2"/>
  <c r="P1266" i="2"/>
  <c r="BI1265" i="2"/>
  <c r="BH1265" i="2"/>
  <c r="BG1265" i="2"/>
  <c r="BF1265" i="2"/>
  <c r="X1265" i="2"/>
  <c r="V1265" i="2"/>
  <c r="T1265" i="2"/>
  <c r="P1265" i="2"/>
  <c r="BI1262" i="2"/>
  <c r="BH1262" i="2"/>
  <c r="BG1262" i="2"/>
  <c r="BF1262" i="2"/>
  <c r="X1262" i="2"/>
  <c r="V1262" i="2"/>
  <c r="T1262" i="2"/>
  <c r="P1262" i="2"/>
  <c r="BI1261" i="2"/>
  <c r="BH1261" i="2"/>
  <c r="BG1261" i="2"/>
  <c r="BF1261" i="2"/>
  <c r="X1261" i="2"/>
  <c r="V1261" i="2"/>
  <c r="T1261" i="2"/>
  <c r="P1261" i="2"/>
  <c r="BI1259" i="2"/>
  <c r="BH1259" i="2"/>
  <c r="BG1259" i="2"/>
  <c r="BF1259" i="2"/>
  <c r="X1259" i="2"/>
  <c r="V1259" i="2"/>
  <c r="T1259" i="2"/>
  <c r="P1259" i="2"/>
  <c r="BI1251" i="2"/>
  <c r="BH1251" i="2"/>
  <c r="BG1251" i="2"/>
  <c r="BF1251" i="2"/>
  <c r="X1251" i="2"/>
  <c r="V1251" i="2"/>
  <c r="T1251" i="2"/>
  <c r="P1251" i="2"/>
  <c r="BI1244" i="2"/>
  <c r="BH1244" i="2"/>
  <c r="BG1244" i="2"/>
  <c r="BF1244" i="2"/>
  <c r="X1244" i="2"/>
  <c r="V1244" i="2"/>
  <c r="T1244" i="2"/>
  <c r="P1244" i="2"/>
  <c r="BI1236" i="2"/>
  <c r="BH1236" i="2"/>
  <c r="BG1236" i="2"/>
  <c r="BF1236" i="2"/>
  <c r="X1236" i="2"/>
  <c r="V1236" i="2"/>
  <c r="T1236" i="2"/>
  <c r="P1236" i="2"/>
  <c r="BI1235" i="2"/>
  <c r="BH1235" i="2"/>
  <c r="BG1235" i="2"/>
  <c r="BF1235" i="2"/>
  <c r="X1235" i="2"/>
  <c r="V1235" i="2"/>
  <c r="T1235" i="2"/>
  <c r="P1235" i="2"/>
  <c r="BI1234" i="2"/>
  <c r="BH1234" i="2"/>
  <c r="BG1234" i="2"/>
  <c r="BF1234" i="2"/>
  <c r="X1234" i="2"/>
  <c r="V1234" i="2"/>
  <c r="T1234" i="2"/>
  <c r="P1234" i="2"/>
  <c r="BI1233" i="2"/>
  <c r="BH1233" i="2"/>
  <c r="BG1233" i="2"/>
  <c r="BF1233" i="2"/>
  <c r="X1233" i="2"/>
  <c r="V1233" i="2"/>
  <c r="T1233" i="2"/>
  <c r="P1233" i="2"/>
  <c r="BI1231" i="2"/>
  <c r="BH1231" i="2"/>
  <c r="BG1231" i="2"/>
  <c r="BF1231" i="2"/>
  <c r="X1231" i="2"/>
  <c r="V1231" i="2"/>
  <c r="T1231" i="2"/>
  <c r="P1231" i="2"/>
  <c r="BI1230" i="2"/>
  <c r="BH1230" i="2"/>
  <c r="BG1230" i="2"/>
  <c r="BF1230" i="2"/>
  <c r="X1230" i="2"/>
  <c r="V1230" i="2"/>
  <c r="T1230" i="2"/>
  <c r="P1230" i="2"/>
  <c r="BI1229" i="2"/>
  <c r="BH1229" i="2"/>
  <c r="BG1229" i="2"/>
  <c r="BF1229" i="2"/>
  <c r="X1229" i="2"/>
  <c r="V1229" i="2"/>
  <c r="T1229" i="2"/>
  <c r="P1229" i="2"/>
  <c r="BI1228" i="2"/>
  <c r="BH1228" i="2"/>
  <c r="BG1228" i="2"/>
  <c r="BF1228" i="2"/>
  <c r="X1228" i="2"/>
  <c r="V1228" i="2"/>
  <c r="T1228" i="2"/>
  <c r="P1228" i="2"/>
  <c r="BI1218" i="2"/>
  <c r="BH1218" i="2"/>
  <c r="BG1218" i="2"/>
  <c r="BF1218" i="2"/>
  <c r="X1218" i="2"/>
  <c r="V1218" i="2"/>
  <c r="T1218" i="2"/>
  <c r="P1218" i="2"/>
  <c r="BI1216" i="2"/>
  <c r="BH1216" i="2"/>
  <c r="BG1216" i="2"/>
  <c r="BF1216" i="2"/>
  <c r="X1216" i="2"/>
  <c r="V1216" i="2"/>
  <c r="T1216" i="2"/>
  <c r="P1216" i="2"/>
  <c r="BI1215" i="2"/>
  <c r="BH1215" i="2"/>
  <c r="BG1215" i="2"/>
  <c r="BF1215" i="2"/>
  <c r="X1215" i="2"/>
  <c r="V1215" i="2"/>
  <c r="T1215" i="2"/>
  <c r="P1215" i="2"/>
  <c r="BI1212" i="2"/>
  <c r="BH1212" i="2"/>
  <c r="BG1212" i="2"/>
  <c r="BF1212" i="2"/>
  <c r="X1212" i="2"/>
  <c r="V1212" i="2"/>
  <c r="T1212" i="2"/>
  <c r="P1212" i="2"/>
  <c r="BI1211" i="2"/>
  <c r="BH1211" i="2"/>
  <c r="BG1211" i="2"/>
  <c r="BF1211" i="2"/>
  <c r="X1211" i="2"/>
  <c r="V1211" i="2"/>
  <c r="T1211" i="2"/>
  <c r="P1211" i="2"/>
  <c r="BI1210" i="2"/>
  <c r="BH1210" i="2"/>
  <c r="BG1210" i="2"/>
  <c r="BF1210" i="2"/>
  <c r="X1210" i="2"/>
  <c r="V1210" i="2"/>
  <c r="T1210" i="2"/>
  <c r="P1210" i="2"/>
  <c r="BI1209" i="2"/>
  <c r="BH1209" i="2"/>
  <c r="BG1209" i="2"/>
  <c r="BF1209" i="2"/>
  <c r="X1209" i="2"/>
  <c r="V1209" i="2"/>
  <c r="T1209" i="2"/>
  <c r="P1209" i="2"/>
  <c r="BI1206" i="2"/>
  <c r="BH1206" i="2"/>
  <c r="BG1206" i="2"/>
  <c r="BF1206" i="2"/>
  <c r="X1206" i="2"/>
  <c r="V1206" i="2"/>
  <c r="T1206" i="2"/>
  <c r="P1206" i="2"/>
  <c r="BI1203" i="2"/>
  <c r="BH1203" i="2"/>
  <c r="BG1203" i="2"/>
  <c r="BF1203" i="2"/>
  <c r="X1203" i="2"/>
  <c r="V1203" i="2"/>
  <c r="T1203" i="2"/>
  <c r="P1203" i="2"/>
  <c r="BI1200" i="2"/>
  <c r="BH1200" i="2"/>
  <c r="BG1200" i="2"/>
  <c r="BF1200" i="2"/>
  <c r="X1200" i="2"/>
  <c r="V1200" i="2"/>
  <c r="T1200" i="2"/>
  <c r="P1200" i="2"/>
  <c r="BI1198" i="2"/>
  <c r="BH1198" i="2"/>
  <c r="BG1198" i="2"/>
  <c r="BF1198" i="2"/>
  <c r="X1198" i="2"/>
  <c r="V1198" i="2"/>
  <c r="T1198" i="2"/>
  <c r="P1198" i="2"/>
  <c r="BI1195" i="2"/>
  <c r="BH1195" i="2"/>
  <c r="BG1195" i="2"/>
  <c r="BF1195" i="2"/>
  <c r="X1195" i="2"/>
  <c r="V1195" i="2"/>
  <c r="T1195" i="2"/>
  <c r="P1195" i="2"/>
  <c r="BI1194" i="2"/>
  <c r="BH1194" i="2"/>
  <c r="BG1194" i="2"/>
  <c r="BF1194" i="2"/>
  <c r="X1194" i="2"/>
  <c r="V1194" i="2"/>
  <c r="T1194" i="2"/>
  <c r="P1194" i="2"/>
  <c r="BI1191" i="2"/>
  <c r="BH1191" i="2"/>
  <c r="BG1191" i="2"/>
  <c r="BF1191" i="2"/>
  <c r="X1191" i="2"/>
  <c r="V1191" i="2"/>
  <c r="T1191" i="2"/>
  <c r="P1191" i="2"/>
  <c r="BI1188" i="2"/>
  <c r="BH1188" i="2"/>
  <c r="BG1188" i="2"/>
  <c r="BF1188" i="2"/>
  <c r="X1188" i="2"/>
  <c r="V1188" i="2"/>
  <c r="T1188" i="2"/>
  <c r="P1188" i="2"/>
  <c r="BI1187" i="2"/>
  <c r="BH1187" i="2"/>
  <c r="BG1187" i="2"/>
  <c r="BF1187" i="2"/>
  <c r="X1187" i="2"/>
  <c r="V1187" i="2"/>
  <c r="T1187" i="2"/>
  <c r="P1187" i="2"/>
  <c r="BI1185" i="2"/>
  <c r="BH1185" i="2"/>
  <c r="BG1185" i="2"/>
  <c r="BF1185" i="2"/>
  <c r="X1185" i="2"/>
  <c r="V1185" i="2"/>
  <c r="T1185" i="2"/>
  <c r="P1185" i="2"/>
  <c r="BI1183" i="2"/>
  <c r="BH1183" i="2"/>
  <c r="BG1183" i="2"/>
  <c r="BF1183" i="2"/>
  <c r="X1183" i="2"/>
  <c r="V1183" i="2"/>
  <c r="T1183" i="2"/>
  <c r="P1183" i="2"/>
  <c r="BI1162" i="2"/>
  <c r="BH1162" i="2"/>
  <c r="BG1162" i="2"/>
  <c r="BF1162" i="2"/>
  <c r="X1162" i="2"/>
  <c r="V1162" i="2"/>
  <c r="T1162" i="2"/>
  <c r="P1162" i="2"/>
  <c r="BI1161" i="2"/>
  <c r="BH1161" i="2"/>
  <c r="BG1161" i="2"/>
  <c r="BF1161" i="2"/>
  <c r="X1161" i="2"/>
  <c r="V1161" i="2"/>
  <c r="T1161" i="2"/>
  <c r="P1161" i="2"/>
  <c r="BI1155" i="2"/>
  <c r="BH1155" i="2"/>
  <c r="BG1155" i="2"/>
  <c r="BF1155" i="2"/>
  <c r="X1155" i="2"/>
  <c r="V1155" i="2"/>
  <c r="T1155" i="2"/>
  <c r="P1155" i="2"/>
  <c r="BI1154" i="2"/>
  <c r="BH1154" i="2"/>
  <c r="BG1154" i="2"/>
  <c r="BF1154" i="2"/>
  <c r="X1154" i="2"/>
  <c r="V1154" i="2"/>
  <c r="T1154" i="2"/>
  <c r="P1154" i="2"/>
  <c r="BI1151" i="2"/>
  <c r="BH1151" i="2"/>
  <c r="BG1151" i="2"/>
  <c r="BF1151" i="2"/>
  <c r="X1151" i="2"/>
  <c r="V1151" i="2"/>
  <c r="T1151" i="2"/>
  <c r="P1151" i="2"/>
  <c r="BI1144" i="2"/>
  <c r="BH1144" i="2"/>
  <c r="BG1144" i="2"/>
  <c r="BF1144" i="2"/>
  <c r="X1144" i="2"/>
  <c r="V1144" i="2"/>
  <c r="T1144" i="2"/>
  <c r="P1144" i="2"/>
  <c r="BI1143" i="2"/>
  <c r="BH1143" i="2"/>
  <c r="BG1143" i="2"/>
  <c r="BF1143" i="2"/>
  <c r="X1143" i="2"/>
  <c r="V1143" i="2"/>
  <c r="T1143" i="2"/>
  <c r="P1143" i="2"/>
  <c r="BI1140" i="2"/>
  <c r="BH1140" i="2"/>
  <c r="BG1140" i="2"/>
  <c r="BF1140" i="2"/>
  <c r="X1140" i="2"/>
  <c r="V1140" i="2"/>
  <c r="T1140" i="2"/>
  <c r="P1140" i="2"/>
  <c r="BI1138" i="2"/>
  <c r="BH1138" i="2"/>
  <c r="BG1138" i="2"/>
  <c r="BF1138" i="2"/>
  <c r="X1138" i="2"/>
  <c r="V1138" i="2"/>
  <c r="T1138" i="2"/>
  <c r="P1138" i="2"/>
  <c r="BI1135" i="2"/>
  <c r="BH1135" i="2"/>
  <c r="BG1135" i="2"/>
  <c r="BF1135" i="2"/>
  <c r="X1135" i="2"/>
  <c r="V1135" i="2"/>
  <c r="T1135" i="2"/>
  <c r="P1135" i="2"/>
  <c r="BI1132" i="2"/>
  <c r="BH1132" i="2"/>
  <c r="BG1132" i="2"/>
  <c r="BF1132" i="2"/>
  <c r="X1132" i="2"/>
  <c r="V1132" i="2"/>
  <c r="T1132" i="2"/>
  <c r="P1132" i="2"/>
  <c r="BI1129" i="2"/>
  <c r="BH1129" i="2"/>
  <c r="BG1129" i="2"/>
  <c r="BF1129" i="2"/>
  <c r="X1129" i="2"/>
  <c r="V1129" i="2"/>
  <c r="T1129" i="2"/>
  <c r="P1129" i="2"/>
  <c r="BI1126" i="2"/>
  <c r="BH1126" i="2"/>
  <c r="BG1126" i="2"/>
  <c r="BF1126" i="2"/>
  <c r="X1126" i="2"/>
  <c r="V1126" i="2"/>
  <c r="T1126" i="2"/>
  <c r="P1126" i="2"/>
  <c r="BI1123" i="2"/>
  <c r="BH1123" i="2"/>
  <c r="BG1123" i="2"/>
  <c r="BF1123" i="2"/>
  <c r="X1123" i="2"/>
  <c r="V1123" i="2"/>
  <c r="T1123" i="2"/>
  <c r="P1123" i="2"/>
  <c r="BI1117" i="2"/>
  <c r="BH1117" i="2"/>
  <c r="BG1117" i="2"/>
  <c r="BF1117" i="2"/>
  <c r="X1117" i="2"/>
  <c r="V1117" i="2"/>
  <c r="T1117" i="2"/>
  <c r="P1117" i="2"/>
  <c r="BI1115" i="2"/>
  <c r="BH1115" i="2"/>
  <c r="BG1115" i="2"/>
  <c r="BF1115" i="2"/>
  <c r="X1115" i="2"/>
  <c r="V1115" i="2"/>
  <c r="T1115" i="2"/>
  <c r="P1115" i="2"/>
  <c r="BI1113" i="2"/>
  <c r="BH1113" i="2"/>
  <c r="BG1113" i="2"/>
  <c r="BF1113" i="2"/>
  <c r="X1113" i="2"/>
  <c r="V1113" i="2"/>
  <c r="T1113" i="2"/>
  <c r="P1113" i="2"/>
  <c r="BI1110" i="2"/>
  <c r="BH1110" i="2"/>
  <c r="BG1110" i="2"/>
  <c r="BF1110" i="2"/>
  <c r="X1110" i="2"/>
  <c r="V1110" i="2"/>
  <c r="T1110" i="2"/>
  <c r="P1110" i="2"/>
  <c r="BI1108" i="2"/>
  <c r="BH1108" i="2"/>
  <c r="BG1108" i="2"/>
  <c r="BF1108" i="2"/>
  <c r="X1108" i="2"/>
  <c r="V1108" i="2"/>
  <c r="T1108" i="2"/>
  <c r="P1108" i="2"/>
  <c r="BI1105" i="2"/>
  <c r="BH1105" i="2"/>
  <c r="BG1105" i="2"/>
  <c r="BF1105" i="2"/>
  <c r="X1105" i="2"/>
  <c r="V1105" i="2"/>
  <c r="T1105" i="2"/>
  <c r="P1105" i="2"/>
  <c r="BI1103" i="2"/>
  <c r="BH1103" i="2"/>
  <c r="BG1103" i="2"/>
  <c r="BF1103" i="2"/>
  <c r="X1103" i="2"/>
  <c r="V1103" i="2"/>
  <c r="T1103" i="2"/>
  <c r="P1103" i="2"/>
  <c r="BI1100" i="2"/>
  <c r="BH1100" i="2"/>
  <c r="BG1100" i="2"/>
  <c r="BF1100" i="2"/>
  <c r="X1100" i="2"/>
  <c r="V1100" i="2"/>
  <c r="T1100" i="2"/>
  <c r="P1100" i="2"/>
  <c r="BI1098" i="2"/>
  <c r="BH1098" i="2"/>
  <c r="BG1098" i="2"/>
  <c r="BF1098" i="2"/>
  <c r="X1098" i="2"/>
  <c r="V1098" i="2"/>
  <c r="T1098" i="2"/>
  <c r="P1098" i="2"/>
  <c r="BI1094" i="2"/>
  <c r="BH1094" i="2"/>
  <c r="BG1094" i="2"/>
  <c r="BF1094" i="2"/>
  <c r="X1094" i="2"/>
  <c r="V1094" i="2"/>
  <c r="T1094" i="2"/>
  <c r="P1094" i="2"/>
  <c r="BI1092" i="2"/>
  <c r="BH1092" i="2"/>
  <c r="BG1092" i="2"/>
  <c r="BF1092" i="2"/>
  <c r="X1092" i="2"/>
  <c r="V1092" i="2"/>
  <c r="T1092" i="2"/>
  <c r="P1092" i="2"/>
  <c r="BI1089" i="2"/>
  <c r="BH1089" i="2"/>
  <c r="BG1089" i="2"/>
  <c r="BF1089" i="2"/>
  <c r="X1089" i="2"/>
  <c r="V1089" i="2"/>
  <c r="T1089" i="2"/>
  <c r="P1089" i="2"/>
  <c r="BI1086" i="2"/>
  <c r="BH1086" i="2"/>
  <c r="BG1086" i="2"/>
  <c r="BF1086" i="2"/>
  <c r="X1086" i="2"/>
  <c r="V1086" i="2"/>
  <c r="T1086" i="2"/>
  <c r="P1086" i="2"/>
  <c r="BI1081" i="2"/>
  <c r="BH1081" i="2"/>
  <c r="BG1081" i="2"/>
  <c r="BF1081" i="2"/>
  <c r="X1081" i="2"/>
  <c r="V1081" i="2"/>
  <c r="T1081" i="2"/>
  <c r="P1081" i="2"/>
  <c r="BI1076" i="2"/>
  <c r="BH1076" i="2"/>
  <c r="BG1076" i="2"/>
  <c r="BF1076" i="2"/>
  <c r="X1076" i="2"/>
  <c r="V1076" i="2"/>
  <c r="T1076" i="2"/>
  <c r="P1076" i="2"/>
  <c r="BI1075" i="2"/>
  <c r="BH1075" i="2"/>
  <c r="BG1075" i="2"/>
  <c r="BF1075" i="2"/>
  <c r="X1075" i="2"/>
  <c r="V1075" i="2"/>
  <c r="T1075" i="2"/>
  <c r="P1075" i="2"/>
  <c r="BI1071" i="2"/>
  <c r="BH1071" i="2"/>
  <c r="BG1071" i="2"/>
  <c r="BF1071" i="2"/>
  <c r="X1071" i="2"/>
  <c r="V1071" i="2"/>
  <c r="T1071" i="2"/>
  <c r="P1071" i="2"/>
  <c r="BI1065" i="2"/>
  <c r="BH1065" i="2"/>
  <c r="BG1065" i="2"/>
  <c r="BF1065" i="2"/>
  <c r="X1065" i="2"/>
  <c r="V1065" i="2"/>
  <c r="T1065" i="2"/>
  <c r="P1065" i="2"/>
  <c r="BI1063" i="2"/>
  <c r="BH1063" i="2"/>
  <c r="BG1063" i="2"/>
  <c r="BF1063" i="2"/>
  <c r="X1063" i="2"/>
  <c r="V1063" i="2"/>
  <c r="T1063" i="2"/>
  <c r="P1063" i="2"/>
  <c r="BI1058" i="2"/>
  <c r="BH1058" i="2"/>
  <c r="BG1058" i="2"/>
  <c r="BF1058" i="2"/>
  <c r="X1058" i="2"/>
  <c r="V1058" i="2"/>
  <c r="T1058" i="2"/>
  <c r="P1058" i="2"/>
  <c r="BI1055" i="2"/>
  <c r="BH1055" i="2"/>
  <c r="BG1055" i="2"/>
  <c r="BF1055" i="2"/>
  <c r="X1055" i="2"/>
  <c r="V1055" i="2"/>
  <c r="T1055" i="2"/>
  <c r="P1055" i="2"/>
  <c r="BI1049" i="2"/>
  <c r="BH1049" i="2"/>
  <c r="BG1049" i="2"/>
  <c r="BF1049" i="2"/>
  <c r="X1049" i="2"/>
  <c r="V1049" i="2"/>
  <c r="T1049" i="2"/>
  <c r="P1049" i="2"/>
  <c r="BI1047" i="2"/>
  <c r="BH1047" i="2"/>
  <c r="BG1047" i="2"/>
  <c r="BF1047" i="2"/>
  <c r="X1047" i="2"/>
  <c r="V1047" i="2"/>
  <c r="T1047" i="2"/>
  <c r="P1047" i="2"/>
  <c r="BI1041" i="2"/>
  <c r="BH1041" i="2"/>
  <c r="BG1041" i="2"/>
  <c r="BF1041" i="2"/>
  <c r="X1041" i="2"/>
  <c r="V1041" i="2"/>
  <c r="T1041" i="2"/>
  <c r="P1041" i="2"/>
  <c r="BI1034" i="2"/>
  <c r="BH1034" i="2"/>
  <c r="BG1034" i="2"/>
  <c r="BF1034" i="2"/>
  <c r="X1034" i="2"/>
  <c r="V1034" i="2"/>
  <c r="T1034" i="2"/>
  <c r="P1034" i="2"/>
  <c r="BI1031" i="2"/>
  <c r="BH1031" i="2"/>
  <c r="BG1031" i="2"/>
  <c r="BF1031" i="2"/>
  <c r="X1031" i="2"/>
  <c r="V1031" i="2"/>
  <c r="T1031" i="2"/>
  <c r="P1031" i="2"/>
  <c r="BI1022" i="2"/>
  <c r="BH1022" i="2"/>
  <c r="BG1022" i="2"/>
  <c r="BF1022" i="2"/>
  <c r="X1022" i="2"/>
  <c r="V1022" i="2"/>
  <c r="T1022" i="2"/>
  <c r="P1022" i="2"/>
  <c r="BI1020" i="2"/>
  <c r="BH1020" i="2"/>
  <c r="BG1020" i="2"/>
  <c r="BF1020" i="2"/>
  <c r="X1020" i="2"/>
  <c r="V1020" i="2"/>
  <c r="T1020" i="2"/>
  <c r="P1020" i="2"/>
  <c r="BI1017" i="2"/>
  <c r="BH1017" i="2"/>
  <c r="BG1017" i="2"/>
  <c r="BF1017" i="2"/>
  <c r="X1017" i="2"/>
  <c r="V1017" i="2"/>
  <c r="T1017" i="2"/>
  <c r="P1017" i="2"/>
  <c r="BI1014" i="2"/>
  <c r="BH1014" i="2"/>
  <c r="BG1014" i="2"/>
  <c r="BF1014" i="2"/>
  <c r="X1014" i="2"/>
  <c r="V1014" i="2"/>
  <c r="T1014" i="2"/>
  <c r="P1014" i="2"/>
  <c r="BI996" i="2"/>
  <c r="BH996" i="2"/>
  <c r="BG996" i="2"/>
  <c r="BF996" i="2"/>
  <c r="X996" i="2"/>
  <c r="V996" i="2"/>
  <c r="T996" i="2"/>
  <c r="P996" i="2"/>
  <c r="BI990" i="2"/>
  <c r="BH990" i="2"/>
  <c r="BG990" i="2"/>
  <c r="BF990" i="2"/>
  <c r="X990" i="2"/>
  <c r="V990" i="2"/>
  <c r="T990" i="2"/>
  <c r="P990" i="2"/>
  <c r="BI988" i="2"/>
  <c r="BH988" i="2"/>
  <c r="BG988" i="2"/>
  <c r="BF988" i="2"/>
  <c r="X988" i="2"/>
  <c r="V988" i="2"/>
  <c r="T988" i="2"/>
  <c r="P988" i="2"/>
  <c r="BI986" i="2"/>
  <c r="BH986" i="2"/>
  <c r="BG986" i="2"/>
  <c r="BF986" i="2"/>
  <c r="X986" i="2"/>
  <c r="V986" i="2"/>
  <c r="T986" i="2"/>
  <c r="P986" i="2"/>
  <c r="BI984" i="2"/>
  <c r="BH984" i="2"/>
  <c r="BG984" i="2"/>
  <c r="BF984" i="2"/>
  <c r="X984" i="2"/>
  <c r="V984" i="2"/>
  <c r="T984" i="2"/>
  <c r="P984" i="2"/>
  <c r="BI980" i="2"/>
  <c r="BH980" i="2"/>
  <c r="BG980" i="2"/>
  <c r="BF980" i="2"/>
  <c r="X980" i="2"/>
  <c r="V980" i="2"/>
  <c r="T980" i="2"/>
  <c r="P980" i="2"/>
  <c r="BI977" i="2"/>
  <c r="BH977" i="2"/>
  <c r="BG977" i="2"/>
  <c r="BF977" i="2"/>
  <c r="X977" i="2"/>
  <c r="V977" i="2"/>
  <c r="T977" i="2"/>
  <c r="P977" i="2"/>
  <c r="BI973" i="2"/>
  <c r="BH973" i="2"/>
  <c r="BG973" i="2"/>
  <c r="BF973" i="2"/>
  <c r="X973" i="2"/>
  <c r="V973" i="2"/>
  <c r="T973" i="2"/>
  <c r="P973" i="2"/>
  <c r="BI968" i="2"/>
  <c r="BH968" i="2"/>
  <c r="BG968" i="2"/>
  <c r="BF968" i="2"/>
  <c r="X968" i="2"/>
  <c r="V968" i="2"/>
  <c r="T968" i="2"/>
  <c r="P968" i="2"/>
  <c r="BI953" i="2"/>
  <c r="BH953" i="2"/>
  <c r="BG953" i="2"/>
  <c r="BF953" i="2"/>
  <c r="X953" i="2"/>
  <c r="V953" i="2"/>
  <c r="T953" i="2"/>
  <c r="P953" i="2"/>
  <c r="BI952" i="2"/>
  <c r="BH952" i="2"/>
  <c r="BG952" i="2"/>
  <c r="BF952" i="2"/>
  <c r="X952" i="2"/>
  <c r="V952" i="2"/>
  <c r="T952" i="2"/>
  <c r="P952" i="2"/>
  <c r="BI949" i="2"/>
  <c r="BH949" i="2"/>
  <c r="BG949" i="2"/>
  <c r="BF949" i="2"/>
  <c r="X949" i="2"/>
  <c r="V949" i="2"/>
  <c r="T949" i="2"/>
  <c r="P949" i="2"/>
  <c r="BI948" i="2"/>
  <c r="BH948" i="2"/>
  <c r="BG948" i="2"/>
  <c r="BF948" i="2"/>
  <c r="X948" i="2"/>
  <c r="V948" i="2"/>
  <c r="T948" i="2"/>
  <c r="P948" i="2"/>
  <c r="BI943" i="2"/>
  <c r="BH943" i="2"/>
  <c r="BG943" i="2"/>
  <c r="BF943" i="2"/>
  <c r="X943" i="2"/>
  <c r="V943" i="2"/>
  <c r="T943" i="2"/>
  <c r="P943" i="2"/>
  <c r="BI941" i="2"/>
  <c r="BH941" i="2"/>
  <c r="BG941" i="2"/>
  <c r="BF941" i="2"/>
  <c r="X941" i="2"/>
  <c r="V941" i="2"/>
  <c r="T941" i="2"/>
  <c r="P941" i="2"/>
  <c r="BI937" i="2"/>
  <c r="BH937" i="2"/>
  <c r="BG937" i="2"/>
  <c r="BF937" i="2"/>
  <c r="X937" i="2"/>
  <c r="V937" i="2"/>
  <c r="T937" i="2"/>
  <c r="P937" i="2"/>
  <c r="BI926" i="2"/>
  <c r="BH926" i="2"/>
  <c r="BG926" i="2"/>
  <c r="BF926" i="2"/>
  <c r="X926" i="2"/>
  <c r="V926" i="2"/>
  <c r="T926" i="2"/>
  <c r="P926" i="2"/>
  <c r="BI924" i="2"/>
  <c r="BH924" i="2"/>
  <c r="BG924" i="2"/>
  <c r="BF924" i="2"/>
  <c r="X924" i="2"/>
  <c r="V924" i="2"/>
  <c r="T924" i="2"/>
  <c r="P924" i="2"/>
  <c r="BI921" i="2"/>
  <c r="BH921" i="2"/>
  <c r="BG921" i="2"/>
  <c r="BF921" i="2"/>
  <c r="X921" i="2"/>
  <c r="V921" i="2"/>
  <c r="T921" i="2"/>
  <c r="P921" i="2"/>
  <c r="BI918" i="2"/>
  <c r="BH918" i="2"/>
  <c r="BG918" i="2"/>
  <c r="BF918" i="2"/>
  <c r="X918" i="2"/>
  <c r="V918" i="2"/>
  <c r="T918" i="2"/>
  <c r="P918" i="2"/>
  <c r="BI915" i="2"/>
  <c r="BH915" i="2"/>
  <c r="BG915" i="2"/>
  <c r="BF915" i="2"/>
  <c r="X915" i="2"/>
  <c r="V915" i="2"/>
  <c r="T915" i="2"/>
  <c r="P915" i="2"/>
  <c r="BI912" i="2"/>
  <c r="BH912" i="2"/>
  <c r="BG912" i="2"/>
  <c r="BF912" i="2"/>
  <c r="X912" i="2"/>
  <c r="V912" i="2"/>
  <c r="T912" i="2"/>
  <c r="P912" i="2"/>
  <c r="BI906" i="2"/>
  <c r="BH906" i="2"/>
  <c r="BG906" i="2"/>
  <c r="BF906" i="2"/>
  <c r="X906" i="2"/>
  <c r="V906" i="2"/>
  <c r="T906" i="2"/>
  <c r="P906" i="2"/>
  <c r="BI901" i="2"/>
  <c r="BH901" i="2"/>
  <c r="BG901" i="2"/>
  <c r="BF901" i="2"/>
  <c r="X901" i="2"/>
  <c r="V901" i="2"/>
  <c r="T901" i="2"/>
  <c r="P901" i="2"/>
  <c r="BI899" i="2"/>
  <c r="BH899" i="2"/>
  <c r="BG899" i="2"/>
  <c r="BF899" i="2"/>
  <c r="X899" i="2"/>
  <c r="V899" i="2"/>
  <c r="T899" i="2"/>
  <c r="P899" i="2"/>
  <c r="BI898" i="2"/>
  <c r="BH898" i="2"/>
  <c r="BG898" i="2"/>
  <c r="BF898" i="2"/>
  <c r="X898" i="2"/>
  <c r="V898" i="2"/>
  <c r="T898" i="2"/>
  <c r="P898" i="2"/>
  <c r="BI895" i="2"/>
  <c r="BH895" i="2"/>
  <c r="BG895" i="2"/>
  <c r="BF895" i="2"/>
  <c r="X895" i="2"/>
  <c r="V895" i="2"/>
  <c r="T895" i="2"/>
  <c r="P895" i="2"/>
  <c r="BI887" i="2"/>
  <c r="BH887" i="2"/>
  <c r="BG887" i="2"/>
  <c r="BF887" i="2"/>
  <c r="X887" i="2"/>
  <c r="V887" i="2"/>
  <c r="T887" i="2"/>
  <c r="P887" i="2"/>
  <c r="BI885" i="2"/>
  <c r="BH885" i="2"/>
  <c r="BG885" i="2"/>
  <c r="BF885" i="2"/>
  <c r="X885" i="2"/>
  <c r="V885" i="2"/>
  <c r="T885" i="2"/>
  <c r="P885" i="2"/>
  <c r="BI880" i="2"/>
  <c r="BH880" i="2"/>
  <c r="BG880" i="2"/>
  <c r="BF880" i="2"/>
  <c r="X880" i="2"/>
  <c r="V880" i="2"/>
  <c r="T880" i="2"/>
  <c r="P880" i="2"/>
  <c r="BI877" i="2"/>
  <c r="BH877" i="2"/>
  <c r="BG877" i="2"/>
  <c r="BF877" i="2"/>
  <c r="X877" i="2"/>
  <c r="V877" i="2"/>
  <c r="T877" i="2"/>
  <c r="P877" i="2"/>
  <c r="BI869" i="2"/>
  <c r="BH869" i="2"/>
  <c r="BG869" i="2"/>
  <c r="BF869" i="2"/>
  <c r="X869" i="2"/>
  <c r="V869" i="2"/>
  <c r="T869" i="2"/>
  <c r="P869" i="2"/>
  <c r="BI867" i="2"/>
  <c r="BH867" i="2"/>
  <c r="BG867" i="2"/>
  <c r="BF867" i="2"/>
  <c r="X867" i="2"/>
  <c r="V867" i="2"/>
  <c r="T867" i="2"/>
  <c r="P867" i="2"/>
  <c r="BI864" i="2"/>
  <c r="BH864" i="2"/>
  <c r="BG864" i="2"/>
  <c r="BF864" i="2"/>
  <c r="X864" i="2"/>
  <c r="V864" i="2"/>
  <c r="T864" i="2"/>
  <c r="P864" i="2"/>
  <c r="BI861" i="2"/>
  <c r="BH861" i="2"/>
  <c r="BG861" i="2"/>
  <c r="BF861" i="2"/>
  <c r="X861" i="2"/>
  <c r="V861" i="2"/>
  <c r="T861" i="2"/>
  <c r="P861" i="2"/>
  <c r="BI859" i="2"/>
  <c r="BH859" i="2"/>
  <c r="BG859" i="2"/>
  <c r="BF859" i="2"/>
  <c r="X859" i="2"/>
  <c r="V859" i="2"/>
  <c r="T859" i="2"/>
  <c r="P859" i="2"/>
  <c r="BI858" i="2"/>
  <c r="BH858" i="2"/>
  <c r="BG858" i="2"/>
  <c r="BF858" i="2"/>
  <c r="X858" i="2"/>
  <c r="V858" i="2"/>
  <c r="T858" i="2"/>
  <c r="P858" i="2"/>
  <c r="BI857" i="2"/>
  <c r="BH857" i="2"/>
  <c r="BG857" i="2"/>
  <c r="BF857" i="2"/>
  <c r="X857" i="2"/>
  <c r="V857" i="2"/>
  <c r="T857" i="2"/>
  <c r="P857" i="2"/>
  <c r="BI856" i="2"/>
  <c r="BH856" i="2"/>
  <c r="BG856" i="2"/>
  <c r="BF856" i="2"/>
  <c r="X856" i="2"/>
  <c r="V856" i="2"/>
  <c r="T856" i="2"/>
  <c r="P856" i="2"/>
  <c r="BI853" i="2"/>
  <c r="BH853" i="2"/>
  <c r="BG853" i="2"/>
  <c r="BF853" i="2"/>
  <c r="X853" i="2"/>
  <c r="V853" i="2"/>
  <c r="T853" i="2"/>
  <c r="P853" i="2"/>
  <c r="BI852" i="2"/>
  <c r="BH852" i="2"/>
  <c r="BG852" i="2"/>
  <c r="BF852" i="2"/>
  <c r="X852" i="2"/>
  <c r="V852" i="2"/>
  <c r="T852" i="2"/>
  <c r="P852" i="2"/>
  <c r="BI849" i="2"/>
  <c r="BH849" i="2"/>
  <c r="BG849" i="2"/>
  <c r="BF849" i="2"/>
  <c r="X849" i="2"/>
  <c r="V849" i="2"/>
  <c r="T849" i="2"/>
  <c r="P849" i="2"/>
  <c r="BI848" i="2"/>
  <c r="BH848" i="2"/>
  <c r="BG848" i="2"/>
  <c r="BF848" i="2"/>
  <c r="X848" i="2"/>
  <c r="V848" i="2"/>
  <c r="T848" i="2"/>
  <c r="P848" i="2"/>
  <c r="BI845" i="2"/>
  <c r="BH845" i="2"/>
  <c r="BG845" i="2"/>
  <c r="BF845" i="2"/>
  <c r="X845" i="2"/>
  <c r="V845" i="2"/>
  <c r="T845" i="2"/>
  <c r="P845" i="2"/>
  <c r="BI844" i="2"/>
  <c r="BH844" i="2"/>
  <c r="BG844" i="2"/>
  <c r="BF844" i="2"/>
  <c r="X844" i="2"/>
  <c r="V844" i="2"/>
  <c r="T844" i="2"/>
  <c r="P844" i="2"/>
  <c r="BI843" i="2"/>
  <c r="BH843" i="2"/>
  <c r="BG843" i="2"/>
  <c r="BF843" i="2"/>
  <c r="X843" i="2"/>
  <c r="V843" i="2"/>
  <c r="T843" i="2"/>
  <c r="P843" i="2"/>
  <c r="BI840" i="2"/>
  <c r="BH840" i="2"/>
  <c r="BG840" i="2"/>
  <c r="BF840" i="2"/>
  <c r="X840" i="2"/>
  <c r="V840" i="2"/>
  <c r="T840" i="2"/>
  <c r="P840" i="2"/>
  <c r="BI839" i="2"/>
  <c r="BH839" i="2"/>
  <c r="BG839" i="2"/>
  <c r="BF839" i="2"/>
  <c r="X839" i="2"/>
  <c r="V839" i="2"/>
  <c r="T839" i="2"/>
  <c r="P839" i="2"/>
  <c r="BI838" i="2"/>
  <c r="BH838" i="2"/>
  <c r="BG838" i="2"/>
  <c r="BF838" i="2"/>
  <c r="X838" i="2"/>
  <c r="V838" i="2"/>
  <c r="T838" i="2"/>
  <c r="P838" i="2"/>
  <c r="BI837" i="2"/>
  <c r="BH837" i="2"/>
  <c r="BG837" i="2"/>
  <c r="BF837" i="2"/>
  <c r="X837" i="2"/>
  <c r="V837" i="2"/>
  <c r="T837" i="2"/>
  <c r="P837" i="2"/>
  <c r="BI832" i="2"/>
  <c r="BH832" i="2"/>
  <c r="BG832" i="2"/>
  <c r="BF832" i="2"/>
  <c r="X832" i="2"/>
  <c r="V832" i="2"/>
  <c r="T832" i="2"/>
  <c r="P832" i="2"/>
  <c r="BI828" i="2"/>
  <c r="BH828" i="2"/>
  <c r="BG828" i="2"/>
  <c r="BF828" i="2"/>
  <c r="X828" i="2"/>
  <c r="V828" i="2"/>
  <c r="T828" i="2"/>
  <c r="P828" i="2"/>
  <c r="BI825" i="2"/>
  <c r="BH825" i="2"/>
  <c r="BG825" i="2"/>
  <c r="BF825" i="2"/>
  <c r="X825" i="2"/>
  <c r="V825" i="2"/>
  <c r="T825" i="2"/>
  <c r="P825" i="2"/>
  <c r="BI822" i="2"/>
  <c r="BH822" i="2"/>
  <c r="BG822" i="2"/>
  <c r="BF822" i="2"/>
  <c r="X822" i="2"/>
  <c r="V822" i="2"/>
  <c r="T822" i="2"/>
  <c r="P822" i="2"/>
  <c r="BI819" i="2"/>
  <c r="BH819" i="2"/>
  <c r="BG819" i="2"/>
  <c r="BF819" i="2"/>
  <c r="X819" i="2"/>
  <c r="V819" i="2"/>
  <c r="T819" i="2"/>
  <c r="P819" i="2"/>
  <c r="BI817" i="2"/>
  <c r="BH817" i="2"/>
  <c r="BG817" i="2"/>
  <c r="BF817" i="2"/>
  <c r="X817" i="2"/>
  <c r="V817" i="2"/>
  <c r="T817" i="2"/>
  <c r="P817" i="2"/>
  <c r="BI815" i="2"/>
  <c r="BH815" i="2"/>
  <c r="BG815" i="2"/>
  <c r="BF815" i="2"/>
  <c r="X815" i="2"/>
  <c r="V815" i="2"/>
  <c r="T815" i="2"/>
  <c r="P815" i="2"/>
  <c r="BI810" i="2"/>
  <c r="BH810" i="2"/>
  <c r="BG810" i="2"/>
  <c r="BF810" i="2"/>
  <c r="X810" i="2"/>
  <c r="V810" i="2"/>
  <c r="T810" i="2"/>
  <c r="P810" i="2"/>
  <c r="BI806" i="2"/>
  <c r="BH806" i="2"/>
  <c r="BG806" i="2"/>
  <c r="BF806" i="2"/>
  <c r="X806" i="2"/>
  <c r="V806" i="2"/>
  <c r="T806" i="2"/>
  <c r="P806" i="2"/>
  <c r="BI800" i="2"/>
  <c r="BH800" i="2"/>
  <c r="BG800" i="2"/>
  <c r="BF800" i="2"/>
  <c r="X800" i="2"/>
  <c r="V800" i="2"/>
  <c r="T800" i="2"/>
  <c r="P800" i="2"/>
  <c r="BI798" i="2"/>
  <c r="BH798" i="2"/>
  <c r="BG798" i="2"/>
  <c r="BF798" i="2"/>
  <c r="X798" i="2"/>
  <c r="V798" i="2"/>
  <c r="T798" i="2"/>
  <c r="P798" i="2"/>
  <c r="BI795" i="2"/>
  <c r="BH795" i="2"/>
  <c r="BG795" i="2"/>
  <c r="BF795" i="2"/>
  <c r="X795" i="2"/>
  <c r="V795" i="2"/>
  <c r="T795" i="2"/>
  <c r="P795" i="2"/>
  <c r="BI793" i="2"/>
  <c r="BH793" i="2"/>
  <c r="BG793" i="2"/>
  <c r="BF793" i="2"/>
  <c r="X793" i="2"/>
  <c r="V793" i="2"/>
  <c r="T793" i="2"/>
  <c r="P793" i="2"/>
  <c r="BI790" i="2"/>
  <c r="BH790" i="2"/>
  <c r="BG790" i="2"/>
  <c r="BF790" i="2"/>
  <c r="X790" i="2"/>
  <c r="V790" i="2"/>
  <c r="T790" i="2"/>
  <c r="P790" i="2"/>
  <c r="BI788" i="2"/>
  <c r="BH788" i="2"/>
  <c r="BG788" i="2"/>
  <c r="BF788" i="2"/>
  <c r="X788" i="2"/>
  <c r="V788" i="2"/>
  <c r="T788" i="2"/>
  <c r="P788" i="2"/>
  <c r="BI785" i="2"/>
  <c r="BH785" i="2"/>
  <c r="BG785" i="2"/>
  <c r="BF785" i="2"/>
  <c r="X785" i="2"/>
  <c r="V785" i="2"/>
  <c r="T785" i="2"/>
  <c r="P785" i="2"/>
  <c r="BI783" i="2"/>
  <c r="BH783" i="2"/>
  <c r="BG783" i="2"/>
  <c r="BF783" i="2"/>
  <c r="X783" i="2"/>
  <c r="V783" i="2"/>
  <c r="T783" i="2"/>
  <c r="P783" i="2"/>
  <c r="BI780" i="2"/>
  <c r="BH780" i="2"/>
  <c r="BG780" i="2"/>
  <c r="BF780" i="2"/>
  <c r="X780" i="2"/>
  <c r="V780" i="2"/>
  <c r="T780" i="2"/>
  <c r="P780" i="2"/>
  <c r="BI778" i="2"/>
  <c r="BH778" i="2"/>
  <c r="BG778" i="2"/>
  <c r="BF778" i="2"/>
  <c r="X778" i="2"/>
  <c r="V778" i="2"/>
  <c r="T778" i="2"/>
  <c r="P778" i="2"/>
  <c r="BI777" i="2"/>
  <c r="BH777" i="2"/>
  <c r="BG777" i="2"/>
  <c r="BF777" i="2"/>
  <c r="X777" i="2"/>
  <c r="V777" i="2"/>
  <c r="T777" i="2"/>
  <c r="P777" i="2"/>
  <c r="BI775" i="2"/>
  <c r="BH775" i="2"/>
  <c r="BG775" i="2"/>
  <c r="BF775" i="2"/>
  <c r="X775" i="2"/>
  <c r="V775" i="2"/>
  <c r="T775" i="2"/>
  <c r="P775" i="2"/>
  <c r="BI773" i="2"/>
  <c r="BH773" i="2"/>
  <c r="BG773" i="2"/>
  <c r="BF773" i="2"/>
  <c r="X773" i="2"/>
  <c r="V773" i="2"/>
  <c r="T773" i="2"/>
  <c r="P773" i="2"/>
  <c r="BI772" i="2"/>
  <c r="BH772" i="2"/>
  <c r="BG772" i="2"/>
  <c r="BF772" i="2"/>
  <c r="X772" i="2"/>
  <c r="V772" i="2"/>
  <c r="T772" i="2"/>
  <c r="P772" i="2"/>
  <c r="BI769" i="2"/>
  <c r="BH769" i="2"/>
  <c r="BG769" i="2"/>
  <c r="BF769" i="2"/>
  <c r="X769" i="2"/>
  <c r="V769" i="2"/>
  <c r="T769" i="2"/>
  <c r="P769" i="2"/>
  <c r="BI767" i="2"/>
  <c r="BH767" i="2"/>
  <c r="BG767" i="2"/>
  <c r="BF767" i="2"/>
  <c r="X767" i="2"/>
  <c r="V767" i="2"/>
  <c r="T767" i="2"/>
  <c r="P767" i="2"/>
  <c r="BI765" i="2"/>
  <c r="BH765" i="2"/>
  <c r="BG765" i="2"/>
  <c r="BF765" i="2"/>
  <c r="X765" i="2"/>
  <c r="V765" i="2"/>
  <c r="T765" i="2"/>
  <c r="P765" i="2"/>
  <c r="BI763" i="2"/>
  <c r="BH763" i="2"/>
  <c r="BG763" i="2"/>
  <c r="BF763" i="2"/>
  <c r="X763" i="2"/>
  <c r="V763" i="2"/>
  <c r="T763" i="2"/>
  <c r="P763" i="2"/>
  <c r="BI762" i="2"/>
  <c r="BH762" i="2"/>
  <c r="BG762" i="2"/>
  <c r="BF762" i="2"/>
  <c r="X762" i="2"/>
  <c r="V762" i="2"/>
  <c r="T762" i="2"/>
  <c r="P762" i="2"/>
  <c r="BI760" i="2"/>
  <c r="BH760" i="2"/>
  <c r="BG760" i="2"/>
  <c r="BF760" i="2"/>
  <c r="X760" i="2"/>
  <c r="V760" i="2"/>
  <c r="T760" i="2"/>
  <c r="P760" i="2"/>
  <c r="BI758" i="2"/>
  <c r="BH758" i="2"/>
  <c r="BG758" i="2"/>
  <c r="BF758" i="2"/>
  <c r="X758" i="2"/>
  <c r="V758" i="2"/>
  <c r="T758" i="2"/>
  <c r="P758" i="2"/>
  <c r="BI757" i="2"/>
  <c r="BH757" i="2"/>
  <c r="BG757" i="2"/>
  <c r="BF757" i="2"/>
  <c r="X757" i="2"/>
  <c r="V757" i="2"/>
  <c r="T757" i="2"/>
  <c r="P757" i="2"/>
  <c r="BI755" i="2"/>
  <c r="BH755" i="2"/>
  <c r="BG755" i="2"/>
  <c r="BF755" i="2"/>
  <c r="X755" i="2"/>
  <c r="V755" i="2"/>
  <c r="T755" i="2"/>
  <c r="P755" i="2"/>
  <c r="BI752" i="2"/>
  <c r="BH752" i="2"/>
  <c r="BG752" i="2"/>
  <c r="BF752" i="2"/>
  <c r="X752" i="2"/>
  <c r="V752" i="2"/>
  <c r="T752" i="2"/>
  <c r="P752" i="2"/>
  <c r="BI750" i="2"/>
  <c r="BH750" i="2"/>
  <c r="BG750" i="2"/>
  <c r="BF750" i="2"/>
  <c r="X750" i="2"/>
  <c r="V750" i="2"/>
  <c r="T750" i="2"/>
  <c r="P750" i="2"/>
  <c r="BI745" i="2"/>
  <c r="BH745" i="2"/>
  <c r="BG745" i="2"/>
  <c r="BF745" i="2"/>
  <c r="X745" i="2"/>
  <c r="V745" i="2"/>
  <c r="T745" i="2"/>
  <c r="P745" i="2"/>
  <c r="BI742" i="2"/>
  <c r="BH742" i="2"/>
  <c r="BG742" i="2"/>
  <c r="BF742" i="2"/>
  <c r="X742" i="2"/>
  <c r="X741" i="2"/>
  <c r="V742" i="2"/>
  <c r="V741" i="2"/>
  <c r="T742" i="2"/>
  <c r="T741" i="2" s="1"/>
  <c r="P742" i="2"/>
  <c r="BI740" i="2"/>
  <c r="BH740" i="2"/>
  <c r="BG740" i="2"/>
  <c r="BF740" i="2"/>
  <c r="X740" i="2"/>
  <c r="V740" i="2"/>
  <c r="T740" i="2"/>
  <c r="P740" i="2"/>
  <c r="BI738" i="2"/>
  <c r="BH738" i="2"/>
  <c r="BG738" i="2"/>
  <c r="BF738" i="2"/>
  <c r="X738" i="2"/>
  <c r="V738" i="2"/>
  <c r="T738" i="2"/>
  <c r="P738" i="2"/>
  <c r="BI737" i="2"/>
  <c r="BH737" i="2"/>
  <c r="BG737" i="2"/>
  <c r="BF737" i="2"/>
  <c r="X737" i="2"/>
  <c r="V737" i="2"/>
  <c r="T737" i="2"/>
  <c r="P737" i="2"/>
  <c r="BI735" i="2"/>
  <c r="BH735" i="2"/>
  <c r="BG735" i="2"/>
  <c r="BF735" i="2"/>
  <c r="X735" i="2"/>
  <c r="V735" i="2"/>
  <c r="T735" i="2"/>
  <c r="P735" i="2"/>
  <c r="BI733" i="2"/>
  <c r="BH733" i="2"/>
  <c r="BG733" i="2"/>
  <c r="BF733" i="2"/>
  <c r="X733" i="2"/>
  <c r="V733" i="2"/>
  <c r="T733" i="2"/>
  <c r="P733" i="2"/>
  <c r="BI731" i="2"/>
  <c r="BH731" i="2"/>
  <c r="BG731" i="2"/>
  <c r="BF731" i="2"/>
  <c r="X731" i="2"/>
  <c r="V731" i="2"/>
  <c r="T731" i="2"/>
  <c r="P731" i="2"/>
  <c r="BI730" i="2"/>
  <c r="BH730" i="2"/>
  <c r="BG730" i="2"/>
  <c r="BF730" i="2"/>
  <c r="X730" i="2"/>
  <c r="V730" i="2"/>
  <c r="T730" i="2"/>
  <c r="P730" i="2"/>
  <c r="BI729" i="2"/>
  <c r="BH729" i="2"/>
  <c r="BG729" i="2"/>
  <c r="BF729" i="2"/>
  <c r="X729" i="2"/>
  <c r="V729" i="2"/>
  <c r="T729" i="2"/>
  <c r="P729" i="2"/>
  <c r="BI719" i="2"/>
  <c r="BH719" i="2"/>
  <c r="BG719" i="2"/>
  <c r="BF719" i="2"/>
  <c r="X719" i="2"/>
  <c r="V719" i="2"/>
  <c r="T719" i="2"/>
  <c r="P719" i="2"/>
  <c r="BI716" i="2"/>
  <c r="BH716" i="2"/>
  <c r="BG716" i="2"/>
  <c r="BF716" i="2"/>
  <c r="X716" i="2"/>
  <c r="V716" i="2"/>
  <c r="T716" i="2"/>
  <c r="P716" i="2"/>
  <c r="BI713" i="2"/>
  <c r="BH713" i="2"/>
  <c r="BG713" i="2"/>
  <c r="BF713" i="2"/>
  <c r="X713" i="2"/>
  <c r="V713" i="2"/>
  <c r="T713" i="2"/>
  <c r="P713" i="2"/>
  <c r="BI699" i="2"/>
  <c r="BH699" i="2"/>
  <c r="BG699" i="2"/>
  <c r="BF699" i="2"/>
  <c r="X699" i="2"/>
  <c r="V699" i="2"/>
  <c r="T699" i="2"/>
  <c r="P699" i="2"/>
  <c r="BI685" i="2"/>
  <c r="BH685" i="2"/>
  <c r="BG685" i="2"/>
  <c r="BF685" i="2"/>
  <c r="X685" i="2"/>
  <c r="V685" i="2"/>
  <c r="T685" i="2"/>
  <c r="P685" i="2"/>
  <c r="BI682" i="2"/>
  <c r="BH682" i="2"/>
  <c r="BG682" i="2"/>
  <c r="BF682" i="2"/>
  <c r="X682" i="2"/>
  <c r="V682" i="2"/>
  <c r="T682" i="2"/>
  <c r="P682" i="2"/>
  <c r="BI674" i="2"/>
  <c r="BH674" i="2"/>
  <c r="BG674" i="2"/>
  <c r="BF674" i="2"/>
  <c r="X674" i="2"/>
  <c r="V674" i="2"/>
  <c r="T674" i="2"/>
  <c r="P674" i="2"/>
  <c r="BI668" i="2"/>
  <c r="BH668" i="2"/>
  <c r="BG668" i="2"/>
  <c r="BF668" i="2"/>
  <c r="X668" i="2"/>
  <c r="V668" i="2"/>
  <c r="T668" i="2"/>
  <c r="P668" i="2"/>
  <c r="BI663" i="2"/>
  <c r="BH663" i="2"/>
  <c r="BG663" i="2"/>
  <c r="BF663" i="2"/>
  <c r="X663" i="2"/>
  <c r="V663" i="2"/>
  <c r="T663" i="2"/>
  <c r="P663" i="2"/>
  <c r="BI658" i="2"/>
  <c r="BH658" i="2"/>
  <c r="BG658" i="2"/>
  <c r="BF658" i="2"/>
  <c r="X658" i="2"/>
  <c r="V658" i="2"/>
  <c r="T658" i="2"/>
  <c r="P658" i="2"/>
  <c r="BI652" i="2"/>
  <c r="BH652" i="2"/>
  <c r="BG652" i="2"/>
  <c r="BF652" i="2"/>
  <c r="X652" i="2"/>
  <c r="V652" i="2"/>
  <c r="T652" i="2"/>
  <c r="P652" i="2"/>
  <c r="BI642" i="2"/>
  <c r="BH642" i="2"/>
  <c r="BG642" i="2"/>
  <c r="BF642" i="2"/>
  <c r="X642" i="2"/>
  <c r="V642" i="2"/>
  <c r="T642" i="2"/>
  <c r="P642" i="2"/>
  <c r="BI635" i="2"/>
  <c r="BH635" i="2"/>
  <c r="BG635" i="2"/>
  <c r="BF635" i="2"/>
  <c r="X635" i="2"/>
  <c r="V635" i="2"/>
  <c r="T635" i="2"/>
  <c r="P635" i="2"/>
  <c r="BI632" i="2"/>
  <c r="BH632" i="2"/>
  <c r="BG632" i="2"/>
  <c r="BF632" i="2"/>
  <c r="X632" i="2"/>
  <c r="V632" i="2"/>
  <c r="T632" i="2"/>
  <c r="P632" i="2"/>
  <c r="BI629" i="2"/>
  <c r="BH629" i="2"/>
  <c r="BG629" i="2"/>
  <c r="BF629" i="2"/>
  <c r="X629" i="2"/>
  <c r="V629" i="2"/>
  <c r="T629" i="2"/>
  <c r="P629" i="2"/>
  <c r="BI623" i="2"/>
  <c r="BH623" i="2"/>
  <c r="BG623" i="2"/>
  <c r="BF623" i="2"/>
  <c r="X623" i="2"/>
  <c r="V623" i="2"/>
  <c r="T623" i="2"/>
  <c r="P623" i="2"/>
  <c r="BI618" i="2"/>
  <c r="BH618" i="2"/>
  <c r="BG618" i="2"/>
  <c r="BF618" i="2"/>
  <c r="X618" i="2"/>
  <c r="V618" i="2"/>
  <c r="T618" i="2"/>
  <c r="P618" i="2"/>
  <c r="BI604" i="2"/>
  <c r="BH604" i="2"/>
  <c r="BG604" i="2"/>
  <c r="BF604" i="2"/>
  <c r="X604" i="2"/>
  <c r="V604" i="2"/>
  <c r="T604" i="2"/>
  <c r="P604" i="2"/>
  <c r="BI602" i="2"/>
  <c r="BH602" i="2"/>
  <c r="BG602" i="2"/>
  <c r="BF602" i="2"/>
  <c r="X602" i="2"/>
  <c r="V602" i="2"/>
  <c r="T602" i="2"/>
  <c r="P602" i="2"/>
  <c r="BI601" i="2"/>
  <c r="BH601" i="2"/>
  <c r="BG601" i="2"/>
  <c r="BF601" i="2"/>
  <c r="X601" i="2"/>
  <c r="V601" i="2"/>
  <c r="T601" i="2"/>
  <c r="P601" i="2"/>
  <c r="BI599" i="2"/>
  <c r="BH599" i="2"/>
  <c r="BG599" i="2"/>
  <c r="BF599" i="2"/>
  <c r="X599" i="2"/>
  <c r="V599" i="2"/>
  <c r="T599" i="2"/>
  <c r="P599" i="2"/>
  <c r="BI594" i="2"/>
  <c r="BH594" i="2"/>
  <c r="BG594" i="2"/>
  <c r="BF594" i="2"/>
  <c r="X594" i="2"/>
  <c r="V594" i="2"/>
  <c r="T594" i="2"/>
  <c r="P594" i="2"/>
  <c r="BI593" i="2"/>
  <c r="BH593" i="2"/>
  <c r="BG593" i="2"/>
  <c r="BF593" i="2"/>
  <c r="X593" i="2"/>
  <c r="V593" i="2"/>
  <c r="T593" i="2"/>
  <c r="P593" i="2"/>
  <c r="BI589" i="2"/>
  <c r="BH589" i="2"/>
  <c r="BG589" i="2"/>
  <c r="BF589" i="2"/>
  <c r="X589" i="2"/>
  <c r="V589" i="2"/>
  <c r="T589" i="2"/>
  <c r="P589" i="2"/>
  <c r="BI583" i="2"/>
  <c r="BH583" i="2"/>
  <c r="BG583" i="2"/>
  <c r="BF583" i="2"/>
  <c r="X583" i="2"/>
  <c r="V583" i="2"/>
  <c r="T583" i="2"/>
  <c r="P583" i="2"/>
  <c r="BI575" i="2"/>
  <c r="BH575" i="2"/>
  <c r="BG575" i="2"/>
  <c r="BF575" i="2"/>
  <c r="X575" i="2"/>
  <c r="V575" i="2"/>
  <c r="T575" i="2"/>
  <c r="P575" i="2"/>
  <c r="BI572" i="2"/>
  <c r="BH572" i="2"/>
  <c r="BG572" i="2"/>
  <c r="BF572" i="2"/>
  <c r="X572" i="2"/>
  <c r="V572" i="2"/>
  <c r="T572" i="2"/>
  <c r="P572" i="2"/>
  <c r="BI569" i="2"/>
  <c r="BH569" i="2"/>
  <c r="BG569" i="2"/>
  <c r="BF569" i="2"/>
  <c r="X569" i="2"/>
  <c r="V569" i="2"/>
  <c r="T569" i="2"/>
  <c r="P569" i="2"/>
  <c r="BI566" i="2"/>
  <c r="BH566" i="2"/>
  <c r="BG566" i="2"/>
  <c r="BF566" i="2"/>
  <c r="X566" i="2"/>
  <c r="V566" i="2"/>
  <c r="T566" i="2"/>
  <c r="P566" i="2"/>
  <c r="BI557" i="2"/>
  <c r="BH557" i="2"/>
  <c r="BG557" i="2"/>
  <c r="BF557" i="2"/>
  <c r="X557" i="2"/>
  <c r="V557" i="2"/>
  <c r="T557" i="2"/>
  <c r="P557" i="2"/>
  <c r="BI550" i="2"/>
  <c r="BH550" i="2"/>
  <c r="BG550" i="2"/>
  <c r="BF550" i="2"/>
  <c r="X550" i="2"/>
  <c r="V550" i="2"/>
  <c r="T550" i="2"/>
  <c r="P550" i="2"/>
  <c r="BI545" i="2"/>
  <c r="BH545" i="2"/>
  <c r="BG545" i="2"/>
  <c r="BF545" i="2"/>
  <c r="X545" i="2"/>
  <c r="V545" i="2"/>
  <c r="T545" i="2"/>
  <c r="P545" i="2"/>
  <c r="BI542" i="2"/>
  <c r="BH542" i="2"/>
  <c r="BG542" i="2"/>
  <c r="BF542" i="2"/>
  <c r="X542" i="2"/>
  <c r="V542" i="2"/>
  <c r="T542" i="2"/>
  <c r="P542" i="2"/>
  <c r="BI537" i="2"/>
  <c r="BH537" i="2"/>
  <c r="BG537" i="2"/>
  <c r="BF537" i="2"/>
  <c r="X537" i="2"/>
  <c r="V537" i="2"/>
  <c r="T537" i="2"/>
  <c r="P537" i="2"/>
  <c r="BI526" i="2"/>
  <c r="BH526" i="2"/>
  <c r="BG526" i="2"/>
  <c r="BF526" i="2"/>
  <c r="X526" i="2"/>
  <c r="V526" i="2"/>
  <c r="T526" i="2"/>
  <c r="P526" i="2"/>
  <c r="BI525" i="2"/>
  <c r="BH525" i="2"/>
  <c r="BG525" i="2"/>
  <c r="BF525" i="2"/>
  <c r="X525" i="2"/>
  <c r="V525" i="2"/>
  <c r="T525" i="2"/>
  <c r="P525" i="2"/>
  <c r="BI522" i="2"/>
  <c r="BH522" i="2"/>
  <c r="BG522" i="2"/>
  <c r="BF522" i="2"/>
  <c r="X522" i="2"/>
  <c r="V522" i="2"/>
  <c r="T522" i="2"/>
  <c r="P522" i="2"/>
  <c r="BI509" i="2"/>
  <c r="BH509" i="2"/>
  <c r="BG509" i="2"/>
  <c r="BF509" i="2"/>
  <c r="X509" i="2"/>
  <c r="V509" i="2"/>
  <c r="T509" i="2"/>
  <c r="P509" i="2"/>
  <c r="BI507" i="2"/>
  <c r="BH507" i="2"/>
  <c r="BG507" i="2"/>
  <c r="BF507" i="2"/>
  <c r="X507" i="2"/>
  <c r="V507" i="2"/>
  <c r="T507" i="2"/>
  <c r="P507" i="2"/>
  <c r="BI506" i="2"/>
  <c r="BH506" i="2"/>
  <c r="BG506" i="2"/>
  <c r="BF506" i="2"/>
  <c r="X506" i="2"/>
  <c r="V506" i="2"/>
  <c r="T506" i="2"/>
  <c r="P506" i="2"/>
  <c r="BI505" i="2"/>
  <c r="BH505" i="2"/>
  <c r="BG505" i="2"/>
  <c r="BF505" i="2"/>
  <c r="X505" i="2"/>
  <c r="V505" i="2"/>
  <c r="T505" i="2"/>
  <c r="P505" i="2"/>
  <c r="BI503" i="2"/>
  <c r="BH503" i="2"/>
  <c r="BG503" i="2"/>
  <c r="BF503" i="2"/>
  <c r="X503" i="2"/>
  <c r="V503" i="2"/>
  <c r="T503" i="2"/>
  <c r="P503" i="2"/>
  <c r="BI497" i="2"/>
  <c r="BH497" i="2"/>
  <c r="BG497" i="2"/>
  <c r="BF497" i="2"/>
  <c r="X497" i="2"/>
  <c r="V497" i="2"/>
  <c r="T497" i="2"/>
  <c r="P497" i="2"/>
  <c r="BI492" i="2"/>
  <c r="BH492" i="2"/>
  <c r="BG492" i="2"/>
  <c r="BF492" i="2"/>
  <c r="X492" i="2"/>
  <c r="V492" i="2"/>
  <c r="T492" i="2"/>
  <c r="P492" i="2"/>
  <c r="BI489" i="2"/>
  <c r="BH489" i="2"/>
  <c r="BG489" i="2"/>
  <c r="BF489" i="2"/>
  <c r="X489" i="2"/>
  <c r="V489" i="2"/>
  <c r="T489" i="2"/>
  <c r="P489" i="2"/>
  <c r="BI488" i="2"/>
  <c r="BH488" i="2"/>
  <c r="BG488" i="2"/>
  <c r="BF488" i="2"/>
  <c r="X488" i="2"/>
  <c r="V488" i="2"/>
  <c r="T488" i="2"/>
  <c r="P488" i="2"/>
  <c r="BI478" i="2"/>
  <c r="BH478" i="2"/>
  <c r="BG478" i="2"/>
  <c r="BF478" i="2"/>
  <c r="X478" i="2"/>
  <c r="V478" i="2"/>
  <c r="T478" i="2"/>
  <c r="P478" i="2"/>
  <c r="BI477" i="2"/>
  <c r="BH477" i="2"/>
  <c r="BG477" i="2"/>
  <c r="BF477" i="2"/>
  <c r="X477" i="2"/>
  <c r="V477" i="2"/>
  <c r="T477" i="2"/>
  <c r="P477" i="2"/>
  <c r="BI472" i="2"/>
  <c r="BH472" i="2"/>
  <c r="BG472" i="2"/>
  <c r="BF472" i="2"/>
  <c r="X472" i="2"/>
  <c r="V472" i="2"/>
  <c r="T472" i="2"/>
  <c r="P472" i="2"/>
  <c r="BI470" i="2"/>
  <c r="BH470" i="2"/>
  <c r="BG470" i="2"/>
  <c r="BF470" i="2"/>
  <c r="X470" i="2"/>
  <c r="V470" i="2"/>
  <c r="T470" i="2"/>
  <c r="P470" i="2"/>
  <c r="BI467" i="2"/>
  <c r="BH467" i="2"/>
  <c r="BG467" i="2"/>
  <c r="BF467" i="2"/>
  <c r="X467" i="2"/>
  <c r="V467" i="2"/>
  <c r="T467" i="2"/>
  <c r="P467" i="2"/>
  <c r="BI466" i="2"/>
  <c r="BH466" i="2"/>
  <c r="BG466" i="2"/>
  <c r="BF466" i="2"/>
  <c r="X466" i="2"/>
  <c r="V466" i="2"/>
  <c r="T466" i="2"/>
  <c r="P466" i="2"/>
  <c r="BI465" i="2"/>
  <c r="BH465" i="2"/>
  <c r="BG465" i="2"/>
  <c r="BF465" i="2"/>
  <c r="X465" i="2"/>
  <c r="V465" i="2"/>
  <c r="T465" i="2"/>
  <c r="P465" i="2"/>
  <c r="BI463" i="2"/>
  <c r="BH463" i="2"/>
  <c r="BG463" i="2"/>
  <c r="BF463" i="2"/>
  <c r="X463" i="2"/>
  <c r="V463" i="2"/>
  <c r="T463" i="2"/>
  <c r="P463" i="2"/>
  <c r="BI460" i="2"/>
  <c r="BH460" i="2"/>
  <c r="BG460" i="2"/>
  <c r="BF460" i="2"/>
  <c r="X460" i="2"/>
  <c r="V460" i="2"/>
  <c r="T460" i="2"/>
  <c r="P460" i="2"/>
  <c r="BI457" i="2"/>
  <c r="BH457" i="2"/>
  <c r="BG457" i="2"/>
  <c r="BF457" i="2"/>
  <c r="X457" i="2"/>
  <c r="V457" i="2"/>
  <c r="T457" i="2"/>
  <c r="P457" i="2"/>
  <c r="BI449" i="2"/>
  <c r="BH449" i="2"/>
  <c r="BG449" i="2"/>
  <c r="BF449" i="2"/>
  <c r="X449" i="2"/>
  <c r="V449" i="2"/>
  <c r="T449" i="2"/>
  <c r="P449" i="2"/>
  <c r="BI446" i="2"/>
  <c r="BH446" i="2"/>
  <c r="BG446" i="2"/>
  <c r="BF446" i="2"/>
  <c r="X446" i="2"/>
  <c r="V446" i="2"/>
  <c r="T446" i="2"/>
  <c r="P446" i="2"/>
  <c r="BI440" i="2"/>
  <c r="BH440" i="2"/>
  <c r="BG440" i="2"/>
  <c r="BF440" i="2"/>
  <c r="X440" i="2"/>
  <c r="V440" i="2"/>
  <c r="T440" i="2"/>
  <c r="P440" i="2"/>
  <c r="BI438" i="2"/>
  <c r="BH438" i="2"/>
  <c r="BG438" i="2"/>
  <c r="BF438" i="2"/>
  <c r="X438" i="2"/>
  <c r="V438" i="2"/>
  <c r="T438" i="2"/>
  <c r="P438" i="2"/>
  <c r="BI435" i="2"/>
  <c r="BH435" i="2"/>
  <c r="BG435" i="2"/>
  <c r="BF435" i="2"/>
  <c r="X435" i="2"/>
  <c r="V435" i="2"/>
  <c r="T435" i="2"/>
  <c r="P435" i="2"/>
  <c r="BI433" i="2"/>
  <c r="BH433" i="2"/>
  <c r="BG433" i="2"/>
  <c r="BF433" i="2"/>
  <c r="X433" i="2"/>
  <c r="V433" i="2"/>
  <c r="T433" i="2"/>
  <c r="P433" i="2"/>
  <c r="BI429" i="2"/>
  <c r="BH429" i="2"/>
  <c r="BG429" i="2"/>
  <c r="BF429" i="2"/>
  <c r="X429" i="2"/>
  <c r="V429" i="2"/>
  <c r="T429" i="2"/>
  <c r="P429" i="2"/>
  <c r="BI415" i="2"/>
  <c r="BH415" i="2"/>
  <c r="BG415" i="2"/>
  <c r="BF415" i="2"/>
  <c r="X415" i="2"/>
  <c r="V415" i="2"/>
  <c r="T415" i="2"/>
  <c r="P415" i="2"/>
  <c r="BI414" i="2"/>
  <c r="BH414" i="2"/>
  <c r="BG414" i="2"/>
  <c r="BF414" i="2"/>
  <c r="X414" i="2"/>
  <c r="V414" i="2"/>
  <c r="T414" i="2"/>
  <c r="P414" i="2"/>
  <c r="BI413" i="2"/>
  <c r="BH413" i="2"/>
  <c r="BG413" i="2"/>
  <c r="BF413" i="2"/>
  <c r="X413" i="2"/>
  <c r="V413" i="2"/>
  <c r="T413" i="2"/>
  <c r="P413" i="2"/>
  <c r="BI411" i="2"/>
  <c r="BH411" i="2"/>
  <c r="BG411" i="2"/>
  <c r="BF411" i="2"/>
  <c r="X411" i="2"/>
  <c r="V411" i="2"/>
  <c r="T411" i="2"/>
  <c r="P411" i="2"/>
  <c r="BI408" i="2"/>
  <c r="BH408" i="2"/>
  <c r="BG408" i="2"/>
  <c r="BF408" i="2"/>
  <c r="X408" i="2"/>
  <c r="V408" i="2"/>
  <c r="T408" i="2"/>
  <c r="P408" i="2"/>
  <c r="BI398" i="2"/>
  <c r="BH398" i="2"/>
  <c r="BG398" i="2"/>
  <c r="BF398" i="2"/>
  <c r="X398" i="2"/>
  <c r="V398" i="2"/>
  <c r="T398" i="2"/>
  <c r="P398" i="2"/>
  <c r="BI396" i="2"/>
  <c r="BH396" i="2"/>
  <c r="BG396" i="2"/>
  <c r="BF396" i="2"/>
  <c r="X396" i="2"/>
  <c r="V396" i="2"/>
  <c r="T396" i="2"/>
  <c r="P396" i="2"/>
  <c r="BI391" i="2"/>
  <c r="BH391" i="2"/>
  <c r="BG391" i="2"/>
  <c r="BF391" i="2"/>
  <c r="X391" i="2"/>
  <c r="V391" i="2"/>
  <c r="T391" i="2"/>
  <c r="P391" i="2"/>
  <c r="BI390" i="2"/>
  <c r="BH390" i="2"/>
  <c r="BG390" i="2"/>
  <c r="BF390" i="2"/>
  <c r="X390" i="2"/>
  <c r="V390" i="2"/>
  <c r="T390" i="2"/>
  <c r="P390" i="2"/>
  <c r="BI383" i="2"/>
  <c r="BH383" i="2"/>
  <c r="BG383" i="2"/>
  <c r="BF383" i="2"/>
  <c r="X383" i="2"/>
  <c r="V383" i="2"/>
  <c r="T383" i="2"/>
  <c r="P383" i="2"/>
  <c r="BI380" i="2"/>
  <c r="BH380" i="2"/>
  <c r="BG380" i="2"/>
  <c r="BF380" i="2"/>
  <c r="X380" i="2"/>
  <c r="V380" i="2"/>
  <c r="T380" i="2"/>
  <c r="P380" i="2"/>
  <c r="BI371" i="2"/>
  <c r="BH371" i="2"/>
  <c r="BG371" i="2"/>
  <c r="BF371" i="2"/>
  <c r="X371" i="2"/>
  <c r="V371" i="2"/>
  <c r="T371" i="2"/>
  <c r="P371" i="2"/>
  <c r="BI369" i="2"/>
  <c r="BH369" i="2"/>
  <c r="BG369" i="2"/>
  <c r="BF369" i="2"/>
  <c r="X369" i="2"/>
  <c r="V369" i="2"/>
  <c r="T369" i="2"/>
  <c r="P369" i="2"/>
  <c r="BI366" i="2"/>
  <c r="BH366" i="2"/>
  <c r="BG366" i="2"/>
  <c r="BF366" i="2"/>
  <c r="X366" i="2"/>
  <c r="V366" i="2"/>
  <c r="T366" i="2"/>
  <c r="P366" i="2"/>
  <c r="BI365" i="2"/>
  <c r="BH365" i="2"/>
  <c r="BG365" i="2"/>
  <c r="BF365" i="2"/>
  <c r="X365" i="2"/>
  <c r="V365" i="2"/>
  <c r="T365" i="2"/>
  <c r="P365" i="2"/>
  <c r="BI364" i="2"/>
  <c r="BH364" i="2"/>
  <c r="BG364" i="2"/>
  <c r="BF364" i="2"/>
  <c r="X364" i="2"/>
  <c r="V364" i="2"/>
  <c r="T364" i="2"/>
  <c r="P364" i="2"/>
  <c r="BI363" i="2"/>
  <c r="BH363" i="2"/>
  <c r="BG363" i="2"/>
  <c r="BF363" i="2"/>
  <c r="X363" i="2"/>
  <c r="V363" i="2"/>
  <c r="T363" i="2"/>
  <c r="P363" i="2"/>
  <c r="BI361" i="2"/>
  <c r="BH361" i="2"/>
  <c r="BG361" i="2"/>
  <c r="BF361" i="2"/>
  <c r="X361" i="2"/>
  <c r="V361" i="2"/>
  <c r="T361" i="2"/>
  <c r="P361" i="2"/>
  <c r="BI358" i="2"/>
  <c r="BH358" i="2"/>
  <c r="BG358" i="2"/>
  <c r="BF358" i="2"/>
  <c r="X358" i="2"/>
  <c r="V358" i="2"/>
  <c r="T358" i="2"/>
  <c r="P358" i="2"/>
  <c r="BI353" i="2"/>
  <c r="BH353" i="2"/>
  <c r="BG353" i="2"/>
  <c r="BF353" i="2"/>
  <c r="X353" i="2"/>
  <c r="V353" i="2"/>
  <c r="T353" i="2"/>
  <c r="P353" i="2"/>
  <c r="BI350" i="2"/>
  <c r="BH350" i="2"/>
  <c r="BG350" i="2"/>
  <c r="BF350" i="2"/>
  <c r="X350" i="2"/>
  <c r="V350" i="2"/>
  <c r="T350" i="2"/>
  <c r="P350" i="2"/>
  <c r="BI348" i="2"/>
  <c r="BH348" i="2"/>
  <c r="BG348" i="2"/>
  <c r="BF348" i="2"/>
  <c r="X348" i="2"/>
  <c r="V348" i="2"/>
  <c r="T348" i="2"/>
  <c r="P348" i="2"/>
  <c r="BI347" i="2"/>
  <c r="BH347" i="2"/>
  <c r="BG347" i="2"/>
  <c r="BF347" i="2"/>
  <c r="X347" i="2"/>
  <c r="V347" i="2"/>
  <c r="T347" i="2"/>
  <c r="P347" i="2"/>
  <c r="BI345" i="2"/>
  <c r="BH345" i="2"/>
  <c r="BG345" i="2"/>
  <c r="BF345" i="2"/>
  <c r="X345" i="2"/>
  <c r="V345" i="2"/>
  <c r="T345" i="2"/>
  <c r="P345" i="2"/>
  <c r="BI342" i="2"/>
  <c r="BH342" i="2"/>
  <c r="BG342" i="2"/>
  <c r="BF342" i="2"/>
  <c r="X342" i="2"/>
  <c r="V342" i="2"/>
  <c r="T342" i="2"/>
  <c r="P342" i="2"/>
  <c r="BI336" i="2"/>
  <c r="BH336" i="2"/>
  <c r="BG336" i="2"/>
  <c r="BF336" i="2"/>
  <c r="X336" i="2"/>
  <c r="V336" i="2"/>
  <c r="T336" i="2"/>
  <c r="P336" i="2"/>
  <c r="BI334" i="2"/>
  <c r="BH334" i="2"/>
  <c r="BG334" i="2"/>
  <c r="BF334" i="2"/>
  <c r="X334" i="2"/>
  <c r="V334" i="2"/>
  <c r="T334" i="2"/>
  <c r="P334" i="2"/>
  <c r="BI332" i="2"/>
  <c r="BH332" i="2"/>
  <c r="BG332" i="2"/>
  <c r="BF332" i="2"/>
  <c r="X332" i="2"/>
  <c r="V332" i="2"/>
  <c r="T332" i="2"/>
  <c r="P332" i="2"/>
  <c r="BI330" i="2"/>
  <c r="BH330" i="2"/>
  <c r="BG330" i="2"/>
  <c r="BF330" i="2"/>
  <c r="X330" i="2"/>
  <c r="V330" i="2"/>
  <c r="T330" i="2"/>
  <c r="P330" i="2"/>
  <c r="BI328" i="2"/>
  <c r="BH328" i="2"/>
  <c r="BG328" i="2"/>
  <c r="BF328" i="2"/>
  <c r="X328" i="2"/>
  <c r="V328" i="2"/>
  <c r="T328" i="2"/>
  <c r="P328" i="2"/>
  <c r="BI326" i="2"/>
  <c r="BH326" i="2"/>
  <c r="BG326" i="2"/>
  <c r="BF326" i="2"/>
  <c r="X326" i="2"/>
  <c r="V326" i="2"/>
  <c r="T326" i="2"/>
  <c r="P326" i="2"/>
  <c r="BI318" i="2"/>
  <c r="BH318" i="2"/>
  <c r="BG318" i="2"/>
  <c r="BF318" i="2"/>
  <c r="X318" i="2"/>
  <c r="V318" i="2"/>
  <c r="T318" i="2"/>
  <c r="P318" i="2"/>
  <c r="BI316" i="2"/>
  <c r="BH316" i="2"/>
  <c r="BG316" i="2"/>
  <c r="BF316" i="2"/>
  <c r="X316" i="2"/>
  <c r="V316" i="2"/>
  <c r="T316" i="2"/>
  <c r="P316" i="2"/>
  <c r="BI308" i="2"/>
  <c r="BH308" i="2"/>
  <c r="BG308" i="2"/>
  <c r="BF308" i="2"/>
  <c r="X308" i="2"/>
  <c r="V308" i="2"/>
  <c r="T308" i="2"/>
  <c r="P308" i="2"/>
  <c r="BI305" i="2"/>
  <c r="BH305" i="2"/>
  <c r="BG305" i="2"/>
  <c r="BF305" i="2"/>
  <c r="X305" i="2"/>
  <c r="V305" i="2"/>
  <c r="T305" i="2"/>
  <c r="P305" i="2"/>
  <c r="BI304" i="2"/>
  <c r="BH304" i="2"/>
  <c r="BG304" i="2"/>
  <c r="BF304" i="2"/>
  <c r="X304" i="2"/>
  <c r="V304" i="2"/>
  <c r="T304" i="2"/>
  <c r="P304" i="2"/>
  <c r="BI303" i="2"/>
  <c r="BH303" i="2"/>
  <c r="BG303" i="2"/>
  <c r="BF303" i="2"/>
  <c r="X303" i="2"/>
  <c r="V303" i="2"/>
  <c r="T303" i="2"/>
  <c r="P303" i="2"/>
  <c r="BI302" i="2"/>
  <c r="BH302" i="2"/>
  <c r="BG302" i="2"/>
  <c r="BF302" i="2"/>
  <c r="X302" i="2"/>
  <c r="V302" i="2"/>
  <c r="T302" i="2"/>
  <c r="P302" i="2"/>
  <c r="BI299" i="2"/>
  <c r="BH299" i="2"/>
  <c r="BG299" i="2"/>
  <c r="BF299" i="2"/>
  <c r="X299" i="2"/>
  <c r="V299" i="2"/>
  <c r="T299" i="2"/>
  <c r="P299" i="2"/>
  <c r="BI296" i="2"/>
  <c r="BH296" i="2"/>
  <c r="BG296" i="2"/>
  <c r="BF296" i="2"/>
  <c r="X296" i="2"/>
  <c r="V296" i="2"/>
  <c r="T296" i="2"/>
  <c r="P296" i="2"/>
  <c r="BI295" i="2"/>
  <c r="BH295" i="2"/>
  <c r="BG295" i="2"/>
  <c r="BF295" i="2"/>
  <c r="X295" i="2"/>
  <c r="V295" i="2"/>
  <c r="T295" i="2"/>
  <c r="P295" i="2"/>
  <c r="BI289" i="2"/>
  <c r="BH289" i="2"/>
  <c r="BG289" i="2"/>
  <c r="BF289" i="2"/>
  <c r="X289" i="2"/>
  <c r="V289" i="2"/>
  <c r="T289" i="2"/>
  <c r="P289" i="2"/>
  <c r="BI286" i="2"/>
  <c r="BH286" i="2"/>
  <c r="BG286" i="2"/>
  <c r="BF286" i="2"/>
  <c r="X286" i="2"/>
  <c r="V286" i="2"/>
  <c r="T286" i="2"/>
  <c r="P286" i="2"/>
  <c r="BI283" i="2"/>
  <c r="BH283" i="2"/>
  <c r="BG283" i="2"/>
  <c r="BF283" i="2"/>
  <c r="X283" i="2"/>
  <c r="V283" i="2"/>
  <c r="T283" i="2"/>
  <c r="P283" i="2"/>
  <c r="BI280" i="2"/>
  <c r="BH280" i="2"/>
  <c r="BG280" i="2"/>
  <c r="BF280" i="2"/>
  <c r="X280" i="2"/>
  <c r="V280" i="2"/>
  <c r="T280" i="2"/>
  <c r="P280" i="2"/>
  <c r="BI275" i="2"/>
  <c r="BH275" i="2"/>
  <c r="BG275" i="2"/>
  <c r="BF275" i="2"/>
  <c r="X275" i="2"/>
  <c r="V275" i="2"/>
  <c r="T275" i="2"/>
  <c r="P275" i="2"/>
  <c r="BI264" i="2"/>
  <c r="BH264" i="2"/>
  <c r="BG264" i="2"/>
  <c r="BF264" i="2"/>
  <c r="X264" i="2"/>
  <c r="V264" i="2"/>
  <c r="T264" i="2"/>
  <c r="P264" i="2"/>
  <c r="BI258" i="2"/>
  <c r="BH258" i="2"/>
  <c r="BG258" i="2"/>
  <c r="BF258" i="2"/>
  <c r="X258" i="2"/>
  <c r="V258" i="2"/>
  <c r="T258" i="2"/>
  <c r="P258" i="2"/>
  <c r="BI246" i="2"/>
  <c r="BH246" i="2"/>
  <c r="BG246" i="2"/>
  <c r="BF246" i="2"/>
  <c r="X246" i="2"/>
  <c r="V246" i="2"/>
  <c r="T246" i="2"/>
  <c r="P246" i="2"/>
  <c r="BI241" i="2"/>
  <c r="BH241" i="2"/>
  <c r="BG241" i="2"/>
  <c r="BF241" i="2"/>
  <c r="X241" i="2"/>
  <c r="V241" i="2"/>
  <c r="T241" i="2"/>
  <c r="P241" i="2"/>
  <c r="BI239" i="2"/>
  <c r="BH239" i="2"/>
  <c r="BG239" i="2"/>
  <c r="BF239" i="2"/>
  <c r="X239" i="2"/>
  <c r="V239" i="2"/>
  <c r="T239" i="2"/>
  <c r="P239" i="2"/>
  <c r="BI236" i="2"/>
  <c r="BH236" i="2"/>
  <c r="BG236" i="2"/>
  <c r="BF236" i="2"/>
  <c r="X236" i="2"/>
  <c r="V236" i="2"/>
  <c r="T236" i="2"/>
  <c r="P236" i="2"/>
  <c r="BI234" i="2"/>
  <c r="BH234" i="2"/>
  <c r="BG234" i="2"/>
  <c r="BF234" i="2"/>
  <c r="X234" i="2"/>
  <c r="V234" i="2"/>
  <c r="T234" i="2"/>
  <c r="P234" i="2"/>
  <c r="BI232" i="2"/>
  <c r="BH232" i="2"/>
  <c r="BG232" i="2"/>
  <c r="BF232" i="2"/>
  <c r="X232" i="2"/>
  <c r="V232" i="2"/>
  <c r="T232" i="2"/>
  <c r="P232" i="2"/>
  <c r="BI230" i="2"/>
  <c r="BH230" i="2"/>
  <c r="BG230" i="2"/>
  <c r="BF230" i="2"/>
  <c r="X230" i="2"/>
  <c r="V230" i="2"/>
  <c r="T230" i="2"/>
  <c r="P230" i="2"/>
  <c r="BI228" i="2"/>
  <c r="BH228" i="2"/>
  <c r="BG228" i="2"/>
  <c r="BF228" i="2"/>
  <c r="X228" i="2"/>
  <c r="V228" i="2"/>
  <c r="T228" i="2"/>
  <c r="P228" i="2"/>
  <c r="BI226" i="2"/>
  <c r="BH226" i="2"/>
  <c r="BG226" i="2"/>
  <c r="BF226" i="2"/>
  <c r="X226" i="2"/>
  <c r="V226" i="2"/>
  <c r="T226" i="2"/>
  <c r="P226" i="2"/>
  <c r="BI217" i="2"/>
  <c r="BH217" i="2"/>
  <c r="BG217" i="2"/>
  <c r="BF217" i="2"/>
  <c r="X217" i="2"/>
  <c r="V217" i="2"/>
  <c r="T217" i="2"/>
  <c r="P217" i="2"/>
  <c r="BI215" i="2"/>
  <c r="BH215" i="2"/>
  <c r="BG215" i="2"/>
  <c r="BF215" i="2"/>
  <c r="X215" i="2"/>
  <c r="V215" i="2"/>
  <c r="T215" i="2"/>
  <c r="P215" i="2"/>
  <c r="BI212" i="2"/>
  <c r="BH212" i="2"/>
  <c r="BG212" i="2"/>
  <c r="BF212" i="2"/>
  <c r="X212" i="2"/>
  <c r="V212" i="2"/>
  <c r="T212" i="2"/>
  <c r="P212" i="2"/>
  <c r="BI209" i="2"/>
  <c r="BH209" i="2"/>
  <c r="BG209" i="2"/>
  <c r="BF209" i="2"/>
  <c r="X209" i="2"/>
  <c r="V209" i="2"/>
  <c r="T209" i="2"/>
  <c r="P209" i="2"/>
  <c r="BI206" i="2"/>
  <c r="BH206" i="2"/>
  <c r="BG206" i="2"/>
  <c r="BF206" i="2"/>
  <c r="X206" i="2"/>
  <c r="V206" i="2"/>
  <c r="T206" i="2"/>
  <c r="P206" i="2"/>
  <c r="BI203" i="2"/>
  <c r="BH203" i="2"/>
  <c r="BG203" i="2"/>
  <c r="BF203" i="2"/>
  <c r="X203" i="2"/>
  <c r="V203" i="2"/>
  <c r="T203" i="2"/>
  <c r="P203" i="2"/>
  <c r="BI200" i="2"/>
  <c r="BH200" i="2"/>
  <c r="BG200" i="2"/>
  <c r="BF200" i="2"/>
  <c r="X200" i="2"/>
  <c r="V200" i="2"/>
  <c r="T200" i="2"/>
  <c r="P200" i="2"/>
  <c r="BI199" i="2"/>
  <c r="BH199" i="2"/>
  <c r="BG199" i="2"/>
  <c r="BF199" i="2"/>
  <c r="X199" i="2"/>
  <c r="V199" i="2"/>
  <c r="T199" i="2"/>
  <c r="P199" i="2"/>
  <c r="BI196" i="2"/>
  <c r="BH196" i="2"/>
  <c r="BG196" i="2"/>
  <c r="BF196" i="2"/>
  <c r="X196" i="2"/>
  <c r="V196" i="2"/>
  <c r="T196" i="2"/>
  <c r="P196" i="2"/>
  <c r="BI188" i="2"/>
  <c r="BH188" i="2"/>
  <c r="BG188" i="2"/>
  <c r="BF188" i="2"/>
  <c r="X188" i="2"/>
  <c r="V188" i="2"/>
  <c r="T188" i="2"/>
  <c r="P188" i="2"/>
  <c r="BI185" i="2"/>
  <c r="BH185" i="2"/>
  <c r="BG185" i="2"/>
  <c r="BF185" i="2"/>
  <c r="X185" i="2"/>
  <c r="V185" i="2"/>
  <c r="T185" i="2"/>
  <c r="P185" i="2"/>
  <c r="BI182" i="2"/>
  <c r="BH182" i="2"/>
  <c r="BG182" i="2"/>
  <c r="BF182" i="2"/>
  <c r="X182" i="2"/>
  <c r="V182" i="2"/>
  <c r="T182" i="2"/>
  <c r="P182" i="2"/>
  <c r="BI179" i="2"/>
  <c r="BH179" i="2"/>
  <c r="BG179" i="2"/>
  <c r="BF179" i="2"/>
  <c r="X179" i="2"/>
  <c r="V179" i="2"/>
  <c r="T179" i="2"/>
  <c r="P179" i="2"/>
  <c r="BI176" i="2"/>
  <c r="BH176" i="2"/>
  <c r="BG176" i="2"/>
  <c r="BF176" i="2"/>
  <c r="X176" i="2"/>
  <c r="V176" i="2"/>
  <c r="T176" i="2"/>
  <c r="P176" i="2"/>
  <c r="BI173" i="2"/>
  <c r="BH173" i="2"/>
  <c r="BG173" i="2"/>
  <c r="BF173" i="2"/>
  <c r="X173" i="2"/>
  <c r="V173" i="2"/>
  <c r="T173" i="2"/>
  <c r="P173" i="2"/>
  <c r="BI170" i="2"/>
  <c r="BH170" i="2"/>
  <c r="BG170" i="2"/>
  <c r="BF170" i="2"/>
  <c r="X170" i="2"/>
  <c r="V170" i="2"/>
  <c r="T170" i="2"/>
  <c r="P170" i="2"/>
  <c r="BI167" i="2"/>
  <c r="BH167" i="2"/>
  <c r="BG167" i="2"/>
  <c r="BF167" i="2"/>
  <c r="X167" i="2"/>
  <c r="V167" i="2"/>
  <c r="T167" i="2"/>
  <c r="P167" i="2"/>
  <c r="BI164" i="2"/>
  <c r="BH164" i="2"/>
  <c r="BG164" i="2"/>
  <c r="BF164" i="2"/>
  <c r="X164" i="2"/>
  <c r="V164" i="2"/>
  <c r="T164" i="2"/>
  <c r="P164" i="2"/>
  <c r="BI160" i="2"/>
  <c r="BH160" i="2"/>
  <c r="BG160" i="2"/>
  <c r="BF160" i="2"/>
  <c r="X160" i="2"/>
  <c r="V160" i="2"/>
  <c r="T160" i="2"/>
  <c r="P160" i="2"/>
  <c r="BI158" i="2"/>
  <c r="BH158" i="2"/>
  <c r="BG158" i="2"/>
  <c r="BF158" i="2"/>
  <c r="X158" i="2"/>
  <c r="V158" i="2"/>
  <c r="T158" i="2"/>
  <c r="P158" i="2"/>
  <c r="BI155" i="2"/>
  <c r="BH155" i="2"/>
  <c r="BG155" i="2"/>
  <c r="BF155" i="2"/>
  <c r="X155" i="2"/>
  <c r="V155" i="2"/>
  <c r="T155" i="2"/>
  <c r="P155" i="2"/>
  <c r="BI153" i="2"/>
  <c r="BH153" i="2"/>
  <c r="BG153" i="2"/>
  <c r="BF153" i="2"/>
  <c r="X153" i="2"/>
  <c r="V153" i="2"/>
  <c r="T153" i="2"/>
  <c r="P153" i="2"/>
  <c r="BI152" i="2"/>
  <c r="BH152" i="2"/>
  <c r="BG152" i="2"/>
  <c r="BF152" i="2"/>
  <c r="X152" i="2"/>
  <c r="V152" i="2"/>
  <c r="T152" i="2"/>
  <c r="P152" i="2"/>
  <c r="BI150" i="2"/>
  <c r="BH150" i="2"/>
  <c r="BG150" i="2"/>
  <c r="BF150" i="2"/>
  <c r="X150" i="2"/>
  <c r="V150" i="2"/>
  <c r="T150" i="2"/>
  <c r="P150" i="2"/>
  <c r="BI148" i="2"/>
  <c r="BH148" i="2"/>
  <c r="BG148" i="2"/>
  <c r="BF148" i="2"/>
  <c r="X148" i="2"/>
  <c r="V148" i="2"/>
  <c r="T148" i="2"/>
  <c r="P148" i="2"/>
  <c r="BI145" i="2"/>
  <c r="BH145" i="2"/>
  <c r="BG145" i="2"/>
  <c r="BF145" i="2"/>
  <c r="X145" i="2"/>
  <c r="V145" i="2"/>
  <c r="T145" i="2"/>
  <c r="P145" i="2"/>
  <c r="BI144" i="2"/>
  <c r="BH144" i="2"/>
  <c r="BG144" i="2"/>
  <c r="BF144" i="2"/>
  <c r="X144" i="2"/>
  <c r="V144" i="2"/>
  <c r="T144" i="2"/>
  <c r="P144" i="2"/>
  <c r="J138" i="2"/>
  <c r="J137" i="2"/>
  <c r="F137" i="2"/>
  <c r="F135" i="2"/>
  <c r="E133" i="2"/>
  <c r="J92" i="2"/>
  <c r="J91" i="2"/>
  <c r="F91" i="2"/>
  <c r="F89" i="2"/>
  <c r="E87" i="2"/>
  <c r="J18" i="2"/>
  <c r="E18" i="2"/>
  <c r="F92" i="2" s="1"/>
  <c r="J17" i="2"/>
  <c r="J12" i="2"/>
  <c r="J135" i="2"/>
  <c r="E7" i="2"/>
  <c r="E85" i="2" s="1"/>
  <c r="L90" i="1"/>
  <c r="AM90" i="1"/>
  <c r="AM89" i="1"/>
  <c r="L89" i="1"/>
  <c r="AM87" i="1"/>
  <c r="L87" i="1"/>
  <c r="L85" i="1"/>
  <c r="L84" i="1"/>
  <c r="R128" i="3"/>
  <c r="Q128" i="3"/>
  <c r="R126" i="3"/>
  <c r="Q126" i="3"/>
  <c r="R125" i="3"/>
  <c r="Q125" i="3"/>
  <c r="R124" i="3"/>
  <c r="Q124" i="3"/>
  <c r="R123" i="3"/>
  <c r="Q123" i="3"/>
  <c r="R122" i="3"/>
  <c r="Q122" i="3"/>
  <c r="Q1300" i="2"/>
  <c r="Q1286" i="2"/>
  <c r="Q1277" i="2"/>
  <c r="Q1266" i="2"/>
  <c r="R1261" i="2"/>
  <c r="R1234" i="2"/>
  <c r="Q1231" i="2"/>
  <c r="Q1216" i="2"/>
  <c r="R1211" i="2"/>
  <c r="R1203" i="2"/>
  <c r="R1195" i="2"/>
  <c r="R1194" i="2"/>
  <c r="Q1183" i="2"/>
  <c r="R1138" i="2"/>
  <c r="Q1126" i="2"/>
  <c r="Q1113" i="2"/>
  <c r="R1108" i="2"/>
  <c r="R1103" i="2"/>
  <c r="Q1094" i="2"/>
  <c r="Q1076" i="2"/>
  <c r="Q1075" i="2"/>
  <c r="Q1071" i="2"/>
  <c r="R1055" i="2"/>
  <c r="Q1047" i="2"/>
  <c r="Q1034" i="2"/>
  <c r="Q1031" i="2"/>
  <c r="Q1020" i="2"/>
  <c r="R980" i="2"/>
  <c r="Q973" i="2"/>
  <c r="Q953" i="2"/>
  <c r="R952" i="2"/>
  <c r="Q924" i="2"/>
  <c r="R921" i="2"/>
  <c r="Q915" i="2"/>
  <c r="Q906" i="2"/>
  <c r="R899" i="2"/>
  <c r="Q887" i="2"/>
  <c r="R885" i="2"/>
  <c r="R867" i="2"/>
  <c r="Q864" i="2"/>
  <c r="Q861" i="2"/>
  <c r="R859" i="2"/>
  <c r="Q853" i="2"/>
  <c r="R852" i="2"/>
  <c r="Q848" i="2"/>
  <c r="Q844" i="2"/>
  <c r="R828" i="2"/>
  <c r="BK828" i="2"/>
  <c r="Q819" i="2"/>
  <c r="Q790" i="2"/>
  <c r="Q788" i="2"/>
  <c r="Q773" i="2"/>
  <c r="Q772" i="2"/>
  <c r="Q769" i="2"/>
  <c r="Q767" i="2"/>
  <c r="R765" i="2"/>
  <c r="Q763" i="2"/>
  <c r="R758" i="2"/>
  <c r="Q740" i="2"/>
  <c r="Q738" i="2"/>
  <c r="Q737" i="2"/>
  <c r="Q735" i="2"/>
  <c r="Q733" i="2"/>
  <c r="R730" i="2"/>
  <c r="Q719" i="2"/>
  <c r="R716" i="2"/>
  <c r="R713" i="2"/>
  <c r="Q685" i="2"/>
  <c r="Q674" i="2"/>
  <c r="R663" i="2"/>
  <c r="Q652" i="2"/>
  <c r="Q629" i="2"/>
  <c r="Q618" i="2"/>
  <c r="R604" i="2"/>
  <c r="Q599" i="2"/>
  <c r="Q594" i="2"/>
  <c r="Q593" i="2"/>
  <c r="R589" i="2"/>
  <c r="R583" i="2"/>
  <c r="R575" i="2"/>
  <c r="R572" i="2"/>
  <c r="Q569" i="2"/>
  <c r="R545" i="2"/>
  <c r="R542" i="2"/>
  <c r="Q525" i="2"/>
  <c r="R522" i="2"/>
  <c r="R509" i="2"/>
  <c r="R507" i="2"/>
  <c r="Q506" i="2"/>
  <c r="R503" i="2"/>
  <c r="Q489" i="2"/>
  <c r="Q488" i="2"/>
  <c r="Q472" i="2"/>
  <c r="Q467" i="2"/>
  <c r="Q466" i="2"/>
  <c r="R465" i="2"/>
  <c r="Q463" i="2"/>
  <c r="Q460" i="2"/>
  <c r="Q449" i="2"/>
  <c r="Q446" i="2"/>
  <c r="Q440" i="2"/>
  <c r="Q438" i="2"/>
  <c r="Q414" i="2"/>
  <c r="Q413" i="2"/>
  <c r="Q411" i="2"/>
  <c r="Q408" i="2"/>
  <c r="Q391" i="2"/>
  <c r="Q369" i="2"/>
  <c r="R363" i="2"/>
  <c r="Q361" i="2"/>
  <c r="Q353" i="2"/>
  <c r="Q350" i="2"/>
  <c r="Q342" i="2"/>
  <c r="Q316" i="2"/>
  <c r="R308" i="2"/>
  <c r="Q304" i="2"/>
  <c r="R303" i="2"/>
  <c r="R296" i="2"/>
  <c r="R289" i="2"/>
  <c r="Q286" i="2"/>
  <c r="Q283" i="2"/>
  <c r="Q280" i="2"/>
  <c r="R275" i="2"/>
  <c r="R264" i="2"/>
  <c r="R258" i="2"/>
  <c r="Q246" i="2"/>
  <c r="R241" i="2"/>
  <c r="R239" i="2"/>
  <c r="Q239" i="2"/>
  <c r="R234" i="2"/>
  <c r="Q230" i="2"/>
  <c r="R228" i="2"/>
  <c r="R226" i="2"/>
  <c r="Q217" i="2"/>
  <c r="Q182" i="2"/>
  <c r="R176" i="2"/>
  <c r="Q164" i="2"/>
  <c r="Q160" i="2"/>
  <c r="Q150" i="2"/>
  <c r="AU94" i="1"/>
  <c r="Q1294" i="2"/>
  <c r="R1279" i="2"/>
  <c r="Q1265" i="2"/>
  <c r="Q1244" i="2"/>
  <c r="R1235" i="2"/>
  <c r="Q1234" i="2"/>
  <c r="Q1233" i="2"/>
  <c r="R1229" i="2"/>
  <c r="Q1212" i="2"/>
  <c r="R1209" i="2"/>
  <c r="R1187" i="2"/>
  <c r="Q1162" i="2"/>
  <c r="R1151" i="2"/>
  <c r="Q1144" i="2"/>
  <c r="Q1143" i="2"/>
  <c r="R1132" i="2"/>
  <c r="R1126" i="2"/>
  <c r="R1117" i="2"/>
  <c r="R1105" i="2"/>
  <c r="Q1098" i="2"/>
  <c r="R1089" i="2"/>
  <c r="R1065" i="2"/>
  <c r="R1063" i="2"/>
  <c r="Q1058" i="2"/>
  <c r="R1041" i="2"/>
  <c r="R1022" i="2"/>
  <c r="R996" i="2"/>
  <c r="Q990" i="2"/>
  <c r="Q988" i="2"/>
  <c r="Q984" i="2"/>
  <c r="R968" i="2"/>
  <c r="R948" i="2"/>
  <c r="R943" i="2"/>
  <c r="R937" i="2"/>
  <c r="Q926" i="2"/>
  <c r="R924" i="2"/>
  <c r="Q918" i="2"/>
  <c r="R906" i="2"/>
  <c r="Q899" i="2"/>
  <c r="Q898" i="2"/>
  <c r="Q895" i="2"/>
  <c r="R880" i="2"/>
  <c r="Q877" i="2"/>
  <c r="Q852" i="2"/>
  <c r="Q840" i="2"/>
  <c r="Q839" i="2"/>
  <c r="Q838" i="2"/>
  <c r="R832" i="2"/>
  <c r="Q828" i="2"/>
  <c r="Q800" i="2"/>
  <c r="Q793" i="2"/>
  <c r="R790" i="2"/>
  <c r="R783" i="2"/>
  <c r="R780" i="2"/>
  <c r="R769" i="2"/>
  <c r="Q760" i="2"/>
  <c r="R752" i="2"/>
  <c r="Q750" i="2"/>
  <c r="R729" i="2"/>
  <c r="R685" i="2"/>
  <c r="R682" i="2"/>
  <c r="R674" i="2"/>
  <c r="Q632" i="2"/>
  <c r="BK575" i="2"/>
  <c r="R569" i="2"/>
  <c r="R505" i="2"/>
  <c r="R478" i="2"/>
  <c r="R440" i="2"/>
  <c r="Q433" i="2"/>
  <c r="R415" i="2"/>
  <c r="R414" i="2"/>
  <c r="R413" i="2"/>
  <c r="R398" i="2"/>
  <c r="R390" i="2"/>
  <c r="R361" i="2"/>
  <c r="R342" i="2"/>
  <c r="R334" i="2"/>
  <c r="R328" i="2"/>
  <c r="R326" i="2"/>
  <c r="Q200" i="2"/>
  <c r="R170" i="2"/>
  <c r="R164" i="2"/>
  <c r="R158" i="2"/>
  <c r="R148" i="2"/>
  <c r="Q145" i="2"/>
  <c r="R1300" i="2"/>
  <c r="R1296" i="2"/>
  <c r="R1293" i="2"/>
  <c r="R1285" i="2"/>
  <c r="Q1262" i="2"/>
  <c r="R1233" i="2"/>
  <c r="R1231" i="2"/>
  <c r="Q1191" i="2"/>
  <c r="R1185" i="2"/>
  <c r="R1183" i="2"/>
  <c r="Q1154" i="2"/>
  <c r="R1144" i="2"/>
  <c r="R1143" i="2"/>
  <c r="R1140" i="2"/>
  <c r="R822" i="2"/>
  <c r="R817" i="2"/>
  <c r="R800" i="2"/>
  <c r="Q798" i="2"/>
  <c r="Q777" i="2"/>
  <c r="R757" i="2"/>
  <c r="R740" i="2"/>
  <c r="Q729" i="2"/>
  <c r="R719" i="2"/>
  <c r="Q699" i="2"/>
  <c r="R658" i="2"/>
  <c r="Q642" i="2"/>
  <c r="Q635" i="2"/>
  <c r="R629" i="2"/>
  <c r="Q604" i="2"/>
  <c r="R601" i="2"/>
  <c r="Q566" i="2"/>
  <c r="R550" i="2"/>
  <c r="Q526" i="2"/>
  <c r="Q503" i="2"/>
  <c r="Q492" i="2"/>
  <c r="Q478" i="2"/>
  <c r="R477" i="2"/>
  <c r="R463" i="2"/>
  <c r="Q457" i="2"/>
  <c r="Q398" i="2"/>
  <c r="Q390" i="2"/>
  <c r="R369" i="2"/>
  <c r="Q365" i="2"/>
  <c r="Q363" i="2"/>
  <c r="R350" i="2"/>
  <c r="Q348" i="2"/>
  <c r="Q347" i="2"/>
  <c r="R332" i="2"/>
  <c r="R330" i="2"/>
  <c r="R318" i="2"/>
  <c r="Q305" i="2"/>
  <c r="R304" i="2"/>
  <c r="Q303" i="2"/>
  <c r="Q296" i="2"/>
  <c r="Q295" i="2"/>
  <c r="Q289" i="2"/>
  <c r="R286" i="2"/>
  <c r="Q264" i="2"/>
  <c r="Q258" i="2"/>
  <c r="R200" i="2"/>
  <c r="Q196" i="2"/>
  <c r="Q185" i="2"/>
  <c r="R179" i="2"/>
  <c r="R167" i="2"/>
  <c r="R160" i="2"/>
  <c r="R152" i="2"/>
  <c r="Q144" i="2"/>
  <c r="Q1303" i="2"/>
  <c r="Q1302" i="2"/>
  <c r="Q1299" i="2"/>
  <c r="R1294" i="2"/>
  <c r="R1268" i="2"/>
  <c r="Q1267" i="2"/>
  <c r="Q1261" i="2"/>
  <c r="R1259" i="2"/>
  <c r="Q1229" i="2"/>
  <c r="Q1218" i="2"/>
  <c r="R1216" i="2"/>
  <c r="R1215" i="2"/>
  <c r="Q1211" i="2"/>
  <c r="Q1209" i="2"/>
  <c r="Q1203" i="2"/>
  <c r="R1198" i="2"/>
  <c r="R1188" i="2"/>
  <c r="Q1187" i="2"/>
  <c r="R1162" i="2"/>
  <c r="Q1100" i="2"/>
  <c r="Q825" i="2"/>
  <c r="R212" i="2"/>
  <c r="R206" i="2"/>
  <c r="R203" i="2"/>
  <c r="Q199" i="2"/>
  <c r="R196" i="2"/>
  <c r="Q188" i="2"/>
  <c r="R182" i="2"/>
  <c r="Q179" i="2"/>
  <c r="Q170" i="2"/>
  <c r="Q155" i="2"/>
  <c r="K152" i="2"/>
  <c r="Q148" i="2"/>
  <c r="Q1296" i="2"/>
  <c r="Q1293" i="2"/>
  <c r="K1287" i="2"/>
  <c r="Q1285" i="2"/>
  <c r="R1262" i="2"/>
  <c r="Q1251" i="2"/>
  <c r="R1244" i="2"/>
  <c r="R1236" i="2"/>
  <c r="R1230" i="2"/>
  <c r="Q1228" i="2"/>
  <c r="Q1195" i="2"/>
  <c r="R1191" i="2"/>
  <c r="Q1188" i="2"/>
  <c r="Q1161" i="2"/>
  <c r="Q1155" i="2"/>
  <c r="Q1123" i="2"/>
  <c r="Q1117" i="2"/>
  <c r="R1115" i="2"/>
  <c r="R1110" i="2"/>
  <c r="R1081" i="2"/>
  <c r="R1071" i="2"/>
  <c r="Q1049" i="2"/>
  <c r="R990" i="2"/>
  <c r="R986" i="2"/>
  <c r="R973" i="2"/>
  <c r="Q952" i="2"/>
  <c r="Q949" i="2"/>
  <c r="Q937" i="2"/>
  <c r="R926" i="2"/>
  <c r="R918" i="2"/>
  <c r="R912" i="2"/>
  <c r="Q885" i="2"/>
  <c r="R877" i="2"/>
  <c r="R864" i="2"/>
  <c r="Q857" i="2"/>
  <c r="R856" i="2"/>
  <c r="R849" i="2"/>
  <c r="R844" i="2"/>
  <c r="R840" i="2"/>
  <c r="R839" i="2"/>
  <c r="BK839" i="2"/>
  <c r="R837" i="2"/>
  <c r="R217" i="2"/>
  <c r="Q173" i="2"/>
  <c r="R153" i="2"/>
  <c r="R145" i="2"/>
  <c r="R144" i="2"/>
  <c r="R1299" i="2"/>
  <c r="R1286" i="2"/>
  <c r="Q1279" i="2"/>
  <c r="R1265" i="2"/>
  <c r="Q1236" i="2"/>
  <c r="Q1235" i="2"/>
  <c r="Q1230" i="2"/>
  <c r="R1212" i="2"/>
  <c r="R1206" i="2"/>
  <c r="Q1198" i="2"/>
  <c r="Q1194" i="2"/>
  <c r="Q1185" i="2"/>
  <c r="R1161" i="2"/>
  <c r="R1155" i="2"/>
  <c r="Q1140" i="2"/>
  <c r="R1135" i="2"/>
  <c r="Q1132" i="2"/>
  <c r="Q1129" i="2"/>
  <c r="R1098" i="2"/>
  <c r="R1094" i="2"/>
  <c r="R1092" i="2"/>
  <c r="Q1089" i="2"/>
  <c r="Q1081" i="2"/>
  <c r="K1081" i="2"/>
  <c r="R1076" i="2"/>
  <c r="R1047" i="2"/>
  <c r="R1031" i="2"/>
  <c r="R1020" i="2"/>
  <c r="R1017" i="2"/>
  <c r="R977" i="2"/>
  <c r="Q948" i="2"/>
  <c r="Q943" i="2"/>
  <c r="R901" i="2"/>
  <c r="R869" i="2"/>
  <c r="Q858" i="2"/>
  <c r="R848" i="2"/>
  <c r="Q845" i="2"/>
  <c r="R838" i="2"/>
  <c r="Q810" i="2"/>
  <c r="R806" i="2"/>
  <c r="R798" i="2"/>
  <c r="Q795" i="2"/>
  <c r="R793" i="2"/>
  <c r="R788" i="2"/>
  <c r="K775" i="2"/>
  <c r="R772" i="2"/>
  <c r="R760" i="2"/>
  <c r="R755" i="2"/>
  <c r="R745" i="2"/>
  <c r="R742" i="2"/>
  <c r="R735" i="2"/>
  <c r="K731" i="2"/>
  <c r="Q730" i="2"/>
  <c r="K719" i="2"/>
  <c r="K713" i="2"/>
  <c r="Q668" i="2"/>
  <c r="R642" i="2"/>
  <c r="R618" i="2"/>
  <c r="R602" i="2"/>
  <c r="Q575" i="2"/>
  <c r="R566" i="2"/>
  <c r="R557" i="2"/>
  <c r="K550" i="2"/>
  <c r="R537" i="2"/>
  <c r="R492" i="2"/>
  <c r="R489" i="2"/>
  <c r="R446" i="2"/>
  <c r="R433" i="2"/>
  <c r="Q429" i="2"/>
  <c r="Q396" i="2"/>
  <c r="R391" i="2"/>
  <c r="Q383" i="2"/>
  <c r="R380" i="2"/>
  <c r="R366" i="2"/>
  <c r="R365" i="2"/>
  <c r="R364" i="2"/>
  <c r="R347" i="2"/>
  <c r="R336" i="2"/>
  <c r="R316" i="2"/>
  <c r="R1410" i="2"/>
  <c r="Q1410" i="2"/>
  <c r="R1408" i="2"/>
  <c r="Q1408" i="2"/>
  <c r="R1338" i="2"/>
  <c r="Q1338" i="2"/>
  <c r="R1336" i="2"/>
  <c r="Q1336" i="2"/>
  <c r="R1325" i="2"/>
  <c r="Q1325" i="2"/>
  <c r="R1324" i="2"/>
  <c r="Q1324" i="2"/>
  <c r="R1323" i="2"/>
  <c r="Q1323" i="2"/>
  <c r="R1322" i="2"/>
  <c r="Q1322" i="2"/>
  <c r="R1305" i="2"/>
  <c r="Q1305" i="2"/>
  <c r="R1303" i="2"/>
  <c r="R1302" i="2"/>
  <c r="Q1287" i="2"/>
  <c r="R1267" i="2"/>
  <c r="R1266" i="2"/>
  <c r="R1210" i="2"/>
  <c r="R1200" i="2"/>
  <c r="R1154" i="2"/>
  <c r="Q1151" i="2"/>
  <c r="Q1138" i="2"/>
  <c r="Q1135" i="2"/>
  <c r="R1129" i="2"/>
  <c r="Q1110" i="2"/>
  <c r="Q1092" i="2"/>
  <c r="R1086" i="2"/>
  <c r="Q1055" i="2"/>
  <c r="R1034" i="2"/>
  <c r="R1014" i="2"/>
  <c r="Q986" i="2"/>
  <c r="Q980" i="2"/>
  <c r="R949" i="2"/>
  <c r="Q941" i="2"/>
  <c r="R915" i="2"/>
  <c r="R887" i="2"/>
  <c r="Q869" i="2"/>
  <c r="Q867" i="2"/>
  <c r="R858" i="2"/>
  <c r="Q856" i="2"/>
  <c r="Q849" i="2"/>
  <c r="R843" i="2"/>
  <c r="Q832" i="2"/>
  <c r="Q822" i="2"/>
  <c r="R819" i="2"/>
  <c r="Q815" i="2"/>
  <c r="R795" i="2"/>
  <c r="BK790" i="2"/>
  <c r="R777" i="2"/>
  <c r="R775" i="2"/>
  <c r="R762" i="2"/>
  <c r="Q757" i="2"/>
  <c r="Q755" i="2"/>
  <c r="Q752" i="2"/>
  <c r="R750" i="2"/>
  <c r="R737" i="2"/>
  <c r="R733" i="2"/>
  <c r="R731" i="2"/>
  <c r="R652" i="2"/>
  <c r="R635" i="2"/>
  <c r="R623" i="2"/>
  <c r="R599" i="2"/>
  <c r="R594" i="2"/>
  <c r="K593" i="2"/>
  <c r="Q589" i="2"/>
  <c r="Q583" i="2"/>
  <c r="Q572" i="2"/>
  <c r="R525" i="2"/>
  <c r="Q509" i="2"/>
  <c r="R497" i="2"/>
  <c r="R488" i="2"/>
  <c r="Q470" i="2"/>
  <c r="R435" i="2"/>
  <c r="Q415" i="2"/>
  <c r="R411" i="2"/>
  <c r="R371" i="2"/>
  <c r="R358" i="2"/>
  <c r="R353" i="2"/>
  <c r="R348" i="2"/>
  <c r="R345" i="2"/>
  <c r="Q302" i="2"/>
  <c r="Q299" i="2"/>
  <c r="R280" i="2"/>
  <c r="Q275" i="2"/>
  <c r="R246" i="2"/>
  <c r="Q234" i="2"/>
  <c r="Q232" i="2"/>
  <c r="R230" i="2"/>
  <c r="R215" i="2"/>
  <c r="R209" i="2"/>
  <c r="R199" i="2"/>
  <c r="R188" i="2"/>
  <c r="R185" i="2"/>
  <c r="Q176" i="2"/>
  <c r="R173" i="2"/>
  <c r="Q167" i="2"/>
  <c r="K160" i="2"/>
  <c r="R155" i="2"/>
  <c r="R1287" i="2"/>
  <c r="R1277" i="2"/>
  <c r="Q1268" i="2"/>
  <c r="Q1259" i="2"/>
  <c r="R1251" i="2"/>
  <c r="R1228" i="2"/>
  <c r="R1218" i="2"/>
  <c r="Q1215" i="2"/>
  <c r="Q1210" i="2"/>
  <c r="Q1206" i="2"/>
  <c r="Q1200" i="2"/>
  <c r="R1123" i="2"/>
  <c r="Q1115" i="2"/>
  <c r="R1113" i="2"/>
  <c r="Q1108" i="2"/>
  <c r="Q1105" i="2"/>
  <c r="Q1103" i="2"/>
  <c r="R1100" i="2"/>
  <c r="Q1086" i="2"/>
  <c r="R1075" i="2"/>
  <c r="Q1065" i="2"/>
  <c r="Q1063" i="2"/>
  <c r="R1058" i="2"/>
  <c r="R1049" i="2"/>
  <c r="Q1041" i="2"/>
  <c r="Q1022" i="2"/>
  <c r="Q1017" i="2"/>
  <c r="Q1014" i="2"/>
  <c r="Q996" i="2"/>
  <c r="R988" i="2"/>
  <c r="R984" i="2"/>
  <c r="Q977" i="2"/>
  <c r="Q968" i="2"/>
  <c r="R953" i="2"/>
  <c r="R941" i="2"/>
  <c r="Q921" i="2"/>
  <c r="Q912" i="2"/>
  <c r="Q901" i="2"/>
  <c r="R898" i="2"/>
  <c r="R895" i="2"/>
  <c r="Q880" i="2"/>
  <c r="R861" i="2"/>
  <c r="Q859" i="2"/>
  <c r="R857" i="2"/>
  <c r="R853" i="2"/>
  <c r="R845" i="2"/>
  <c r="Q843" i="2"/>
  <c r="Q837" i="2"/>
  <c r="R825" i="2"/>
  <c r="Q817" i="2"/>
  <c r="R815" i="2"/>
  <c r="R810" i="2"/>
  <c r="Q806" i="2"/>
  <c r="R785" i="2"/>
  <c r="Q785" i="2"/>
  <c r="Q783" i="2"/>
  <c r="Q780" i="2"/>
  <c r="R778" i="2"/>
  <c r="Q778" i="2"/>
  <c r="Q775" i="2"/>
  <c r="R773" i="2"/>
  <c r="R767" i="2"/>
  <c r="Q765" i="2"/>
  <c r="R763" i="2"/>
  <c r="Q762" i="2"/>
  <c r="Q758" i="2"/>
  <c r="K758" i="2"/>
  <c r="Q745" i="2"/>
  <c r="Q742" i="2"/>
  <c r="R738" i="2"/>
  <c r="Q731" i="2"/>
  <c r="Q716" i="2"/>
  <c r="Q713" i="2"/>
  <c r="R699" i="2"/>
  <c r="Q682" i="2"/>
  <c r="R668" i="2"/>
  <c r="Q663" i="2"/>
  <c r="Q658" i="2"/>
  <c r="R632" i="2"/>
  <c r="Q623" i="2"/>
  <c r="Q602" i="2"/>
  <c r="Q601" i="2"/>
  <c r="R593" i="2"/>
  <c r="Q557" i="2"/>
  <c r="Q550" i="2"/>
  <c r="Q545" i="2"/>
  <c r="Q542" i="2"/>
  <c r="Q537" i="2"/>
  <c r="R526" i="2"/>
  <c r="Q522" i="2"/>
  <c r="Q507" i="2"/>
  <c r="R506" i="2"/>
  <c r="Q505" i="2"/>
  <c r="Q497" i="2"/>
  <c r="Q477" i="2"/>
  <c r="R472" i="2"/>
  <c r="R470" i="2"/>
  <c r="R467" i="2"/>
  <c r="R466" i="2"/>
  <c r="Q465" i="2"/>
  <c r="R460" i="2"/>
  <c r="R457" i="2"/>
  <c r="R449" i="2"/>
  <c r="R438" i="2"/>
  <c r="Q435" i="2"/>
  <c r="R429" i="2"/>
  <c r="R408" i="2"/>
  <c r="R396" i="2"/>
  <c r="R383" i="2"/>
  <c r="Q380" i="2"/>
  <c r="Q371" i="2"/>
  <c r="Q366" i="2"/>
  <c r="Q364" i="2"/>
  <c r="Q358" i="2"/>
  <c r="Q345" i="2"/>
  <c r="Q336" i="2"/>
  <c r="Q334" i="2"/>
  <c r="Q332" i="2"/>
  <c r="Q330" i="2"/>
  <c r="Q328" i="2"/>
  <c r="Q326" i="2"/>
  <c r="Q318" i="2"/>
  <c r="Q308" i="2"/>
  <c r="R305" i="2"/>
  <c r="R302" i="2"/>
  <c r="R299" i="2"/>
  <c r="R295" i="2"/>
  <c r="R283" i="2"/>
  <c r="Q241" i="2"/>
  <c r="R236" i="2"/>
  <c r="Q236" i="2"/>
  <c r="R232" i="2"/>
  <c r="Q228" i="2"/>
  <c r="Q226" i="2"/>
  <c r="Q215" i="2"/>
  <c r="Q212" i="2"/>
  <c r="Q209" i="2"/>
  <c r="Q206" i="2"/>
  <c r="Q203" i="2"/>
  <c r="Q158" i="2"/>
  <c r="Q153" i="2"/>
  <c r="Q152" i="2"/>
  <c r="R150" i="2"/>
  <c r="BK1410" i="2"/>
  <c r="BK1322" i="2"/>
  <c r="BK1293" i="2"/>
  <c r="BK1277" i="2"/>
  <c r="BK1266" i="2"/>
  <c r="K1259" i="2"/>
  <c r="BE1259" i="2"/>
  <c r="BK1231" i="2"/>
  <c r="BK1228" i="2"/>
  <c r="K1183" i="2"/>
  <c r="BE1183" i="2"/>
  <c r="BK1135" i="2"/>
  <c r="K1113" i="2"/>
  <c r="BE1113" i="2" s="1"/>
  <c r="BK1089" i="2"/>
  <c r="BK885" i="2"/>
  <c r="K869" i="2"/>
  <c r="BE869" i="2"/>
  <c r="K817" i="2"/>
  <c r="BE817" i="2" s="1"/>
  <c r="K800" i="2"/>
  <c r="BE800" i="2" s="1"/>
  <c r="K785" i="2"/>
  <c r="BE785" i="2"/>
  <c r="K752" i="2"/>
  <c r="BE752" i="2"/>
  <c r="BK733" i="2"/>
  <c r="BK699" i="2"/>
  <c r="K668" i="2"/>
  <c r="BE668" i="2" s="1"/>
  <c r="BK599" i="2"/>
  <c r="K557" i="2"/>
  <c r="BE557" i="2" s="1"/>
  <c r="K526" i="2"/>
  <c r="BE526" i="2"/>
  <c r="K477" i="2"/>
  <c r="BE477" i="2"/>
  <c r="BK466" i="2"/>
  <c r="BK433" i="2"/>
  <c r="K396" i="2"/>
  <c r="BE396" i="2" s="1"/>
  <c r="BK353" i="2"/>
  <c r="K348" i="2"/>
  <c r="BE348" i="2" s="1"/>
  <c r="K336" i="2"/>
  <c r="BE336" i="2" s="1"/>
  <c r="K304" i="2"/>
  <c r="BE304" i="2"/>
  <c r="K296" i="2"/>
  <c r="BE296" i="2"/>
  <c r="K264" i="2"/>
  <c r="BE264" i="2" s="1"/>
  <c r="BK236" i="2"/>
  <c r="BK217" i="2"/>
  <c r="K170" i="2"/>
  <c r="BE170" i="2"/>
  <c r="BK126" i="3"/>
  <c r="K1302" i="2"/>
  <c r="BE1302" i="2"/>
  <c r="BK1300" i="2"/>
  <c r="BK1294" i="2"/>
  <c r="BK1285" i="2"/>
  <c r="K1251" i="2"/>
  <c r="BE1251" i="2"/>
  <c r="K1229" i="2"/>
  <c r="BE1229" i="2"/>
  <c r="K1209" i="2"/>
  <c r="BE1209" i="2" s="1"/>
  <c r="K1191" i="2"/>
  <c r="BE1191" i="2"/>
  <c r="K1185" i="2"/>
  <c r="BE1185" i="2"/>
  <c r="K1154" i="2"/>
  <c r="BE1154" i="2"/>
  <c r="K1143" i="2"/>
  <c r="BE1143" i="2" s="1"/>
  <c r="K1138" i="2"/>
  <c r="BE1138" i="2"/>
  <c r="BK1117" i="2"/>
  <c r="K1100" i="2"/>
  <c r="BE1100" i="2" s="1"/>
  <c r="BK1094" i="2"/>
  <c r="K1086" i="2"/>
  <c r="BE1086" i="2" s="1"/>
  <c r="K1065" i="2"/>
  <c r="BE1065" i="2"/>
  <c r="BK1055" i="2"/>
  <c r="K1047" i="2"/>
  <c r="BE1047" i="2" s="1"/>
  <c r="K1020" i="2"/>
  <c r="BE1020" i="2"/>
  <c r="BK984" i="2"/>
  <c r="BK977" i="2"/>
  <c r="BK968" i="2"/>
  <c r="K926" i="2"/>
  <c r="BE926" i="2"/>
  <c r="K921" i="2"/>
  <c r="BE921" i="2"/>
  <c r="BK867" i="2"/>
  <c r="BK859" i="2"/>
  <c r="BK848" i="2"/>
  <c r="BK843" i="2"/>
  <c r="K777" i="2"/>
  <c r="BE777" i="2"/>
  <c r="K769" i="2"/>
  <c r="BE769" i="2"/>
  <c r="BK758" i="2"/>
  <c r="BK674" i="2"/>
  <c r="K642" i="2"/>
  <c r="BE642" i="2"/>
  <c r="K623" i="2"/>
  <c r="BE623" i="2"/>
  <c r="BK542" i="2"/>
  <c r="K488" i="2"/>
  <c r="BE488" i="2"/>
  <c r="K415" i="2"/>
  <c r="BE415" i="2"/>
  <c r="K411" i="2"/>
  <c r="BE411" i="2" s="1"/>
  <c r="K347" i="2"/>
  <c r="BE347" i="2" s="1"/>
  <c r="K303" i="2"/>
  <c r="BE303" i="2"/>
  <c r="BK289" i="2"/>
  <c r="K230" i="2"/>
  <c r="BE230" i="2"/>
  <c r="BK212" i="2"/>
  <c r="BK182" i="2"/>
  <c r="BK173" i="2"/>
  <c r="BK164" i="2"/>
  <c r="K150" i="2"/>
  <c r="BE150" i="2" s="1"/>
  <c r="K1305" i="2"/>
  <c r="BE1305" i="2" s="1"/>
  <c r="K1267" i="2"/>
  <c r="BE1267" i="2" s="1"/>
  <c r="BK1261" i="2"/>
  <c r="K1235" i="2"/>
  <c r="BE1235" i="2" s="1"/>
  <c r="BK1218" i="2"/>
  <c r="BK1211" i="2"/>
  <c r="BK1140" i="2"/>
  <c r="BK1031" i="2"/>
  <c r="K988" i="2"/>
  <c r="BE988" i="2"/>
  <c r="BK980" i="2"/>
  <c r="K937" i="2"/>
  <c r="BE937" i="2"/>
  <c r="K899" i="2"/>
  <c r="BE899" i="2" s="1"/>
  <c r="K880" i="2"/>
  <c r="BE880" i="2" s="1"/>
  <c r="K864" i="2"/>
  <c r="BE864" i="2"/>
  <c r="K852" i="2"/>
  <c r="BE852" i="2"/>
  <c r="K822" i="2"/>
  <c r="BE822" i="2" s="1"/>
  <c r="K815" i="2"/>
  <c r="BE815" i="2" s="1"/>
  <c r="K790" i="2"/>
  <c r="BE790" i="2"/>
  <c r="BK767" i="2"/>
  <c r="BK735" i="2"/>
  <c r="BK719" i="2"/>
  <c r="BK713" i="2"/>
  <c r="K629" i="2"/>
  <c r="BE629" i="2" s="1"/>
  <c r="K602" i="2"/>
  <c r="BE602" i="2"/>
  <c r="BK594" i="2"/>
  <c r="BK583" i="2"/>
  <c r="BK572" i="2"/>
  <c r="BK550" i="2"/>
  <c r="K537" i="2"/>
  <c r="BE537" i="2" s="1"/>
  <c r="K509" i="2"/>
  <c r="BE509" i="2"/>
  <c r="K1265" i="2"/>
  <c r="BE1265" i="2"/>
  <c r="K1233" i="2"/>
  <c r="BE1233" i="2"/>
  <c r="K1195" i="2"/>
  <c r="BE1195" i="2" s="1"/>
  <c r="K1155" i="2"/>
  <c r="BE1155" i="2" s="1"/>
  <c r="K1151" i="2"/>
  <c r="BE1151" i="2"/>
  <c r="BK1132" i="2"/>
  <c r="K1108" i="2"/>
  <c r="BE1108" i="2" s="1"/>
  <c r="K1071" i="2"/>
  <c r="BE1071" i="2"/>
  <c r="BK1041" i="2"/>
  <c r="K1022" i="2"/>
  <c r="BE1022" i="2"/>
  <c r="BK986" i="2"/>
  <c r="K952" i="2"/>
  <c r="BE952" i="2" s="1"/>
  <c r="K924" i="2"/>
  <c r="BE924" i="2"/>
  <c r="K895" i="2"/>
  <c r="BE895" i="2"/>
  <c r="K853" i="2"/>
  <c r="BE853" i="2" s="1"/>
  <c r="K844" i="2"/>
  <c r="BE844" i="2" s="1"/>
  <c r="K839" i="2"/>
  <c r="BE839" i="2"/>
  <c r="K793" i="2"/>
  <c r="BE793" i="2"/>
  <c r="K778" i="2"/>
  <c r="BE778" i="2" s="1"/>
  <c r="K765" i="2"/>
  <c r="BE765" i="2" s="1"/>
  <c r="K762" i="2"/>
  <c r="BE762" i="2"/>
  <c r="K757" i="2"/>
  <c r="BE757" i="2"/>
  <c r="K740" i="2"/>
  <c r="BE740" i="2" s="1"/>
  <c r="BK737" i="2"/>
  <c r="BK731" i="2"/>
  <c r="K682" i="2"/>
  <c r="BE682" i="2"/>
  <c r="BK604" i="2"/>
  <c r="BK601" i="2"/>
  <c r="K575" i="2"/>
  <c r="BE575" i="2" s="1"/>
  <c r="BK566" i="2"/>
  <c r="BK497" i="2"/>
  <c r="K489" i="2"/>
  <c r="BE489" i="2"/>
  <c r="K467" i="2"/>
  <c r="BE467" i="2"/>
  <c r="BK460" i="2"/>
  <c r="BK446" i="2"/>
  <c r="K440" i="2"/>
  <c r="BE440" i="2" s="1"/>
  <c r="BK435" i="2"/>
  <c r="BK408" i="2"/>
  <c r="K398" i="2"/>
  <c r="BE398" i="2"/>
  <c r="K369" i="2"/>
  <c r="BE369" i="2" s="1"/>
  <c r="K364" i="2"/>
  <c r="BE364" i="2" s="1"/>
  <c r="BK358" i="2"/>
  <c r="BK334" i="2"/>
  <c r="K328" i="2"/>
  <c r="BE328" i="2"/>
  <c r="K318" i="2"/>
  <c r="BE318" i="2" s="1"/>
  <c r="K308" i="2"/>
  <c r="BE308" i="2" s="1"/>
  <c r="K295" i="2"/>
  <c r="BE295" i="2"/>
  <c r="K280" i="2"/>
  <c r="BE280" i="2"/>
  <c r="K226" i="2"/>
  <c r="BE226" i="2" s="1"/>
  <c r="BK196" i="2"/>
  <c r="BK179" i="2"/>
  <c r="BK148" i="2"/>
  <c r="BK144" i="2"/>
  <c r="BK1325" i="2"/>
  <c r="BK1299" i="2"/>
  <c r="BK1287" i="2"/>
  <c r="BK1234" i="2"/>
  <c r="K1215" i="2"/>
  <c r="BE1215" i="2" s="1"/>
  <c r="BK1206" i="2"/>
  <c r="K1058" i="2"/>
  <c r="BE1058" i="2" s="1"/>
  <c r="K990" i="2"/>
  <c r="BE990" i="2"/>
  <c r="BK949" i="2"/>
  <c r="BK918" i="2"/>
  <c r="K898" i="2"/>
  <c r="BE898" i="2" s="1"/>
  <c r="BK861" i="2"/>
  <c r="K840" i="2"/>
  <c r="BE840" i="2"/>
  <c r="BK819" i="2"/>
  <c r="K810" i="2"/>
  <c r="BE810" i="2"/>
  <c r="BK798" i="2"/>
  <c r="BK775" i="2"/>
  <c r="K772" i="2"/>
  <c r="BE772" i="2" s="1"/>
  <c r="K755" i="2"/>
  <c r="BE755" i="2"/>
  <c r="BK745" i="2"/>
  <c r="K738" i="2"/>
  <c r="BE738" i="2" s="1"/>
  <c r="BK729" i="2"/>
  <c r="K685" i="2"/>
  <c r="BE685" i="2" s="1"/>
  <c r="BK658" i="2"/>
  <c r="K632" i="2"/>
  <c r="BE632" i="2" s="1"/>
  <c r="K618" i="2"/>
  <c r="BE618" i="2" s="1"/>
  <c r="BK492" i="2"/>
  <c r="K478" i="2"/>
  <c r="BE478" i="2" s="1"/>
  <c r="K470" i="2"/>
  <c r="BE470" i="2"/>
  <c r="K390" i="2"/>
  <c r="BE390" i="2"/>
  <c r="BK345" i="2"/>
  <c r="K330" i="2"/>
  <c r="BE330" i="2"/>
  <c r="BK232" i="2"/>
  <c r="BK215" i="2"/>
  <c r="BK160" i="2"/>
  <c r="BK1408" i="2"/>
  <c r="BK1336" i="2"/>
  <c r="BK1324" i="2"/>
  <c r="BK1303" i="2"/>
  <c r="BK1296" i="2"/>
  <c r="BK1279" i="2"/>
  <c r="K1244" i="2"/>
  <c r="BE1244" i="2"/>
  <c r="BK1203" i="2"/>
  <c r="BK1194" i="2"/>
  <c r="K1188" i="2"/>
  <c r="BE1188" i="2" s="1"/>
  <c r="BK1105" i="2"/>
  <c r="K1098" i="2"/>
  <c r="BE1098" i="2" s="1"/>
  <c r="K1076" i="2"/>
  <c r="BE1076" i="2" s="1"/>
  <c r="K1063" i="2"/>
  <c r="BE1063" i="2"/>
  <c r="K1014" i="2"/>
  <c r="BE1014" i="2"/>
  <c r="BK948" i="2"/>
  <c r="BK906" i="2"/>
  <c r="K887" i="2"/>
  <c r="BE887" i="2" s="1"/>
  <c r="K858" i="2"/>
  <c r="BE858" i="2"/>
  <c r="BK856" i="2"/>
  <c r="BK849" i="2"/>
  <c r="BK837" i="2"/>
  <c r="K828" i="2"/>
  <c r="BE828" i="2"/>
  <c r="K795" i="2"/>
  <c r="BE795" i="2" s="1"/>
  <c r="K788" i="2"/>
  <c r="BE788" i="2" s="1"/>
  <c r="K783" i="2"/>
  <c r="BE783" i="2"/>
  <c r="K773" i="2"/>
  <c r="BE773" i="2"/>
  <c r="K763" i="2"/>
  <c r="BE763" i="2" s="1"/>
  <c r="K760" i="2"/>
  <c r="BE760" i="2" s="1"/>
  <c r="BK750" i="2"/>
  <c r="BK730" i="2"/>
  <c r="K716" i="2"/>
  <c r="BE716" i="2"/>
  <c r="K663" i="2"/>
  <c r="BE663" i="2" s="1"/>
  <c r="K635" i="2"/>
  <c r="BE635" i="2" s="1"/>
  <c r="K589" i="2"/>
  <c r="BE589" i="2"/>
  <c r="BK525" i="2"/>
  <c r="K507" i="2"/>
  <c r="BE507" i="2" s="1"/>
  <c r="K505" i="2"/>
  <c r="BE505" i="2"/>
  <c r="BK465" i="2"/>
  <c r="BK457" i="2"/>
  <c r="K429" i="2"/>
  <c r="BE429" i="2" s="1"/>
  <c r="BK413" i="2"/>
  <c r="BK391" i="2"/>
  <c r="K383" i="2"/>
  <c r="BE383" i="2"/>
  <c r="K371" i="2"/>
  <c r="BE371" i="2"/>
  <c r="BK366" i="2"/>
  <c r="K363" i="2"/>
  <c r="BE363" i="2"/>
  <c r="K350" i="2"/>
  <c r="BE350" i="2" s="1"/>
  <c r="BK316" i="2"/>
  <c r="BK302" i="2"/>
  <c r="BK283" i="2"/>
  <c r="BK246" i="2"/>
  <c r="K206" i="2"/>
  <c r="BE206" i="2"/>
  <c r="BK200" i="2"/>
  <c r="BK188" i="2"/>
  <c r="K176" i="2"/>
  <c r="BE176" i="2" s="1"/>
  <c r="K158" i="2"/>
  <c r="BE158" i="2"/>
  <c r="K153" i="2"/>
  <c r="BE153" i="2"/>
  <c r="BK152" i="2"/>
  <c r="BK1338" i="2"/>
  <c r="BK1323" i="2"/>
  <c r="BK1286" i="2"/>
  <c r="BK1268" i="2"/>
  <c r="BK1216" i="2"/>
  <c r="BK1210" i="2"/>
  <c r="BK1200" i="2"/>
  <c r="BK1187" i="2"/>
  <c r="BK1162" i="2"/>
  <c r="BK1161" i="2"/>
  <c r="BK1126" i="2"/>
  <c r="K1115" i="2"/>
  <c r="BE1115" i="2"/>
  <c r="K1110" i="2"/>
  <c r="BE1110" i="2"/>
  <c r="BK1092" i="2"/>
  <c r="BK1049" i="2"/>
  <c r="BK1034" i="2"/>
  <c r="K1017" i="2"/>
  <c r="BE1017" i="2"/>
  <c r="BK996" i="2"/>
  <c r="K973" i="2"/>
  <c r="BE973" i="2"/>
  <c r="K953" i="2"/>
  <c r="BE953" i="2" s="1"/>
  <c r="K943" i="2"/>
  <c r="BE943" i="2" s="1"/>
  <c r="BK941" i="2"/>
  <c r="BK915" i="2"/>
  <c r="K912" i="2"/>
  <c r="BE912" i="2"/>
  <c r="K901" i="2"/>
  <c r="BE901" i="2" s="1"/>
  <c r="BK877" i="2"/>
  <c r="K857" i="2"/>
  <c r="BE857" i="2"/>
  <c r="BK832" i="2"/>
  <c r="K806" i="2"/>
  <c r="BE806" i="2"/>
  <c r="K742" i="2"/>
  <c r="BE742" i="2" s="1"/>
  <c r="BK569" i="2"/>
  <c r="K506" i="2"/>
  <c r="BE506" i="2"/>
  <c r="K503" i="2"/>
  <c r="BE503" i="2" s="1"/>
  <c r="K472" i="2"/>
  <c r="BE472" i="2" s="1"/>
  <c r="BK463" i="2"/>
  <c r="BK449" i="2"/>
  <c r="BK438" i="2"/>
  <c r="BK414" i="2"/>
  <c r="K380" i="2"/>
  <c r="BE380" i="2" s="1"/>
  <c r="BK365" i="2"/>
  <c r="BK361" i="2"/>
  <c r="BK332" i="2"/>
  <c r="K326" i="2"/>
  <c r="BE326" i="2" s="1"/>
  <c r="K299" i="2"/>
  <c r="BE299" i="2"/>
  <c r="BK258" i="2"/>
  <c r="BK239" i="2"/>
  <c r="K203" i="2"/>
  <c r="BE203" i="2" s="1"/>
  <c r="BK167" i="2"/>
  <c r="K155" i="2"/>
  <c r="BE155" i="2"/>
  <c r="BK145" i="2"/>
  <c r="K1262" i="2"/>
  <c r="BE1262" i="2"/>
  <c r="BK1236" i="2"/>
  <c r="K1230" i="2"/>
  <c r="BE1230" i="2"/>
  <c r="K1212" i="2"/>
  <c r="BE1212" i="2"/>
  <c r="K1198" i="2"/>
  <c r="BE1198" i="2" s="1"/>
  <c r="BK1144" i="2"/>
  <c r="K1129" i="2"/>
  <c r="BE1129" i="2" s="1"/>
  <c r="BK1123" i="2"/>
  <c r="BK1103" i="2"/>
  <c r="BK1081" i="2"/>
  <c r="K1075" i="2"/>
  <c r="BE1075" i="2" s="1"/>
  <c r="K845" i="2"/>
  <c r="BE845" i="2" s="1"/>
  <c r="K838" i="2"/>
  <c r="BE838" i="2"/>
  <c r="K825" i="2"/>
  <c r="BE825" i="2"/>
  <c r="BK780" i="2"/>
  <c r="K652" i="2"/>
  <c r="BE652" i="2"/>
  <c r="BK593" i="2"/>
  <c r="K545" i="2"/>
  <c r="BE545" i="2"/>
  <c r="BK522" i="2"/>
  <c r="K342" i="2"/>
  <c r="BE342" i="2"/>
  <c r="K305" i="2"/>
  <c r="BE305" i="2"/>
  <c r="BK286" i="2"/>
  <c r="K275" i="2"/>
  <c r="BE275" i="2"/>
  <c r="BK241" i="2"/>
  <c r="BK234" i="2"/>
  <c r="BK228" i="2"/>
  <c r="BK209" i="2"/>
  <c r="BK199" i="2"/>
  <c r="K185" i="2"/>
  <c r="BE185" i="2" s="1"/>
  <c r="K122" i="3" l="1"/>
  <c r="BE122" i="3" s="1"/>
  <c r="T143" i="2"/>
  <c r="T163" i="2"/>
  <c r="V181" i="2"/>
  <c r="V925" i="2"/>
  <c r="Q143" i="2"/>
  <c r="Q181" i="2"/>
  <c r="I100" i="2" s="1"/>
  <c r="Q274" i="2"/>
  <c r="I101" i="2" s="1"/>
  <c r="R368" i="2"/>
  <c r="J103" i="2" s="1"/>
  <c r="R732" i="2"/>
  <c r="J105" i="2"/>
  <c r="R761" i="2"/>
  <c r="J109" i="2" s="1"/>
  <c r="Q776" i="2"/>
  <c r="I110" i="2" s="1"/>
  <c r="X818" i="2"/>
  <c r="T831" i="2"/>
  <c r="X1217" i="2"/>
  <c r="R181" i="2"/>
  <c r="J100" i="2"/>
  <c r="R274" i="2"/>
  <c r="J101" i="2" s="1"/>
  <c r="T362" i="2"/>
  <c r="V362" i="2"/>
  <c r="X362" i="2"/>
  <c r="Q362" i="2"/>
  <c r="I102" i="2"/>
  <c r="R362" i="2"/>
  <c r="J102" i="2" s="1"/>
  <c r="R592" i="2"/>
  <c r="J104" i="2" s="1"/>
  <c r="V1278" i="2"/>
  <c r="X143" i="2"/>
  <c r="X163" i="2"/>
  <c r="R163" i="2"/>
  <c r="J99" i="2"/>
  <c r="Q592" i="2"/>
  <c r="I104" i="2" s="1"/>
  <c r="Q732" i="2"/>
  <c r="I105" i="2"/>
  <c r="R744" i="2"/>
  <c r="J108" i="2"/>
  <c r="X761" i="2"/>
  <c r="X776" i="2"/>
  <c r="T860" i="2"/>
  <c r="T868" i="2"/>
  <c r="Q868" i="2"/>
  <c r="I114" i="2"/>
  <c r="V900" i="2"/>
  <c r="Q900" i="2"/>
  <c r="I115" i="2"/>
  <c r="X925" i="2"/>
  <c r="V1139" i="2"/>
  <c r="BK1337" i="2"/>
  <c r="K1337" i="2" s="1"/>
  <c r="K121" i="2" s="1"/>
  <c r="V163" i="2"/>
  <c r="T181" i="2"/>
  <c r="X274" i="2"/>
  <c r="X368" i="2"/>
  <c r="V592" i="2"/>
  <c r="Q744" i="2"/>
  <c r="I108" i="2" s="1"/>
  <c r="Q761" i="2"/>
  <c r="I109" i="2" s="1"/>
  <c r="R776" i="2"/>
  <c r="J110" i="2"/>
  <c r="V818" i="2"/>
  <c r="V831" i="2"/>
  <c r="V860" i="2"/>
  <c r="R860" i="2"/>
  <c r="J113" i="2"/>
  <c r="V868" i="2"/>
  <c r="R868" i="2"/>
  <c r="J114" i="2"/>
  <c r="T900" i="2"/>
  <c r="X1139" i="2"/>
  <c r="R1139" i="2"/>
  <c r="J117" i="2" s="1"/>
  <c r="T1217" i="2"/>
  <c r="Q1217" i="2"/>
  <c r="I118" i="2"/>
  <c r="X1337" i="2"/>
  <c r="V143" i="2"/>
  <c r="Q163" i="2"/>
  <c r="I99" i="2" s="1"/>
  <c r="V368" i="2"/>
  <c r="T592" i="2"/>
  <c r="T732" i="2"/>
  <c r="X744" i="2"/>
  <c r="V761" i="2"/>
  <c r="V776" i="2"/>
  <c r="X831" i="2"/>
  <c r="X860" i="2"/>
  <c r="Q925" i="2"/>
  <c r="I116" i="2"/>
  <c r="Q1337" i="2"/>
  <c r="I121" i="2"/>
  <c r="T274" i="2"/>
  <c r="T368" i="2"/>
  <c r="V732" i="2"/>
  <c r="T744" i="2"/>
  <c r="T818" i="2"/>
  <c r="Q831" i="2"/>
  <c r="I112" i="2" s="1"/>
  <c r="Q860" i="2"/>
  <c r="I113" i="2"/>
  <c r="T925" i="2"/>
  <c r="R143" i="2"/>
  <c r="X181" i="2"/>
  <c r="V274" i="2"/>
  <c r="Q368" i="2"/>
  <c r="I103" i="2" s="1"/>
  <c r="X592" i="2"/>
  <c r="X732" i="2"/>
  <c r="V744" i="2"/>
  <c r="T761" i="2"/>
  <c r="T776" i="2"/>
  <c r="Q818" i="2"/>
  <c r="I111" i="2"/>
  <c r="R818" i="2"/>
  <c r="J111" i="2"/>
  <c r="R831" i="2"/>
  <c r="J112" i="2"/>
  <c r="X868" i="2"/>
  <c r="X900" i="2"/>
  <c r="R900" i="2"/>
  <c r="J115" i="2"/>
  <c r="R925" i="2"/>
  <c r="J116" i="2" s="1"/>
  <c r="T1139" i="2"/>
  <c r="Q1139" i="2"/>
  <c r="I117" i="2" s="1"/>
  <c r="V1217" i="2"/>
  <c r="R1217" i="2"/>
  <c r="J118" i="2"/>
  <c r="T1278" i="2"/>
  <c r="X1278" i="2"/>
  <c r="Q1278" i="2"/>
  <c r="I119" i="2"/>
  <c r="R1278" i="2"/>
  <c r="J119" i="2" s="1"/>
  <c r="T1304" i="2"/>
  <c r="V1304" i="2"/>
  <c r="X1304" i="2"/>
  <c r="Q1304" i="2"/>
  <c r="I120" i="2"/>
  <c r="R1304" i="2"/>
  <c r="J120" i="2" s="1"/>
  <c r="T1337" i="2"/>
  <c r="V1337" i="2"/>
  <c r="R1337" i="2"/>
  <c r="J121" i="2" s="1"/>
  <c r="BK121" i="3"/>
  <c r="K121" i="3"/>
  <c r="K98" i="3"/>
  <c r="T121" i="3"/>
  <c r="T120" i="3" s="1"/>
  <c r="T119" i="3" s="1"/>
  <c r="AW96" i="1" s="1"/>
  <c r="V121" i="3"/>
  <c r="V120" i="3" s="1"/>
  <c r="V119" i="3" s="1"/>
  <c r="X121" i="3"/>
  <c r="X120" i="3" s="1"/>
  <c r="X119" i="3" s="1"/>
  <c r="Q121" i="3"/>
  <c r="R121" i="3"/>
  <c r="E131" i="2"/>
  <c r="F138" i="2"/>
  <c r="BE719" i="2"/>
  <c r="BE1081" i="2"/>
  <c r="BE593" i="2"/>
  <c r="R741" i="2"/>
  <c r="J106" i="2"/>
  <c r="J89" i="2"/>
  <c r="BE160" i="2"/>
  <c r="BE713" i="2"/>
  <c r="BE758" i="2"/>
  <c r="Q741" i="2"/>
  <c r="I106" i="2" s="1"/>
  <c r="J89" i="3"/>
  <c r="F92" i="3"/>
  <c r="BE152" i="2"/>
  <c r="BE550" i="2"/>
  <c r="BE731" i="2"/>
  <c r="BE775" i="2"/>
  <c r="BE1287" i="2"/>
  <c r="E85" i="3"/>
  <c r="Q127" i="3"/>
  <c r="I99" i="3"/>
  <c r="R127" i="3"/>
  <c r="J99" i="3" s="1"/>
  <c r="F36" i="2"/>
  <c r="BC95" i="1" s="1"/>
  <c r="K164" i="2"/>
  <c r="BE164" i="2" s="1"/>
  <c r="K209" i="2"/>
  <c r="BE209" i="2"/>
  <c r="K236" i="2"/>
  <c r="BE236" i="2" s="1"/>
  <c r="BK296" i="2"/>
  <c r="K334" i="2"/>
  <c r="BE334" i="2"/>
  <c r="K366" i="2"/>
  <c r="BE366" i="2" s="1"/>
  <c r="BK415" i="2"/>
  <c r="K492" i="2"/>
  <c r="BE492" i="2" s="1"/>
  <c r="K522" i="2"/>
  <c r="BE522" i="2" s="1"/>
  <c r="K569" i="2"/>
  <c r="BE569" i="2" s="1"/>
  <c r="BK652" i="2"/>
  <c r="K737" i="2"/>
  <c r="BE737" i="2"/>
  <c r="BK793" i="2"/>
  <c r="BK845" i="2"/>
  <c r="K877" i="2"/>
  <c r="BE877" i="2"/>
  <c r="K986" i="2"/>
  <c r="BE986" i="2" s="1"/>
  <c r="BK1075" i="2"/>
  <c r="K1228" i="2"/>
  <c r="BE1228" i="2" s="1"/>
  <c r="K1266" i="2"/>
  <c r="BE1266" i="2" s="1"/>
  <c r="K302" i="2"/>
  <c r="BE302" i="2" s="1"/>
  <c r="K358" i="2"/>
  <c r="BE358" i="2"/>
  <c r="BK755" i="2"/>
  <c r="K1089" i="2"/>
  <c r="BE1089" i="2"/>
  <c r="BK1209" i="2"/>
  <c r="BK1305" i="2"/>
  <c r="BK1304" i="2" s="1"/>
  <c r="K1304" i="2" s="1"/>
  <c r="K120" i="2" s="1"/>
  <c r="K1408" i="2"/>
  <c r="BE1408" i="2" s="1"/>
  <c r="BK763" i="2"/>
  <c r="K977" i="2"/>
  <c r="BE977" i="2"/>
  <c r="BK1108" i="2"/>
  <c r="BK838" i="2"/>
  <c r="K996" i="2"/>
  <c r="BE996" i="2"/>
  <c r="K1161" i="2"/>
  <c r="BE1161" i="2"/>
  <c r="BK1302" i="2"/>
  <c r="BK1278" i="2"/>
  <c r="K1278" i="2" s="1"/>
  <c r="K119" i="2" s="1"/>
  <c r="K1236" i="2"/>
  <c r="BE1236" i="2"/>
  <c r="BK299" i="2"/>
  <c r="BK602" i="2"/>
  <c r="BK1143" i="2"/>
  <c r="BK470" i="2"/>
  <c r="F38" i="2"/>
  <c r="BE95" i="1" s="1"/>
  <c r="K144" i="2"/>
  <c r="BE144" i="2"/>
  <c r="BK230" i="2"/>
  <c r="K258" i="2"/>
  <c r="BE258" i="2" s="1"/>
  <c r="BK304" i="2"/>
  <c r="BK348" i="2"/>
  <c r="BK396" i="2"/>
  <c r="K460" i="2"/>
  <c r="BE460" i="2"/>
  <c r="BK503" i="2"/>
  <c r="BK537" i="2"/>
  <c r="BK632" i="2"/>
  <c r="BK738" i="2"/>
  <c r="BK785" i="2"/>
  <c r="BK840" i="2"/>
  <c r="K885" i="2"/>
  <c r="BE885" i="2"/>
  <c r="BK943" i="2"/>
  <c r="K1103" i="2"/>
  <c r="BE1103" i="2" s="1"/>
  <c r="BK1259" i="2"/>
  <c r="BK206" i="2"/>
  <c r="BK330" i="2"/>
  <c r="BK440" i="2"/>
  <c r="BK844" i="2"/>
  <c r="BK1086" i="2"/>
  <c r="K1211" i="2"/>
  <c r="BE1211" i="2" s="1"/>
  <c r="K1296" i="2"/>
  <c r="BE1296" i="2"/>
  <c r="K1410" i="2"/>
  <c r="BE1410" i="2"/>
  <c r="K733" i="2"/>
  <c r="BE733" i="2" s="1"/>
  <c r="K984" i="2"/>
  <c r="BE984" i="2" s="1"/>
  <c r="K1117" i="2"/>
  <c r="BE1117" i="2"/>
  <c r="BK150" i="2"/>
  <c r="BK901" i="2"/>
  <c r="BK1076" i="2"/>
  <c r="BK1191" i="2"/>
  <c r="BK158" i="2"/>
  <c r="BK203" i="2"/>
  <c r="K594" i="2"/>
  <c r="BE594" i="2"/>
  <c r="BK800" i="2"/>
  <c r="K1299" i="2"/>
  <c r="BE1299" i="2"/>
  <c r="BK472" i="2"/>
  <c r="BK772" i="2"/>
  <c r="BK924" i="2"/>
  <c r="K124" i="3"/>
  <c r="BE124" i="3"/>
  <c r="K36" i="2"/>
  <c r="AY95" i="1" s="1"/>
  <c r="F37" i="3"/>
  <c r="BD96" i="1" s="1"/>
  <c r="F39" i="3"/>
  <c r="BF96" i="1" s="1"/>
  <c r="K167" i="2"/>
  <c r="BE167" i="2"/>
  <c r="BK185" i="2"/>
  <c r="K212" i="2"/>
  <c r="BE212" i="2"/>
  <c r="K232" i="2"/>
  <c r="BE232" i="2"/>
  <c r="K241" i="2"/>
  <c r="BE241" i="2"/>
  <c r="K289" i="2"/>
  <c r="BE289" i="2" s="1"/>
  <c r="BK303" i="2"/>
  <c r="BK326" i="2"/>
  <c r="BK342" i="2"/>
  <c r="K353" i="2"/>
  <c r="BE353" i="2" s="1"/>
  <c r="BK383" i="2"/>
  <c r="K408" i="2"/>
  <c r="BE408" i="2" s="1"/>
  <c r="BK429" i="2"/>
  <c r="K465" i="2"/>
  <c r="BE465" i="2" s="1"/>
  <c r="BK489" i="2"/>
  <c r="BK509" i="2"/>
  <c r="K525" i="2"/>
  <c r="BE525" i="2"/>
  <c r="BK557" i="2"/>
  <c r="K604" i="2"/>
  <c r="BE604" i="2"/>
  <c r="BK635" i="2"/>
  <c r="BK663" i="2"/>
  <c r="K730" i="2"/>
  <c r="BE730" i="2"/>
  <c r="BK740" i="2"/>
  <c r="BK765" i="2"/>
  <c r="BK777" i="2"/>
  <c r="BK783" i="2"/>
  <c r="K819" i="2"/>
  <c r="BE819" i="2"/>
  <c r="K848" i="2"/>
  <c r="BE848" i="2"/>
  <c r="K867" i="2"/>
  <c r="BE867" i="2" s="1"/>
  <c r="BK887" i="2"/>
  <c r="BK926" i="2"/>
  <c r="BK952" i="2"/>
  <c r="BK1047" i="2"/>
  <c r="BK1098" i="2"/>
  <c r="K1218" i="2"/>
  <c r="BE1218" i="2" s="1"/>
  <c r="K1261" i="2"/>
  <c r="BE1261" i="2" s="1"/>
  <c r="K179" i="2"/>
  <c r="BE179" i="2" s="1"/>
  <c r="K217" i="2"/>
  <c r="BE217" i="2" s="1"/>
  <c r="K345" i="2"/>
  <c r="BE345" i="2" s="1"/>
  <c r="K413" i="2"/>
  <c r="BE413" i="2" s="1"/>
  <c r="BK467" i="2"/>
  <c r="BK858" i="2"/>
  <c r="K1034" i="2"/>
  <c r="BE1034" i="2" s="1"/>
  <c r="K1144" i="2"/>
  <c r="BE1144" i="2" s="1"/>
  <c r="K1206" i="2"/>
  <c r="BE1206" i="2" s="1"/>
  <c r="BK1251" i="2"/>
  <c r="K1293" i="2"/>
  <c r="BE1293" i="2"/>
  <c r="K1323" i="2"/>
  <c r="BE1323" i="2"/>
  <c r="K1338" i="2"/>
  <c r="BE1338" i="2" s="1"/>
  <c r="K433" i="2"/>
  <c r="BE433" i="2" s="1"/>
  <c r="BK752" i="2"/>
  <c r="BK864" i="2"/>
  <c r="BK860" i="2" s="1"/>
  <c r="K860" i="2" s="1"/>
  <c r="K113" i="2" s="1"/>
  <c r="BK990" i="2"/>
  <c r="BK1058" i="2"/>
  <c r="K1162" i="2"/>
  <c r="BE1162" i="2" s="1"/>
  <c r="K1200" i="2"/>
  <c r="BE1200" i="2" s="1"/>
  <c r="BK155" i="2"/>
  <c r="BK921" i="2"/>
  <c r="BK988" i="2"/>
  <c r="BK1115" i="2"/>
  <c r="K1194" i="2"/>
  <c r="BE1194" i="2" s="1"/>
  <c r="BK1235" i="2"/>
  <c r="BK1230" i="2"/>
  <c r="K182" i="2"/>
  <c r="BE182" i="2" s="1"/>
  <c r="BK364" i="2"/>
  <c r="BK589" i="2"/>
  <c r="BK623" i="2"/>
  <c r="BK1129" i="2"/>
  <c r="BK795" i="2"/>
  <c r="K832" i="2"/>
  <c r="BE832" i="2"/>
  <c r="K948" i="2"/>
  <c r="BE948" i="2" s="1"/>
  <c r="K125" i="3"/>
  <c r="BE125" i="3"/>
  <c r="F38" i="3"/>
  <c r="BE96" i="1"/>
  <c r="BK176" i="2"/>
  <c r="K228" i="2"/>
  <c r="BE228" i="2" s="1"/>
  <c r="K234" i="2"/>
  <c r="BE234" i="2" s="1"/>
  <c r="BK275" i="2"/>
  <c r="BK295" i="2"/>
  <c r="BK318" i="2"/>
  <c r="BK347" i="2"/>
  <c r="K361" i="2"/>
  <c r="BE361" i="2" s="1"/>
  <c r="BK390" i="2"/>
  <c r="K414" i="2"/>
  <c r="BE414" i="2" s="1"/>
  <c r="K435" i="2"/>
  <c r="BE435" i="2"/>
  <c r="BK478" i="2"/>
  <c r="K497" i="2"/>
  <c r="BE497" i="2" s="1"/>
  <c r="BK507" i="2"/>
  <c r="BK526" i="2"/>
  <c r="K566" i="2"/>
  <c r="BE566" i="2" s="1"/>
  <c r="BK629" i="2"/>
  <c r="BK642" i="2"/>
  <c r="K735" i="2"/>
  <c r="BE735" i="2" s="1"/>
  <c r="BK762" i="2"/>
  <c r="BK773" i="2"/>
  <c r="BK778" i="2"/>
  <c r="K798" i="2"/>
  <c r="BE798" i="2"/>
  <c r="K837" i="2"/>
  <c r="BE837" i="2"/>
  <c r="BK852" i="2"/>
  <c r="BK869" i="2"/>
  <c r="BK895" i="2"/>
  <c r="BK937" i="2"/>
  <c r="K968" i="2"/>
  <c r="BE968" i="2"/>
  <c r="BK1063" i="2"/>
  <c r="K1203" i="2"/>
  <c r="BE1203" i="2" s="1"/>
  <c r="BK1229" i="2"/>
  <c r="BK1267" i="2"/>
  <c r="K188" i="2"/>
  <c r="BE188" i="2" s="1"/>
  <c r="BK280" i="2"/>
  <c r="BK305" i="2"/>
  <c r="K438" i="2"/>
  <c r="BE438" i="2" s="1"/>
  <c r="K745" i="2"/>
  <c r="BE745" i="2" s="1"/>
  <c r="K861" i="2"/>
  <c r="BE861" i="2" s="1"/>
  <c r="BK1022" i="2"/>
  <c r="K1123" i="2"/>
  <c r="BE1123" i="2"/>
  <c r="K1231" i="2"/>
  <c r="BE1231" i="2" s="1"/>
  <c r="K1285" i="2"/>
  <c r="BE1285" i="2" s="1"/>
  <c r="K1322" i="2"/>
  <c r="BE1322" i="2"/>
  <c r="K1336" i="2"/>
  <c r="BE1336" i="2"/>
  <c r="BK411" i="2"/>
  <c r="BK757" i="2"/>
  <c r="BK899" i="2"/>
  <c r="BK1020" i="2"/>
  <c r="BK1100" i="2"/>
  <c r="BK1138" i="2"/>
  <c r="BK1195" i="2"/>
  <c r="K145" i="2"/>
  <c r="BE145" i="2" s="1"/>
  <c r="K843" i="2"/>
  <c r="BE843" i="2" s="1"/>
  <c r="BK973" i="2"/>
  <c r="BK1065" i="2"/>
  <c r="BK1154" i="2"/>
  <c r="BK1198" i="2"/>
  <c r="BK1244" i="2"/>
  <c r="K199" i="2"/>
  <c r="BE199" i="2" s="1"/>
  <c r="BK153" i="2"/>
  <c r="K239" i="2"/>
  <c r="BE239" i="2" s="1"/>
  <c r="BK369" i="2"/>
  <c r="K658" i="2"/>
  <c r="BE658" i="2"/>
  <c r="BK817" i="2"/>
  <c r="BK1212" i="2"/>
  <c r="BK742" i="2"/>
  <c r="BK741" i="2" s="1"/>
  <c r="K741" i="2" s="1"/>
  <c r="K106" i="2" s="1"/>
  <c r="BK788" i="2"/>
  <c r="BK822" i="2"/>
  <c r="K915" i="2"/>
  <c r="BE915" i="2" s="1"/>
  <c r="K1092" i="2"/>
  <c r="BE1092" i="2" s="1"/>
  <c r="BK1113" i="2"/>
  <c r="K126" i="3"/>
  <c r="BE126" i="3" s="1"/>
  <c r="F39" i="2"/>
  <c r="BF95" i="1" s="1"/>
  <c r="F37" i="2"/>
  <c r="BD95" i="1" s="1"/>
  <c r="BK328" i="2"/>
  <c r="K457" i="2"/>
  <c r="BE457" i="2"/>
  <c r="BK506" i="2"/>
  <c r="K599" i="2"/>
  <c r="BE599" i="2" s="1"/>
  <c r="BK716" i="2"/>
  <c r="BK760" i="2"/>
  <c r="K780" i="2"/>
  <c r="BE780" i="2" s="1"/>
  <c r="BK853" i="2"/>
  <c r="K906" i="2"/>
  <c r="BE906" i="2"/>
  <c r="BK1017" i="2"/>
  <c r="K1140" i="2"/>
  <c r="BE1140" i="2" s="1"/>
  <c r="BK1233" i="2"/>
  <c r="K148" i="2"/>
  <c r="BE148" i="2"/>
  <c r="K283" i="2"/>
  <c r="BE283" i="2"/>
  <c r="BK350" i="2"/>
  <c r="BK618" i="2"/>
  <c r="K949" i="2"/>
  <c r="BE949" i="2" s="1"/>
  <c r="BK1185" i="2"/>
  <c r="K1279" i="2"/>
  <c r="BE1279" i="2" s="1"/>
  <c r="K1325" i="2"/>
  <c r="BE1325" i="2" s="1"/>
  <c r="K446" i="2"/>
  <c r="BE446" i="2" s="1"/>
  <c r="BK815" i="2"/>
  <c r="BK1014" i="2"/>
  <c r="BK1188" i="2"/>
  <c r="BK170" i="2"/>
  <c r="K980" i="2"/>
  <c r="BE980" i="2" s="1"/>
  <c r="K1135" i="2"/>
  <c r="BE1135" i="2" s="1"/>
  <c r="K1294" i="2"/>
  <c r="BE1294" i="2" s="1"/>
  <c r="K1300" i="2"/>
  <c r="BE1300" i="2" s="1"/>
  <c r="BK371" i="2"/>
  <c r="K750" i="2"/>
  <c r="BE750" i="2"/>
  <c r="BK488" i="2"/>
  <c r="BK953" i="2"/>
  <c r="K128" i="3"/>
  <c r="BE128" i="3"/>
  <c r="K36" i="3"/>
  <c r="AY96" i="1"/>
  <c r="BK226" i="2"/>
  <c r="BK264" i="2"/>
  <c r="BK308" i="2"/>
  <c r="BK380" i="2"/>
  <c r="K463" i="2"/>
  <c r="BE463" i="2"/>
  <c r="BK505" i="2"/>
  <c r="BK545" i="2"/>
  <c r="BK668" i="2"/>
  <c r="K767" i="2"/>
  <c r="BE767" i="2" s="1"/>
  <c r="BK806" i="2"/>
  <c r="K859" i="2"/>
  <c r="BE859" i="2"/>
  <c r="K941" i="2"/>
  <c r="BE941" i="2"/>
  <c r="BK1071" i="2"/>
  <c r="K1216" i="2"/>
  <c r="BE1216" i="2" s="1"/>
  <c r="K1286" i="2"/>
  <c r="BE1286" i="2" s="1"/>
  <c r="K246" i="2"/>
  <c r="BE246" i="2" s="1"/>
  <c r="BK363" i="2"/>
  <c r="K699" i="2"/>
  <c r="BE699" i="2"/>
  <c r="K1041" i="2"/>
  <c r="BE1041" i="2" s="1"/>
  <c r="BK1155" i="2"/>
  <c r="BK1262" i="2"/>
  <c r="K1324" i="2"/>
  <c r="BE1324" i="2"/>
  <c r="K674" i="2"/>
  <c r="BE674" i="2"/>
  <c r="K856" i="2"/>
  <c r="BE856" i="2" s="1"/>
  <c r="K1049" i="2"/>
  <c r="BE1049" i="2"/>
  <c r="K1132" i="2"/>
  <c r="BE1132" i="2"/>
  <c r="BK1215" i="2"/>
  <c r="K849" i="2"/>
  <c r="BE849" i="2" s="1"/>
  <c r="K1126" i="2"/>
  <c r="BE1126" i="2" s="1"/>
  <c r="K1210" i="2"/>
  <c r="BE1210" i="2" s="1"/>
  <c r="K196" i="2"/>
  <c r="BE196" i="2" s="1"/>
  <c r="K173" i="2"/>
  <c r="BE173" i="2" s="1"/>
  <c r="K466" i="2"/>
  <c r="BE466" i="2" s="1"/>
  <c r="BK682" i="2"/>
  <c r="K572" i="2"/>
  <c r="BE572" i="2"/>
  <c r="BK1110" i="2"/>
  <c r="K123" i="3"/>
  <c r="BE123" i="3" s="1"/>
  <c r="F36" i="3"/>
  <c r="BC96" i="1" s="1"/>
  <c r="K215" i="2"/>
  <c r="BE215" i="2" s="1"/>
  <c r="K286" i="2"/>
  <c r="BE286" i="2"/>
  <c r="BK336" i="2"/>
  <c r="BK398" i="2"/>
  <c r="BK477" i="2"/>
  <c r="K542" i="2"/>
  <c r="BE542" i="2"/>
  <c r="BK685" i="2"/>
  <c r="BK769" i="2"/>
  <c r="BK825" i="2"/>
  <c r="BK857" i="2"/>
  <c r="BK912" i="2"/>
  <c r="K1031" i="2"/>
  <c r="BE1031" i="2" s="1"/>
  <c r="BK1151" i="2"/>
  <c r="BK1265" i="2"/>
  <c r="K200" i="2"/>
  <c r="BE200" i="2"/>
  <c r="K316" i="2"/>
  <c r="BE316" i="2" s="1"/>
  <c r="K449" i="2"/>
  <c r="BE449" i="2"/>
  <c r="BK880" i="2"/>
  <c r="K1105" i="2"/>
  <c r="BE1105" i="2"/>
  <c r="K1234" i="2"/>
  <c r="BE1234" i="2"/>
  <c r="K1303" i="2"/>
  <c r="BE1303" i="2" s="1"/>
  <c r="K365" i="2"/>
  <c r="BE365" i="2"/>
  <c r="K729" i="2"/>
  <c r="BE729" i="2"/>
  <c r="K918" i="2"/>
  <c r="BE918" i="2"/>
  <c r="K1055" i="2"/>
  <c r="BE1055" i="2" s="1"/>
  <c r="K1187" i="2"/>
  <c r="BE1187" i="2"/>
  <c r="K1268" i="2"/>
  <c r="BE1268" i="2"/>
  <c r="BK898" i="2"/>
  <c r="K1094" i="2"/>
  <c r="BE1094" i="2"/>
  <c r="K1277" i="2"/>
  <c r="BE1277" i="2" s="1"/>
  <c r="BK1183" i="2"/>
  <c r="K332" i="2"/>
  <c r="BE332" i="2"/>
  <c r="K601" i="2"/>
  <c r="BE601" i="2"/>
  <c r="BK810" i="2"/>
  <c r="K391" i="2"/>
  <c r="BE391" i="2"/>
  <c r="K583" i="2"/>
  <c r="BE583" i="2" s="1"/>
  <c r="Q120" i="3" l="1"/>
  <c r="Q119" i="3"/>
  <c r="I96" i="3"/>
  <c r="K30" i="3"/>
  <c r="AS96" i="1"/>
  <c r="X743" i="2"/>
  <c r="X141" i="2" s="1"/>
  <c r="V743" i="2"/>
  <c r="R142" i="2"/>
  <c r="J97" i="2" s="1"/>
  <c r="T743" i="2"/>
  <c r="R120" i="3"/>
  <c r="R119" i="3"/>
  <c r="J96" i="3"/>
  <c r="K31" i="3"/>
  <c r="AT96" i="1"/>
  <c r="V142" i="2"/>
  <c r="V141" i="2" s="1"/>
  <c r="X142" i="2"/>
  <c r="Q142" i="2"/>
  <c r="T142" i="2"/>
  <c r="T141" i="2"/>
  <c r="AW95" i="1"/>
  <c r="I98" i="2"/>
  <c r="R743" i="2"/>
  <c r="J107" i="2"/>
  <c r="Q743" i="2"/>
  <c r="I107" i="2" s="1"/>
  <c r="J98" i="2"/>
  <c r="I98" i="3"/>
  <c r="J98" i="3"/>
  <c r="BK120" i="3"/>
  <c r="K120" i="3" s="1"/>
  <c r="K97" i="3" s="1"/>
  <c r="BK761" i="2"/>
  <c r="K761" i="2" s="1"/>
  <c r="K109" i="2" s="1"/>
  <c r="BK143" i="2"/>
  <c r="BK163" i="2"/>
  <c r="K163" i="2" s="1"/>
  <c r="K99" i="2" s="1"/>
  <c r="BK362" i="2"/>
  <c r="K362" i="2"/>
  <c r="K102" i="2" s="1"/>
  <c r="BK368" i="2"/>
  <c r="K368" i="2"/>
  <c r="K103" i="2"/>
  <c r="BK831" i="2"/>
  <c r="K831" i="2" s="1"/>
  <c r="K112" i="2" s="1"/>
  <c r="BK732" i="2"/>
  <c r="K732" i="2" s="1"/>
  <c r="K105" i="2" s="1"/>
  <c r="BK744" i="2"/>
  <c r="BK925" i="2"/>
  <c r="K925" i="2" s="1"/>
  <c r="K116" i="2" s="1"/>
  <c r="BK1139" i="2"/>
  <c r="K1139" i="2"/>
  <c r="K117" i="2" s="1"/>
  <c r="BK274" i="2"/>
  <c r="K274" i="2" s="1"/>
  <c r="K101" i="2" s="1"/>
  <c r="BK181" i="2"/>
  <c r="K181" i="2" s="1"/>
  <c r="K100" i="2" s="1"/>
  <c r="BK592" i="2"/>
  <c r="K592" i="2" s="1"/>
  <c r="K104" i="2" s="1"/>
  <c r="BK776" i="2"/>
  <c r="K776" i="2"/>
  <c r="K110" i="2" s="1"/>
  <c r="BK818" i="2"/>
  <c r="K818" i="2"/>
  <c r="K111" i="2"/>
  <c r="BK868" i="2"/>
  <c r="K868" i="2"/>
  <c r="K114" i="2"/>
  <c r="BK900" i="2"/>
  <c r="K900" i="2" s="1"/>
  <c r="K115" i="2" s="1"/>
  <c r="BK1217" i="2"/>
  <c r="K1217" i="2"/>
  <c r="K118" i="2" s="1"/>
  <c r="BE94" i="1"/>
  <c r="BA94" i="1"/>
  <c r="BD94" i="1"/>
  <c r="AZ94" i="1" s="1"/>
  <c r="K35" i="2"/>
  <c r="AX95" i="1" s="1"/>
  <c r="AV95" i="1" s="1"/>
  <c r="F35" i="2"/>
  <c r="BB95" i="1" s="1"/>
  <c r="BC94" i="1"/>
  <c r="W30" i="1"/>
  <c r="AW94" i="1"/>
  <c r="K35" i="3"/>
  <c r="AX96" i="1" s="1"/>
  <c r="AV96" i="1" s="1"/>
  <c r="BF94" i="1"/>
  <c r="W33" i="1"/>
  <c r="F35" i="3"/>
  <c r="BB96" i="1"/>
  <c r="BK743" i="2" l="1"/>
  <c r="K743" i="2" s="1"/>
  <c r="K107" i="2" s="1"/>
  <c r="BK142" i="2"/>
  <c r="BK141" i="2" s="1"/>
  <c r="K141" i="2" s="1"/>
  <c r="K96" i="2" s="1"/>
  <c r="Q141" i="2"/>
  <c r="I96" i="2" s="1"/>
  <c r="K30" i="2" s="1"/>
  <c r="AS95" i="1" s="1"/>
  <c r="AS94" i="1" s="1"/>
  <c r="K744" i="2"/>
  <c r="K108" i="2"/>
  <c r="I97" i="2"/>
  <c r="R141" i="2"/>
  <c r="J96" i="2"/>
  <c r="K31" i="2" s="1"/>
  <c r="AT95" i="1" s="1"/>
  <c r="AT94" i="1" s="1"/>
  <c r="K143" i="2"/>
  <c r="K98" i="2"/>
  <c r="I97" i="3"/>
  <c r="J97" i="3"/>
  <c r="BK119" i="3"/>
  <c r="K119" i="3"/>
  <c r="K96" i="3" s="1"/>
  <c r="BB94" i="1"/>
  <c r="AX94" i="1"/>
  <c r="AK29" i="1" s="1"/>
  <c r="W31" i="1"/>
  <c r="AY94" i="1"/>
  <c r="AK30" i="1" s="1"/>
  <c r="W32" i="1"/>
  <c r="K142" i="2" l="1"/>
  <c r="K97" i="2" s="1"/>
  <c r="W29" i="1"/>
  <c r="K32" i="3"/>
  <c r="AG96" i="1"/>
  <c r="AN96" i="1"/>
  <c r="K32" i="2"/>
  <c r="AG95" i="1" s="1"/>
  <c r="AN95" i="1" s="1"/>
  <c r="AV94" i="1"/>
  <c r="K41" i="3" l="1"/>
  <c r="K41" i="2"/>
  <c r="AG94" i="1"/>
  <c r="AN94" i="1"/>
  <c r="AK26" i="1" l="1"/>
  <c r="AK35" i="1" s="1"/>
</calcChain>
</file>

<file path=xl/sharedStrings.xml><?xml version="1.0" encoding="utf-8"?>
<sst xmlns="http://schemas.openxmlformats.org/spreadsheetml/2006/main" count="13818" uniqueCount="2125">
  <si>
    <t>Export Komplet</t>
  </si>
  <si>
    <t/>
  </si>
  <si>
    <t>2.0</t>
  </si>
  <si>
    <t>False</t>
  </si>
  <si>
    <t>True</t>
  </si>
  <si>
    <t>{c78ab408-c64d-43b1-9b81-52420e3a4c25}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</si>
  <si>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</si>
  <si>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</si>
  <si>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</si>
  <si>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</si>
  <si>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</si>
  <si>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</si>
  <si>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</si>
  <si>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</si>
  <si>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</si>
  <si>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2245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</si>
  <si>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</si>
  <si>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</si>
  <si>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č.p.167,PO schodiště západ,PBŘ celku- Nemocnice Vysoké Mýto</t>
  </si>
  <si>
    <t>KSO:</t>
  </si>
  <si>
    <t>CC-CZ:</t>
  </si>
  <si>
    <t>Místo:</t>
  </si>
  <si>
    <t>ul.Hradecká p.č.st.1985/3</t>
  </si>
  <si>
    <t>Datum:</t>
  </si>
  <si>
    <t>16. 12. 2022</t>
  </si>
  <si>
    <t>Zadavatel:</t>
  </si>
  <si>
    <t>IČ:</t>
  </si>
  <si>
    <t>Vysokomýtská nemocnice p.o.</t>
  </si>
  <si>
    <t>DIČ:</t>
  </si>
  <si>
    <t>Uchazeč:</t>
  </si>
  <si>
    <t>Vyplň údaj</t>
  </si>
  <si>
    <t>Projektant:</t>
  </si>
  <si>
    <t>KVARTA spol.s r.o. Choceň</t>
  </si>
  <si>
    <t>Zpracovatel:</t>
  </si>
  <si>
    <t>R.Janošová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</si>
  <si>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</si>
  <si>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</si>
  <si>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</si>
  <si>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</si>
  <si>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</si>
  <si>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</si>
  <si>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</si>
  <si>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</si>
  <si>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</si>
  <si>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</si>
  <si>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</si>
  <si>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</si>
  <si>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</si>
  <si>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</si>
  <si>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</si>
  <si>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</si>
  <si>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</si>
  <si>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</si>
  <si>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</si>
  <si>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</si>
  <si>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</si>
  <si>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</si>
  <si>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</si>
  <si>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</si>
  <si>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</si>
  <si>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</si>
  <si>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</si>
  <si>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</si>
  <si>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</si>
  <si>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</si>
  <si>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</si>
  <si>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</si>
  <si>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</si>
  <si>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</si>
  <si>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</si>
  <si>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</si>
  <si>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</si>
  <si>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</si>
  <si>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</si>
  <si>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</si>
  <si>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</si>
  <si>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</si>
  <si>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</si>
  <si>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</si>
  <si>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</si>
  <si>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</si>
  <si>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</si>
  <si>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</si>
  <si>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</si>
  <si>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část</t>
  </si>
  <si>
    <t>STA</t>
  </si>
  <si>
    <t>{ce1edbcd-a4c6-4440-b94f-4bceb035d58e}</t>
  </si>
  <si>
    <t>2</t>
  </si>
  <si>
    <t>Vedlejší rozpočtové náklady</t>
  </si>
  <si>
    <t>{4b4ce7d1-4bbe-4111-98b2-c300fb20010a}</t>
  </si>
  <si>
    <t>KRYCÍ LIST SOUPISU PRACÍ</t>
  </si>
  <si>
    <t>Objekt:</t>
  </si>
  <si>
    <t>1 - Stavební část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</si>
  <si>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</si>
  <si>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</si>
  <si>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</si>
  <si>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</si>
  <si>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</si>
  <si>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</si>
  <si>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</si>
  <si>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</si>
  <si>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</si>
  <si>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</si>
  <si>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</si>
  <si>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</si>
  <si>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</si>
  <si>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</si>
  <si>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</si>
  <si>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</si>
  <si>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</si>
  <si>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</si>
  <si>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</si>
  <si>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</si>
  <si>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</si>
  <si>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</si>
  <si>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</si>
  <si>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727 - Zdravotechnika - požární ochrana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</si>
  <si>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</si>
  <si>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</si>
  <si>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</si>
  <si>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</si>
  <si>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</si>
  <si>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</si>
  <si>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</si>
  <si>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</si>
  <si>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</si>
  <si>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</si>
  <si>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</si>
  <si>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</si>
  <si>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</si>
  <si>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</si>
  <si>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</si>
  <si>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</si>
  <si>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</si>
  <si>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</si>
  <si>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</si>
  <si>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</si>
  <si>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</si>
  <si>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</si>
  <si>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</si>
  <si>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</si>
  <si>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</si>
  <si>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</si>
  <si>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</si>
  <si>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</si>
  <si>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</si>
  <si>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</si>
  <si>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</si>
  <si>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</si>
  <si>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113107130</t>
  </si>
  <si>
    <t>Odstranění podkladu z betonu prostého tl 100 mm ručně</t>
  </si>
  <si>
    <t>m2</t>
  </si>
  <si>
    <t>4</t>
  </si>
  <si>
    <t>631582278</t>
  </si>
  <si>
    <t>132212111</t>
  </si>
  <si>
    <t>Hloubení rýh š do 800 mm v soudržných horninách třídy těžitelnosti I, skupiny 3 ručně</t>
  </si>
  <si>
    <t>m3</t>
  </si>
  <si>
    <t>-1210720830</t>
  </si>
  <si>
    <t>VV</t>
  </si>
  <si>
    <t>Půdorysy 1.PP až 4.P - nový stav, Řez 1-1´nový stav, TZ-D</t>
  </si>
  <si>
    <t>(3,075+2,7*2)*0,6*2,1</t>
  </si>
  <si>
    <t>3</t>
  </si>
  <si>
    <t>162751117</t>
  </si>
  <si>
    <t>Vodorovné přemístění do 10000 m výkopku/sypaniny z horniny třídy těžitelnosti I, skupiny 1 až 3</t>
  </si>
  <si>
    <t>-2020701635</t>
  </si>
  <si>
    <t>"nakypření"10,679*1,15</t>
  </si>
  <si>
    <t>162751119</t>
  </si>
  <si>
    <t>Příplatek k vodorovnému přemístění výkopku/sypaniny z horniny třídy těžitelnosti I, skupiny 1 až 3 ZKD 1000 m přes 10000 m</t>
  </si>
  <si>
    <t>-1360344077</t>
  </si>
  <si>
    <t>12,281*10</t>
  </si>
  <si>
    <t>5</t>
  </si>
  <si>
    <t>167151101</t>
  </si>
  <si>
    <t>Nakládání výkopku z hornin třídy těžitelnosti I, skupiny 1 až 3 do 100 m3</t>
  </si>
  <si>
    <t>-1537756050</t>
  </si>
  <si>
    <t>6</t>
  </si>
  <si>
    <t>171201221</t>
  </si>
  <si>
    <t>Poplatek za uložení na skládce (skládkovné) zeminy a kamení kód odpadu 17 05 04</t>
  </si>
  <si>
    <t>t</t>
  </si>
  <si>
    <t>-914207878</t>
  </si>
  <si>
    <t>12,281/01,15*1,6</t>
  </si>
  <si>
    <t>7</t>
  </si>
  <si>
    <t>174111101</t>
  </si>
  <si>
    <t>Zásyp jam, šachet rýh nebo kolem objektů sypaninou se zhutněním ručně</t>
  </si>
  <si>
    <t>-1812727316</t>
  </si>
  <si>
    <t>(2*2,7+4,075)*1*0,1</t>
  </si>
  <si>
    <t>8</t>
  </si>
  <si>
    <t>M</t>
  </si>
  <si>
    <t>58337344</t>
  </si>
  <si>
    <t>štěrkopísek frakce 0/32</t>
  </si>
  <si>
    <t>1124697974</t>
  </si>
  <si>
    <t>0,948*2</t>
  </si>
  <si>
    <t>9</t>
  </si>
  <si>
    <t>181911102</t>
  </si>
  <si>
    <t>Úprava pláně v hornině třídy těžitelnosti I, skupiny 1 až 2 se zhutněním ručně</t>
  </si>
  <si>
    <t>2124902614</t>
  </si>
  <si>
    <t>TZ D</t>
  </si>
  <si>
    <t>17</t>
  </si>
  <si>
    <t>Zakládání</t>
  </si>
  <si>
    <t>10</t>
  </si>
  <si>
    <t>271532211</t>
  </si>
  <si>
    <t>Podsyp pod základové konstrukce se zhutněním z hrubého kameniva frakce 32 až 63 mm</t>
  </si>
  <si>
    <t>-1777972175</t>
  </si>
  <si>
    <t>(2,7*2+3,075)*0,6*0,15</t>
  </si>
  <si>
    <t>11</t>
  </si>
  <si>
    <t>271572211</t>
  </si>
  <si>
    <t>Podsyp pod základové konstrukce se zhutněním z netříděného štěrkopísku</t>
  </si>
  <si>
    <t>2068586737</t>
  </si>
  <si>
    <t>"1/2PP"4,485*4,075*0,08+1,165*1,67*0,08</t>
  </si>
  <si>
    <t>12</t>
  </si>
  <si>
    <t>273313711</t>
  </si>
  <si>
    <t>Základové desky z betonu tř. C 20/25</t>
  </si>
  <si>
    <t>-808359199</t>
  </si>
  <si>
    <t>"1/2PP"(4,485*3,175+1,165*1,67)*0,075</t>
  </si>
  <si>
    <t>13</t>
  </si>
  <si>
    <t>274313511</t>
  </si>
  <si>
    <t>Základové pásy z betonu tř. C 12/15</t>
  </si>
  <si>
    <t>822753351</t>
  </si>
  <si>
    <t>(2,7*2+3,075)*0,6*0,75</t>
  </si>
  <si>
    <t>14</t>
  </si>
  <si>
    <t>279113146R</t>
  </si>
  <si>
    <t>Základová zeď tl do 500 mm z tvárnic ztraceného bednění včetně výplně z betonu tř. C 20/25, pohledové zdivo z tvarovek DITON ZB50-barva šedá přírodní</t>
  </si>
  <si>
    <t>-771970992</t>
  </si>
  <si>
    <t>(2*2,7+3,075)*1,25</t>
  </si>
  <si>
    <t>279361821</t>
  </si>
  <si>
    <t>Výztuž základových zdí nosných betonářskou ocelí 10 505</t>
  </si>
  <si>
    <t>1412581791</t>
  </si>
  <si>
    <t>10,594*0,5*0,03</t>
  </si>
  <si>
    <t>Svislé a kompletní konstrukce</t>
  </si>
  <si>
    <t>16</t>
  </si>
  <si>
    <t>310238211</t>
  </si>
  <si>
    <t>Zazdívka otvorů pl do 1 m2 ve zdivu nadzákladovém cihlami pálenými na MVC</t>
  </si>
  <si>
    <t>161660274</t>
  </si>
  <si>
    <t>Půdorys 1PP až 4P nový stav, Řez 1-1´, TZ D</t>
  </si>
  <si>
    <t>2*0,35*0,75*0,55</t>
  </si>
  <si>
    <t>311236321</t>
  </si>
  <si>
    <t>Zdivo jednovrstvé zvukově izolační na tenkovrstvou maltu z cihel děrovaných broušených P15 tloušťky 250 mm -atika</t>
  </si>
  <si>
    <t>-1249517495</t>
  </si>
  <si>
    <t>Půdorys 1.PP až 4P nový stav, TZ D</t>
  </si>
  <si>
    <t>"4P"(3,95*2+3,575)*0,75</t>
  </si>
  <si>
    <t>18</t>
  </si>
  <si>
    <t>311237161.WNR</t>
  </si>
  <si>
    <t>Zdivo jednovrstvé tepelně izolační z cihel broušených Porotherm 50 EKO+ Profi na tenkovrstvou maltu tl zdiva 500 mm</t>
  </si>
  <si>
    <t>366326846</t>
  </si>
  <si>
    <t>"1/2PP"(2,62*2+3,175)*3,152-1,85*2,09</t>
  </si>
  <si>
    <t>"1 1/2PP"(2,62*2+3,175)*4,32-2*2,5</t>
  </si>
  <si>
    <t>"2 1/2PP"(2,62*2+3,175)*3,95-2*2,5</t>
  </si>
  <si>
    <t>Půdorys 1.PP "PBŘ" nový stav</t>
  </si>
  <si>
    <t>3*1,5*1,8*0,7</t>
  </si>
  <si>
    <t>Součet</t>
  </si>
  <si>
    <t>19</t>
  </si>
  <si>
    <t>317121101</t>
  </si>
  <si>
    <t>Montáž prefabrikovaných překladů délky do 1500 mm</t>
  </si>
  <si>
    <t>kus</t>
  </si>
  <si>
    <t>-1309686375</t>
  </si>
  <si>
    <t>20</t>
  </si>
  <si>
    <t>LSV.100089R</t>
  </si>
  <si>
    <t>PZD 740/290/650 mm</t>
  </si>
  <si>
    <t>-1321579806</t>
  </si>
  <si>
    <t>317142422.PFX</t>
  </si>
  <si>
    <t>Překlad nenosný pórobetonový PORFIX 250x100 dl 1200 mm</t>
  </si>
  <si>
    <t>1863144635</t>
  </si>
  <si>
    <t>22</t>
  </si>
  <si>
    <t>317142424.PFX</t>
  </si>
  <si>
    <t>Překlad nenosný pórobetonový PORFIX 250x100 dl 1500 mm</t>
  </si>
  <si>
    <t>-1395304998</t>
  </si>
  <si>
    <t>4+4+3+1+1</t>
  </si>
  <si>
    <t>23</t>
  </si>
  <si>
    <t>317142446.PFX</t>
  </si>
  <si>
    <t>Překlad nenosný pórobetonový PORFIX 250x150 dl 2000 mm</t>
  </si>
  <si>
    <t>-1894749197</t>
  </si>
  <si>
    <t>3+7</t>
  </si>
  <si>
    <t>24</t>
  </si>
  <si>
    <t>317168057.WNR</t>
  </si>
  <si>
    <t>Překlad vysoký Porotherm KP 7 dl 2500 mm</t>
  </si>
  <si>
    <t>513493654</t>
  </si>
  <si>
    <t>4*3</t>
  </si>
  <si>
    <t>25</t>
  </si>
  <si>
    <t>317941121</t>
  </si>
  <si>
    <t>Osazování ocelových válcovaných nosníků na zdivu I, IE, U, UE nebo L do č 12</t>
  </si>
  <si>
    <t>-2013352688</t>
  </si>
  <si>
    <t>"I 120"(14*1+10*1+10*0,8+15*1+14*0,75+10*1,15+5*1,5+13*1+5*1,15+10*0,75+3*1)*11,1*0,001</t>
  </si>
  <si>
    <t>26</t>
  </si>
  <si>
    <t>13010744</t>
  </si>
  <si>
    <t>ocel profilová IPE 120 jakost 11 375</t>
  </si>
  <si>
    <t>-1353761629</t>
  </si>
  <si>
    <t>1,174*1,1</t>
  </si>
  <si>
    <t>27</t>
  </si>
  <si>
    <t>317941123</t>
  </si>
  <si>
    <t>Osazování ocelových válcovaných nosníků na zdivu I, IE, U, UE nebo L do č 22</t>
  </si>
  <si>
    <t>-614399502</t>
  </si>
  <si>
    <t>"I180"2*4*3,7*21,9*0,001</t>
  </si>
  <si>
    <t>"HEB180"2*3,575*51,2*0,001</t>
  </si>
  <si>
    <t>"U140"(4*2*1,25+4*1,65+4*1,25)*12,3*0,001</t>
  </si>
  <si>
    <t>"I140"(6*1,35+6*1,2)*14,4*0,001</t>
  </si>
  <si>
    <t>Půdorysy zastropení 1.PP až 4P - nový stav</t>
  </si>
  <si>
    <t>"U160"2,15*2*14,2*0,001</t>
  </si>
  <si>
    <t>28</t>
  </si>
  <si>
    <t>13010720</t>
  </si>
  <si>
    <t>ocel profilová IPN 180 jakost 11 375</t>
  </si>
  <si>
    <t>434258273</t>
  </si>
  <si>
    <t>"I180"2*4*3,7*21,9*0,001*1,1</t>
  </si>
  <si>
    <t>29</t>
  </si>
  <si>
    <t>13010978</t>
  </si>
  <si>
    <t>ocel profilová HE-B 180 jakost 11 375</t>
  </si>
  <si>
    <t>724046314</t>
  </si>
  <si>
    <t>"HEB180"2*3,575*51,2*0,001*1,1</t>
  </si>
  <si>
    <t>30</t>
  </si>
  <si>
    <t>13010914</t>
  </si>
  <si>
    <t>ocel profilová UE 140 jakost 11 375</t>
  </si>
  <si>
    <t>-1922776198</t>
  </si>
  <si>
    <t>"U140"(4*2*1,25+4*1,65+4*1,25)*12,3*0,001*1,1</t>
  </si>
  <si>
    <t>31</t>
  </si>
  <si>
    <t>13010916</t>
  </si>
  <si>
    <t>ocel profilová UE 160 jakost 11 375</t>
  </si>
  <si>
    <t>604072061</t>
  </si>
  <si>
    <t>0,061*1,1</t>
  </si>
  <si>
    <t>32</t>
  </si>
  <si>
    <t>13010746</t>
  </si>
  <si>
    <t>ocel profilová IPE 140 jakost 11 375</t>
  </si>
  <si>
    <t>-1565717560</t>
  </si>
  <si>
    <t>"I140"(6*1,35+6*1,2)*14,4*0,001*1,1</t>
  </si>
  <si>
    <t>33</t>
  </si>
  <si>
    <t>317998135R</t>
  </si>
  <si>
    <t>Tepelná izolace mezi překlady v 24 cm z XPS tl 140 mm</t>
  </si>
  <si>
    <t>m</t>
  </si>
  <si>
    <t>2141287711</t>
  </si>
  <si>
    <t>4*2,5</t>
  </si>
  <si>
    <t>34</t>
  </si>
  <si>
    <t>317998145R</t>
  </si>
  <si>
    <t>Tepelná izolace mezi věnve a věncovku jakékoliv výšky z XPS tl 140 mm</t>
  </si>
  <si>
    <t>1404177646</t>
  </si>
  <si>
    <t>25,245*0,3</t>
  </si>
  <si>
    <t>35</t>
  </si>
  <si>
    <t>341941001</t>
  </si>
  <si>
    <t>Nosné nebo spojovací svary tl do 10 mm ocelových doplňkových konstrukcí při montáži dílců</t>
  </si>
  <si>
    <t>453905716</t>
  </si>
  <si>
    <t>"1.PP"16*0,5</t>
  </si>
  <si>
    <t>"1.P"23*0,5</t>
  </si>
  <si>
    <t>36</t>
  </si>
  <si>
    <t>342244201.WNR</t>
  </si>
  <si>
    <t>Příčka z cihel Porotherm 8 Profi P10 na tenkovrstvou maltu tloušťky 80 mm</t>
  </si>
  <si>
    <t>1979664724</t>
  </si>
  <si>
    <t>Půdorys 1.PP "PBŘ" nový stav, Řez 1-1´nový stav,TZ D</t>
  </si>
  <si>
    <t>1,74*3,84*2+1,8*3,84+1,5*3,84</t>
  </si>
  <si>
    <t>Půdorys 1.NP "PBŘ" nový stav, Řez 1-1´nový stav,TZ D</t>
  </si>
  <si>
    <t>1,55*2,13+2,18*3,055+1,45*2,84*2</t>
  </si>
  <si>
    <t>Půdorys 2.NP "PBŘ" nový stav, Řez 1-1´nový stav,TZ D</t>
  </si>
  <si>
    <t>1,3*2,25+3,175*3,07</t>
  </si>
  <si>
    <t>Půdorys 3.NP "PBŘ" nový stav, Řez 1-1´nový stav,TZ D</t>
  </si>
  <si>
    <t>1*2,1*3+1,55*3,7+3,1*3,7</t>
  </si>
  <si>
    <t>Půdorys 4.NP "PBŘ" nový stav, Řez 1-1´nový stav,TZ D</t>
  </si>
  <si>
    <t>1,4*2,28+1,98*2,28+(1,3+1,99+2,02)*2,39</t>
  </si>
  <si>
    <t>37</t>
  </si>
  <si>
    <t>342291121R</t>
  </si>
  <si>
    <t>Ukotvení nového zdiva k cihelným konstrukcím plochými kotvami</t>
  </si>
  <si>
    <t>-389413472</t>
  </si>
  <si>
    <t>"1/2PP"2*3,152</t>
  </si>
  <si>
    <t>"1 1/2PP"2*4,32</t>
  </si>
  <si>
    <t>"2 1/2PP"2*3,95</t>
  </si>
  <si>
    <t>38</t>
  </si>
  <si>
    <t>346244381</t>
  </si>
  <si>
    <t>Plentování jednostranné v do 200 mm válcovaných nosníků cihlami</t>
  </si>
  <si>
    <t>-347303065</t>
  </si>
  <si>
    <t>"I 120"(14*1+10*1+10*0,8+15*1+14*0,75+10*1,15+5*1,5+13*1+5*1,15+10*0,75+3*1)*2*0,2</t>
  </si>
  <si>
    <t>"I180"2*4*3,7*2*0,2</t>
  </si>
  <si>
    <t>"HEB180"2*3,575*2*0,2</t>
  </si>
  <si>
    <t>"U140"(4*2*1,25+4*1,65+4*1,25)*2*0,2</t>
  </si>
  <si>
    <t>"I140"(6*1,35+6*1,2)*2*0,2</t>
  </si>
  <si>
    <t>"U160"2,15*2*2*0,2</t>
  </si>
  <si>
    <t>Vodorovné konstrukce</t>
  </si>
  <si>
    <t>39</t>
  </si>
  <si>
    <t>411121221</t>
  </si>
  <si>
    <t>Montáž prefabrikovaných ŽB stropů ze stropních desek dl do 900 mm</t>
  </si>
  <si>
    <t>-2060734461</t>
  </si>
  <si>
    <t>"půdorys 1PP"5+11</t>
  </si>
  <si>
    <t>"půdorys 1P"26+11+11</t>
  </si>
  <si>
    <t>40</t>
  </si>
  <si>
    <t>RDB.0006842.URS</t>
  </si>
  <si>
    <t>deska stropní plná PZD 9/10 58x29x6,5 cm - zkrácené!</t>
  </si>
  <si>
    <t>48758764</t>
  </si>
  <si>
    <t>11+11</t>
  </si>
  <si>
    <t>41</t>
  </si>
  <si>
    <t>RDB.0006843.URS</t>
  </si>
  <si>
    <t>deska stropní plná PZD 10/10 74x29x6,5 cm - děleny!</t>
  </si>
  <si>
    <t>-1509336812</t>
  </si>
  <si>
    <t>42</t>
  </si>
  <si>
    <t>RDB.0006844.URSR</t>
  </si>
  <si>
    <t>deska stropní plná PZD 11/10 88x29x6,5 cm</t>
  </si>
  <si>
    <t>1750262208</t>
  </si>
  <si>
    <t>"1P"26+11</t>
  </si>
  <si>
    <t>43</t>
  </si>
  <si>
    <t>411121232</t>
  </si>
  <si>
    <t>Montáž prefabrikovaných ŽB stropů ze stropních desek dl do 1800 mm</t>
  </si>
  <si>
    <t>1077202084</t>
  </si>
  <si>
    <t>"půdorys 1PP"22+22+17+14</t>
  </si>
  <si>
    <t>"půdorys 1P"15+16</t>
  </si>
  <si>
    <t>"půdorys 2P"33</t>
  </si>
  <si>
    <t>44</t>
  </si>
  <si>
    <t>59341022R</t>
  </si>
  <si>
    <t>deska stropní plná PZD 1180x290x70mm - zkrácené a nebo dobetonované!</t>
  </si>
  <si>
    <t>1090462907</t>
  </si>
  <si>
    <t>45</t>
  </si>
  <si>
    <t>411321616</t>
  </si>
  <si>
    <t>Stropy deskové ze ŽB tř. C 30/37</t>
  </si>
  <si>
    <t>-1694144570</t>
  </si>
  <si>
    <t>"1PP-markýza"2,36*0,965*0,1</t>
  </si>
  <si>
    <t>46</t>
  </si>
  <si>
    <t>411351011</t>
  </si>
  <si>
    <t>Zřízení bednění stropů deskových tl do 25 cm bez podpěrné kce</t>
  </si>
  <si>
    <t>1899917758</t>
  </si>
  <si>
    <t>"1PP"2,36*0,965</t>
  </si>
  <si>
    <t>47</t>
  </si>
  <si>
    <t>411351012</t>
  </si>
  <si>
    <t>Odstranění bednění stropů deskových tl do 25 cm bez podpěrné kce</t>
  </si>
  <si>
    <t>-1736490957</t>
  </si>
  <si>
    <t>48</t>
  </si>
  <si>
    <t>411354311</t>
  </si>
  <si>
    <t>Zřízení podpěrné konstrukce stropů výšky do 4 m tl do 15 cm</t>
  </si>
  <si>
    <t>-123384319</t>
  </si>
  <si>
    <t>49</t>
  </si>
  <si>
    <t>411354312</t>
  </si>
  <si>
    <t>Odstranění podpěrné konstrukce stropů výšky do 4 m tl do 15 cm</t>
  </si>
  <si>
    <t>-1181787875</t>
  </si>
  <si>
    <t>50</t>
  </si>
  <si>
    <t>411362021</t>
  </si>
  <si>
    <t>Výztuž stropů svařovanými sítěmi Kari</t>
  </si>
  <si>
    <t>380639812</t>
  </si>
  <si>
    <t>"1PP-markýza"2,36*1*1,15*4,44*1,1*0,001</t>
  </si>
  <si>
    <t>51</t>
  </si>
  <si>
    <t>413941121</t>
  </si>
  <si>
    <t>Osazování ocelových válcovaných nosníků stropů I, IE, U, UE nebo L do č.12</t>
  </si>
  <si>
    <t>726559337</t>
  </si>
  <si>
    <t>TZ D, Půdorys 2NP - nový stav</t>
  </si>
  <si>
    <t>"U80"(2*2,35*21+2*1,55*2+2,7*6*2+0,5*2+2,46*2*40+3,8*2*7)*8,64*0,001</t>
  </si>
  <si>
    <t>TZ D, Půdorys 3NP - nový stav</t>
  </si>
  <si>
    <t>"U80"(2*2,3*35+3+2*2,7*6+2,46*2*3+2,46+2,55*2*10+2,5*17*2)*8,64*0,001</t>
  </si>
  <si>
    <t>TZ D, Půdorys 4NP - nový stav</t>
  </si>
  <si>
    <t>"U80"(2,38*12+3*8+2,3*5+3,48*6)*8,64*0,001</t>
  </si>
  <si>
    <t>52</t>
  </si>
  <si>
    <t>13010814</t>
  </si>
  <si>
    <t>ocel profilová UPN 80 jakost 11 375</t>
  </si>
  <si>
    <t>1129848256</t>
  </si>
  <si>
    <t>7,11*1,1</t>
  </si>
  <si>
    <t>53</t>
  </si>
  <si>
    <t>413941123</t>
  </si>
  <si>
    <t>Osazování ocelových válcovaných nosníků stropů I, IE, U, UE nebo L do č. 22</t>
  </si>
  <si>
    <t>-1520802983</t>
  </si>
  <si>
    <t>"U160"2*2,15*18,8*0,001</t>
  </si>
  <si>
    <t>"I160"3,575*10*17,9*0,001</t>
  </si>
  <si>
    <t>"I180"3,575*13*21,9*0,001</t>
  </si>
  <si>
    <t>"U180"(1,25*4+4,15*4+4,175*4+4,3*4+0,3*4+4,45*4+0,45*4)*22*0,001</t>
  </si>
  <si>
    <t>"HEB 180"2*3,575*51,2*0,001</t>
  </si>
  <si>
    <t>54</t>
  </si>
  <si>
    <t>13010718</t>
  </si>
  <si>
    <t>ocel profilová IPN 160 jakost 11 375</t>
  </si>
  <si>
    <t>1932411435</t>
  </si>
  <si>
    <t>"I160"3,575*10*17,9*0,001*1,1</t>
  </si>
  <si>
    <t>55</t>
  </si>
  <si>
    <t>182858924</t>
  </si>
  <si>
    <t>"I180"3,575*13*21,9*0,001*1,1</t>
  </si>
  <si>
    <t>56</t>
  </si>
  <si>
    <t>13010918</t>
  </si>
  <si>
    <t>ocel profilová UE 180 jakost 11 375</t>
  </si>
  <si>
    <t>799624281</t>
  </si>
  <si>
    <t>"U180"(1,25*4+4,15*4+4,175*4+4*0,3+4*4,3+4*4,45+4*0,45)*22*0,001*1,1</t>
  </si>
  <si>
    <t>57</t>
  </si>
  <si>
    <t>-479164239</t>
  </si>
  <si>
    <t>0,081*1,1</t>
  </si>
  <si>
    <t>58</t>
  </si>
  <si>
    <t>-1253305006</t>
  </si>
  <si>
    <t>0,36*1,1</t>
  </si>
  <si>
    <t>59</t>
  </si>
  <si>
    <t>417238234.WNR</t>
  </si>
  <si>
    <t>Obezdívka věnce jednostranná věncovkou POROTHERM v přes 250 do 290 mm bez tepelné izolace</t>
  </si>
  <si>
    <t>642688195</t>
  </si>
  <si>
    <t>Půdorys 1.PPaž 4P nový stav, Řez 1-1´nový stav, TZ D</t>
  </si>
  <si>
    <t>"V1"2,62*2+3,175</t>
  </si>
  <si>
    <t>"V2"2,62*2+3,175</t>
  </si>
  <si>
    <t>"V3"2,62*2+3,175</t>
  </si>
  <si>
    <t>60</t>
  </si>
  <si>
    <t>417321616R</t>
  </si>
  <si>
    <t>Ztužující pásy a věnce ze ŽB tř. C 30/37,vč.kotvení ke stávajícím pomocí chem.kotev</t>
  </si>
  <si>
    <t>2143412410</t>
  </si>
  <si>
    <t>ZTZ D</t>
  </si>
  <si>
    <t>25,245*0,21*0,3</t>
  </si>
  <si>
    <t>61</t>
  </si>
  <si>
    <t>417351115</t>
  </si>
  <si>
    <t>Zřízení bednění ztužujících věnců</t>
  </si>
  <si>
    <t>1197879191</t>
  </si>
  <si>
    <t>62</t>
  </si>
  <si>
    <t>417351116</t>
  </si>
  <si>
    <t>Odstranění bednění ztužujících věnců</t>
  </si>
  <si>
    <t>1067868645</t>
  </si>
  <si>
    <t>63</t>
  </si>
  <si>
    <t>417361821</t>
  </si>
  <si>
    <t>Výztuž ztužujících pásů a věnců betonářskou ocelí 10 505</t>
  </si>
  <si>
    <t>1191662877</t>
  </si>
  <si>
    <t>1,59*0,05</t>
  </si>
  <si>
    <t>64</t>
  </si>
  <si>
    <t>417991R</t>
  </si>
  <si>
    <t>D+M nového monolitického točitého schodiště z 3P do 4P - bude staticky i technicky dořešeno odbornou specializovanou firmou</t>
  </si>
  <si>
    <t>kpl</t>
  </si>
  <si>
    <t>1360758909</t>
  </si>
  <si>
    <t>Půdorysy zastropení 1.PP až 4P - nový stav,Řez 1-1</t>
  </si>
  <si>
    <t>"3P"1</t>
  </si>
  <si>
    <t>65</t>
  </si>
  <si>
    <t>434311115</t>
  </si>
  <si>
    <t>Schodišťové stupně dusané na terén z betonu tř. C 20/25 bez potěru</t>
  </si>
  <si>
    <t>6348264</t>
  </si>
  <si>
    <t>Půdorysy 1PP až 4P - nový stav, Řez 1-1´nový stav, TZ D</t>
  </si>
  <si>
    <t>"1P-nabetonávka"8/2</t>
  </si>
  <si>
    <t>"celé stupně"12+12+13+13</t>
  </si>
  <si>
    <t>66</t>
  </si>
  <si>
    <t>434351141</t>
  </si>
  <si>
    <t>Zřízení bednění stupňů přímočarých schodišť</t>
  </si>
  <si>
    <t>1362811861</t>
  </si>
  <si>
    <t>(8+2*12+2*13)*1,5*0,17</t>
  </si>
  <si>
    <t>67</t>
  </si>
  <si>
    <t>434351142</t>
  </si>
  <si>
    <t>Odstranění bednění stupňů přímočarých schodišť</t>
  </si>
  <si>
    <t>-110114515</t>
  </si>
  <si>
    <t>Komunikace pozemní</t>
  </si>
  <si>
    <t>68</t>
  </si>
  <si>
    <t>564730011</t>
  </si>
  <si>
    <t>Podklad z kameniva hrubého drceného vel. 8-16 mm tl 100 mm</t>
  </si>
  <si>
    <t>1511938043</t>
  </si>
  <si>
    <t>69</t>
  </si>
  <si>
    <t>564760111</t>
  </si>
  <si>
    <t>Podklad z kameniva hrubého drceného vel. 16-32 mm tl 200 mm</t>
  </si>
  <si>
    <t>-627119038</t>
  </si>
  <si>
    <t>70</t>
  </si>
  <si>
    <t>596811120</t>
  </si>
  <si>
    <t>Kladení betonové dlažby komunikací pro pěší do lože z kameniva vel do 0,09 m2 plochy do 50 m2</t>
  </si>
  <si>
    <t>990803873</t>
  </si>
  <si>
    <t>71</t>
  </si>
  <si>
    <t>59246003</t>
  </si>
  <si>
    <t>dlažba plošná betonová terasová hladká 500x500x50mm</t>
  </si>
  <si>
    <t>-962493485</t>
  </si>
  <si>
    <t>17*1,03 'Přepočtené koeficientem množství</t>
  </si>
  <si>
    <t>Úpravy povrchů, podlahy a osazování výplní</t>
  </si>
  <si>
    <t>72</t>
  </si>
  <si>
    <t>611142001</t>
  </si>
  <si>
    <t>Potažení vnitřních stropů sklovláknitým pletivem vtlačeným do tenkovrstvé hmoty</t>
  </si>
  <si>
    <t>-747277714</t>
  </si>
  <si>
    <t>46,9+47,1</t>
  </si>
  <si>
    <t>73</t>
  </si>
  <si>
    <t>611321141</t>
  </si>
  <si>
    <t>Vápenocementová omítka štuková dvouvrstvá vnitřních stropů rovných nanášená ručně</t>
  </si>
  <si>
    <t>-929292847</t>
  </si>
  <si>
    <t>Půdorys zastropení 1PP až 4P, TZ D,Řez 1-1´</t>
  </si>
  <si>
    <t>"nad 1/2P"1,91*3,175+1,845*1,675</t>
  </si>
  <si>
    <t>"nad 1 1/2P"1,91*3,175+1,845*1,675</t>
  </si>
  <si>
    <t>"nad 2 1/2P"(0,465+1,24+1,2+1,085)*3,2</t>
  </si>
  <si>
    <t>"nad 1P"2,6*1,5+2,6*1,675</t>
  </si>
  <si>
    <t>"nad 2 P"2*1,5+1,6*1,675</t>
  </si>
  <si>
    <t>"nad 3 P"0,6*3,2</t>
  </si>
  <si>
    <t>74</t>
  </si>
  <si>
    <t>611321145</t>
  </si>
  <si>
    <t>Vápenocementová omítka štuková dvouvrstvá vnitřních schodišťových konstrukcí nanášená ručně</t>
  </si>
  <si>
    <t>-1615897774</t>
  </si>
  <si>
    <t>4,6*1,5+4,1*1,5*2+4,3*1,5*2+10*1,5</t>
  </si>
  <si>
    <t>75</t>
  </si>
  <si>
    <t>612321141</t>
  </si>
  <si>
    <t>Vápenocementová omítka štuková dvouvrstvá vnitřních stěn nanášená ručně</t>
  </si>
  <si>
    <t>-1289937664</t>
  </si>
  <si>
    <t>"nosné zdivo"87,92</t>
  </si>
  <si>
    <t>"překlady ocelové"73,68*2</t>
  </si>
  <si>
    <t>"překlady ostatní"3*2,5*0,5</t>
  </si>
  <si>
    <t>"příčky"100,806*2</t>
  </si>
  <si>
    <t>"věnce žb"7,578</t>
  </si>
  <si>
    <t>76</t>
  </si>
  <si>
    <t>612325421</t>
  </si>
  <si>
    <t>Oprava vnitřní vápenocementové štukové omítky stěn v rozsahu plochy do 10%</t>
  </si>
  <si>
    <t>1672673005</t>
  </si>
  <si>
    <t>77</t>
  </si>
  <si>
    <t>613142001</t>
  </si>
  <si>
    <t>Potažení vnitřních pilířů nebo sloupů sklovláknitým pletivem vtlačeným do tenkovrstvé hmoty</t>
  </si>
  <si>
    <t>-1499752293</t>
  </si>
  <si>
    <t>78</t>
  </si>
  <si>
    <t>613311131</t>
  </si>
  <si>
    <t>Potažení vnitřních pilířů nebo sloupů vápenným štukem tloušťky do 3 mm</t>
  </si>
  <si>
    <t>693816176</t>
  </si>
  <si>
    <t>1634,8*0,3</t>
  </si>
  <si>
    <t>79</t>
  </si>
  <si>
    <t>619995001</t>
  </si>
  <si>
    <t>Začištění omítek kolem oken, dveří, podlah nebo obkladů</t>
  </si>
  <si>
    <t>77065094</t>
  </si>
  <si>
    <t>"zárubně"(0,9+2*2,1)*20+(0,7+2*2,1)*5+(0,8+2*2,1)*3+(1+2*2,1)*15+(1,2+2*2,1)*39+(1,4+2*2,1)*1+(1,9+2,25*2)*2+(1,55+2*2,1)*2</t>
  </si>
  <si>
    <t>Mezisoučet</t>
  </si>
  <si>
    <t>460*2</t>
  </si>
  <si>
    <t>"venkovní dveře a okna"(2+2,25*2+2*2*2+2,5*2*2+1,96*2+0,75*2)*2</t>
  </si>
  <si>
    <t>"venk. okna"(1,48*2+2,33*2+2*2*2+2,33*2*2+0,57*2+2,2*2+1,11*2+0,8*2+0,6*2+2,33*2+1,48*2+2,33*2+1,5*2+2,25*2)*2</t>
  </si>
  <si>
    <t>"aut.dveře"(1,3+2*2,1*2)*2*3</t>
  </si>
  <si>
    <t>"venk.okna"(0,6*2+2,33*2+1,25*2+2,37*2)*2</t>
  </si>
  <si>
    <t>80</t>
  </si>
  <si>
    <t>621211001</t>
  </si>
  <si>
    <t>Montáž kontaktního zateplení vnějších podhledů lepením a mechanickým kotvením polystyrénových desek tl do 40 mm</t>
  </si>
  <si>
    <t>-1984352360</t>
  </si>
  <si>
    <t>Půdorys 1.PP nový stav, Řez 1-1´, TZ D</t>
  </si>
  <si>
    <t>"stříška nad vchodem"3*0,75</t>
  </si>
  <si>
    <t>81</t>
  </si>
  <si>
    <t>28375943</t>
  </si>
  <si>
    <t>deska EPS 100 fasádní λ=0,037 tl 30mm</t>
  </si>
  <si>
    <t>-1743026909</t>
  </si>
  <si>
    <t>2,25*1,02 'Přepočtené koeficientem množství</t>
  </si>
  <si>
    <t>82</t>
  </si>
  <si>
    <t>621251101</t>
  </si>
  <si>
    <t>Příplatek k cenám kontaktního zateplení podhledů za použití tepelněizolačních zátek z polystyrenu</t>
  </si>
  <si>
    <t>262552265</t>
  </si>
  <si>
    <t>83</t>
  </si>
  <si>
    <t>621531001</t>
  </si>
  <si>
    <t>Tenkovrstvá silikonová zrnitá omítka tl. 1,0 mm včetně penetrace vnějších podhledů</t>
  </si>
  <si>
    <t>985227231</t>
  </si>
  <si>
    <t>84</t>
  </si>
  <si>
    <t>622131121</t>
  </si>
  <si>
    <t xml:space="preserve">Penetrační nátěr vnějších stěn nanášený ručně </t>
  </si>
  <si>
    <t>-617153352</t>
  </si>
  <si>
    <t>Půdorys 1PP-4P nový stav, Řez 1-1´, Pohled nový stav</t>
  </si>
  <si>
    <t>(4,205+2*2,62)*12,432-2*2,79-2*2,5*2</t>
  </si>
  <si>
    <t>Půdorys 1PP nový stav</t>
  </si>
  <si>
    <t>3*1,8*2,5+(0,68+0,55)*2*0,5*2+0,85*4*0,5</t>
  </si>
  <si>
    <t>Půdorys 1NP nový stav</t>
  </si>
  <si>
    <t>(2+2,33)*2*0,5+(1,48+2,33)*2*0,5+0,85*4*0,5+(0,57+2,2)*2*0,5+(0,63+0,5)*2*0,5+(1,4+2,1)*2,05</t>
  </si>
  <si>
    <t>Půdorys 2NP nový stav</t>
  </si>
  <si>
    <t>(0,77+0,4)*2*0,5+(0,68+0,45)*2*0,5*3+(2+2,35)*2*0,5+(0,6+2,33)*2*0,5+(1,5+2,99)*2*0,5</t>
  </si>
  <si>
    <t>Půdorys 3NP nový stav</t>
  </si>
  <si>
    <t>(0,68+0,55)*2*0,5+(0,76+0,45)*2*0,5+(1,25+2,37)*2*0,5+(0,68+0,45)*2*0,5*2+(0,6+2,33)*2*0,5+(0,85+0,68)*2*0,5+(0,78+1,2)*2*0,5+(0,71+0,4)*2*0,5</t>
  </si>
  <si>
    <t>Půdorys 4NP nový stav</t>
  </si>
  <si>
    <t>(1,2+1)*2*0,7+(1,3+1,05)*2*0,5+(0,68+0,55)*2*0,5*2+(1+0,8)*2*0,5+(2,4+2,05)*2*0,5</t>
  </si>
  <si>
    <t>85</t>
  </si>
  <si>
    <t>622211011</t>
  </si>
  <si>
    <t>Montáž kontaktního zateplení vnějších stěn lepením a mechanickým kotvením polystyrénových desek tl do 80 mm -sokl a rohy schodiště</t>
  </si>
  <si>
    <t>1299891959</t>
  </si>
  <si>
    <t>"1PP"2*0,535*2*12,032+(4,25+1,1*2)*0,4</t>
  </si>
  <si>
    <t>86</t>
  </si>
  <si>
    <t>28376349</t>
  </si>
  <si>
    <t>deska perimetrická spodních staveb, podlah a plochých střech 200kPa λ=0,034 tl 60mm</t>
  </si>
  <si>
    <t>-2055449818</t>
  </si>
  <si>
    <t>28,328*1,02 'Přepočtené koeficientem množství</t>
  </si>
  <si>
    <t>87</t>
  </si>
  <si>
    <t>622211021</t>
  </si>
  <si>
    <t>Montáž kontaktního zateplení vnějších stěn lepením a mechanickým kotvením polystyrénových desek tl do 120 mm</t>
  </si>
  <si>
    <t>-1089300885</t>
  </si>
  <si>
    <t>Půdorys 3NP nový stav, Řez 1-1´, TZ D,Pohled</t>
  </si>
  <si>
    <t>(4,25+4,13*2)*0,63</t>
  </si>
  <si>
    <t>88</t>
  </si>
  <si>
    <t>28375949</t>
  </si>
  <si>
    <t>deska EPS 100 fasádní λ=0,037 tl 90mm</t>
  </si>
  <si>
    <t>696931241</t>
  </si>
  <si>
    <t>7,881*1,02 'Přepočtené koeficientem množství</t>
  </si>
  <si>
    <t>89</t>
  </si>
  <si>
    <t>622212001</t>
  </si>
  <si>
    <t>Montáž kontaktního zateplení vnějšího ostění, nadpraží nebo parapetu hl. špalety do 200 mm lepením desek z polystyrenu tl do 40 mm</t>
  </si>
  <si>
    <t>-1801602176</t>
  </si>
  <si>
    <t>Půdorys 1.NP nový stav, Řez 1-1´, TZ D</t>
  </si>
  <si>
    <t>2+2*2,5</t>
  </si>
  <si>
    <t>Půdorys 2.NP nový stav, Řez 1-1´, TZ D</t>
  </si>
  <si>
    <t>90</t>
  </si>
  <si>
    <t>-346283390</t>
  </si>
  <si>
    <t>14*0,15*1,02</t>
  </si>
  <si>
    <t>2,142*1,1 'Přepočtené koeficientem množství</t>
  </si>
  <si>
    <t>91</t>
  </si>
  <si>
    <t>622212021R</t>
  </si>
  <si>
    <t>Montáž kontaktního zateplení vnějšího tvarovaného parapetu a římsy hl. špalety do 200 mm lepením desek z polystyrenu tl do 120 mm</t>
  </si>
  <si>
    <t>622072877</t>
  </si>
  <si>
    <t>Půdorys 3.NP nový stav, Řez 1-1´, TZ D</t>
  </si>
  <si>
    <t>4,25+4,13*2</t>
  </si>
  <si>
    <t>92</t>
  </si>
  <si>
    <t>1360569266</t>
  </si>
  <si>
    <t>16,51*0,16*1,02</t>
  </si>
  <si>
    <t>2,694*1,1 'Přepočtené koeficientem množství</t>
  </si>
  <si>
    <t>93</t>
  </si>
  <si>
    <t>622212061</t>
  </si>
  <si>
    <t>Montáž kontaktního zateplení vnějšího ostění, nadpraží nebo parapetu hl. špalety do 400 mm lepením desek z polystyrenu tl do 80 mm</t>
  </si>
  <si>
    <t>-2117075087</t>
  </si>
  <si>
    <t>1,85+2*2,1</t>
  </si>
  <si>
    <t>94</t>
  </si>
  <si>
    <t>28375946</t>
  </si>
  <si>
    <t>deska EPS 100 fasádní λ=0,037 tl 60mm</t>
  </si>
  <si>
    <t>1313438806</t>
  </si>
  <si>
    <t>6,05*1,1 'Přepočtené koeficientem množství</t>
  </si>
  <si>
    <t>95</t>
  </si>
  <si>
    <t>622251101</t>
  </si>
  <si>
    <t>Příplatek k cenám kontaktního zateplení stěn za použití tepelněizolačních zátek z polystyrenu</t>
  </si>
  <si>
    <t>-2053755298</t>
  </si>
  <si>
    <t>96</t>
  </si>
  <si>
    <t>622321121</t>
  </si>
  <si>
    <t>Vápenocementová omítka hladká jednovrstvá vnějších stěn nanášená ručně</t>
  </si>
  <si>
    <t>-461712833</t>
  </si>
  <si>
    <t>97</t>
  </si>
  <si>
    <t>622511111</t>
  </si>
  <si>
    <t>Tenkovrstvá akrylátová mozaiková střednězrnná omítka včetně penetrace vnějších stěn např.KULIRPLAST 2,0 barva šedočerná č.490-sokl</t>
  </si>
  <si>
    <t>-67976918</t>
  </si>
  <si>
    <t>Půdorys 1.PP nový stav, Pohled nový stav</t>
  </si>
  <si>
    <t>(4,2+1,1*2-1)*0,4</t>
  </si>
  <si>
    <t>98</t>
  </si>
  <si>
    <t>622531001</t>
  </si>
  <si>
    <t>Tenkovrstvá silikonová zrnitá omítka tl. 1,0 mm včetně penetrace vnějších stěn barva šedá světlá jako u stáv.fasády</t>
  </si>
  <si>
    <t>108091003</t>
  </si>
  <si>
    <t>186,755-38,309+6,05</t>
  </si>
  <si>
    <t>99</t>
  </si>
  <si>
    <t>622531021R</t>
  </si>
  <si>
    <t>Tenkovrstvá silikonová zrnitá omítka tl. 2,5 mm včetně penetrace vnějších stěn</t>
  </si>
  <si>
    <t>-1002158456</t>
  </si>
  <si>
    <t>"sokl a rohy schodiště"28,328</t>
  </si>
  <si>
    <t>"kolem oken"14*0,15</t>
  </si>
  <si>
    <t>"horní římsa"7,881</t>
  </si>
  <si>
    <t>100</t>
  </si>
  <si>
    <t>623131121R</t>
  </si>
  <si>
    <t>Penetrační nátěr vnějších ostění a nadpraží nanášený ručně</t>
  </si>
  <si>
    <t>-1297156732</t>
  </si>
  <si>
    <t>101</t>
  </si>
  <si>
    <t>623321121R</t>
  </si>
  <si>
    <t>Vápenocementová omítka hladká jednovrstvá vnějších ostění a nadpraží nanášená ručně</t>
  </si>
  <si>
    <t>-1495878135</t>
  </si>
  <si>
    <t>(1,85+2,09*2)*0,35</t>
  </si>
  <si>
    <t>(1,48+2,33*2)*0,3+(2+2,33*2)*0,3+(2+2,5*2)*0,15+(0,57+2,2*2)*0,25+(2,4+2,05*2)*0,1+(1,4+2,2*2)*0,2*2</t>
  </si>
  <si>
    <t>(1,48+2,33*2)*0,25+(2+2,33*2)*0,2+(2+2,5*2)*0,15+(0,6+2,33*2)*0,3+(1,5+2*0,88)*0,35</t>
  </si>
  <si>
    <t>(1,25+2*2,37)*0,2+(0,6+2*2,33)*0,3+(1,37+2*2,5)*0,2+(1,2+0,78*2)*0,2</t>
  </si>
  <si>
    <t>102</t>
  </si>
  <si>
    <t>623531001R</t>
  </si>
  <si>
    <t>Tenkovrstvá silikonová zrnitá omítka tl. 1,0 mm včetně penetrace vnějších ostění a nadpraží</t>
  </si>
  <si>
    <t>-1685513016</t>
  </si>
  <si>
    <t>103</t>
  </si>
  <si>
    <t>631311115</t>
  </si>
  <si>
    <t xml:space="preserve">Mazanina tl do 80 mm z betonu prostého bez zvýšených nároků na prostředí tř. C 20/25 - podesty </t>
  </si>
  <si>
    <t>-28708059</t>
  </si>
  <si>
    <t>"1/2PP"(3,175*4,485+1,165*1,67)*0,07</t>
  </si>
  <si>
    <t>104</t>
  </si>
  <si>
    <t>631311115R</t>
  </si>
  <si>
    <t>Mazanina tl do 80 mm z betonu prostého bez zvýšených nároků na prostředí tř. C 20/25 - schodišťová ramena, podesty a střecha</t>
  </si>
  <si>
    <t>-2066009473</t>
  </si>
  <si>
    <t>25,05*0,055</t>
  </si>
  <si>
    <t>31,268*0,055</t>
  </si>
  <si>
    <t>13,32*0,055</t>
  </si>
  <si>
    <t>105</t>
  </si>
  <si>
    <t>631311125</t>
  </si>
  <si>
    <t>Mazanina tl do 120 mm z betonu prostého bez zvýšených nároků na prostředí tř. C 20/25 - chodby</t>
  </si>
  <si>
    <t>2129594249</t>
  </si>
  <si>
    <t>Půdorys 2.P nový stav, Řez 1-1´, TZ D</t>
  </si>
  <si>
    <t>"chodba"63*0,1</t>
  </si>
  <si>
    <t>Půdorys 3.P nový stav, Řez 1-1´, TZ D</t>
  </si>
  <si>
    <t>"chodba"69*0,1</t>
  </si>
  <si>
    <t>106</t>
  </si>
  <si>
    <t>631319011</t>
  </si>
  <si>
    <t>Příplatek k mazanině tl do 80 mm za přehlazení povrchu</t>
  </si>
  <si>
    <t>-1758570233</t>
  </si>
  <si>
    <t>1,133+3,831</t>
  </si>
  <si>
    <t>107</t>
  </si>
  <si>
    <t>631319012</t>
  </si>
  <si>
    <t>Příplatek k mazanině tl do 120 mm za přehlazení povrchu</t>
  </si>
  <si>
    <t>279599844</t>
  </si>
  <si>
    <t>108</t>
  </si>
  <si>
    <t>631319171</t>
  </si>
  <si>
    <t>Příplatek k mazanině tl do 80 mm za stržení povrchu spodní vrstvy před vložením výztuže</t>
  </si>
  <si>
    <t>998656363</t>
  </si>
  <si>
    <t>109</t>
  </si>
  <si>
    <t>631362021</t>
  </si>
  <si>
    <t>Výztuž mazanin svařovanými sítěmi Kari -5/100/100mm</t>
  </si>
  <si>
    <t>616093776</t>
  </si>
  <si>
    <t>3,831/0,055*3,08*1,15*1,1*0,001</t>
  </si>
  <si>
    <t>110</t>
  </si>
  <si>
    <t>632451103</t>
  </si>
  <si>
    <t>Cementový samonivelační potěr ze suchých směsí tloušťky do 10 mm</t>
  </si>
  <si>
    <t>1488931787</t>
  </si>
  <si>
    <t>"sch.ramena"4*1,5+4,1*1,5+4,3*1,5*2</t>
  </si>
  <si>
    <t>"podesta 1P"0,72*1,5</t>
  </si>
  <si>
    <t>"podesta 1 1/2P"2,17*3,175+1,845*1,675</t>
  </si>
  <si>
    <t>"podesta 2P"3,3*3,175</t>
  </si>
  <si>
    <t>"podesta 2 1/2P"3,3*1,6+1,5*0,4</t>
  </si>
  <si>
    <t>"podesta 3P"2,9*1,5</t>
  </si>
  <si>
    <t>"střecha 4P"3,575*3,7</t>
  </si>
  <si>
    <t>111</t>
  </si>
  <si>
    <t>642943111</t>
  </si>
  <si>
    <t>Osazování úhelníkových rámů s dveřními křídly do 2,5 m2</t>
  </si>
  <si>
    <t>1959736276</t>
  </si>
  <si>
    <t>"4.NP"1</t>
  </si>
  <si>
    <t>112</t>
  </si>
  <si>
    <t>55331432</t>
  </si>
  <si>
    <t>zárubeň jednokřídlá ocelová pro dodatečnou montáž tl stěny 100mm rozměru 800/1970mm -4.NP</t>
  </si>
  <si>
    <t>-1457214597</t>
  </si>
  <si>
    <t>113</t>
  </si>
  <si>
    <t>642945111</t>
  </si>
  <si>
    <t>Osazování protipožárních nebo protiplynových zárubní dveří jednokřídlových do 2,5 m2</t>
  </si>
  <si>
    <t>1118736457</t>
  </si>
  <si>
    <t>TZ D, Půdorys 1PP až 4P - nový stav (detaily schodiště)</t>
  </si>
  <si>
    <t>"č 015"2</t>
  </si>
  <si>
    <t>"č 017"2</t>
  </si>
  <si>
    <t>"v 1.PP"2+3+2+1</t>
  </si>
  <si>
    <t>"v 1.NP"13+4+1</t>
  </si>
  <si>
    <t>"v 2.NP"22+2</t>
  </si>
  <si>
    <t>"v 3.NP"22+1</t>
  </si>
  <si>
    <t>"v 4.NP"4+1+2</t>
  </si>
  <si>
    <t>114</t>
  </si>
  <si>
    <t>55331555</t>
  </si>
  <si>
    <t>zárubeň jednokřídlá ocelová pro zdění s protipožární úpravou tl stěny 100mm rozměru 600/1970mm - 1.NP,3.NP</t>
  </si>
  <si>
    <t>-124500777</t>
  </si>
  <si>
    <t>TZ</t>
  </si>
  <si>
    <t>"1.NP"3</t>
  </si>
  <si>
    <t>"3.NP"1</t>
  </si>
  <si>
    <t>115</t>
  </si>
  <si>
    <t>55331555R</t>
  </si>
  <si>
    <t>zárubeň jednokřídlá ocelová pro zdění s protipožární úpravou tl stěny 100mm rozměru 650/1970mm - 2.NP</t>
  </si>
  <si>
    <t>-498808137</t>
  </si>
  <si>
    <t>"2NP"1</t>
  </si>
  <si>
    <t>116</t>
  </si>
  <si>
    <t>55331556</t>
  </si>
  <si>
    <t>zárubeň jednokřídlá ocelová pro zdění s protipožární úpravou tl stěny 100mm rozměru 700/1970mm - 1.NP,4.NP</t>
  </si>
  <si>
    <t>426610852</t>
  </si>
  <si>
    <t>"1.NP"1</t>
  </si>
  <si>
    <t>117</t>
  </si>
  <si>
    <t>55331557R1</t>
  </si>
  <si>
    <t>zárubeň jednokřídlá ocelová pro zdění s protipožární úpravou tl stěny 100mm rozměru 800/1970mm - 1.NP,2.NP,3.NP</t>
  </si>
  <si>
    <t>-1841361454</t>
  </si>
  <si>
    <t>"1.NP"4+2</t>
  </si>
  <si>
    <t>"2.NP"1</t>
  </si>
  <si>
    <t>"3.NP"4+2</t>
  </si>
  <si>
    <t>"4.NP"1+2</t>
  </si>
  <si>
    <t>118</t>
  </si>
  <si>
    <t>55331558</t>
  </si>
  <si>
    <t>zárubeň jednokřídlá ocelová pro zdění s protipožární úpravou tl stěny 100mm rozměru 900/1970mm- 1.PP,1.NP,2.NP,3.NP,4.NP</t>
  </si>
  <si>
    <t>220789805</t>
  </si>
  <si>
    <t>"v 1PP"1</t>
  </si>
  <si>
    <t>"v 1NP"1</t>
  </si>
  <si>
    <t>"v 2.NP"4+2+1</t>
  </si>
  <si>
    <t>"v 3.NP"2</t>
  </si>
  <si>
    <t>"v 4.NP"1</t>
  </si>
  <si>
    <t>119</t>
  </si>
  <si>
    <t>55331562</t>
  </si>
  <si>
    <t>zárubeň jednokřídlá ocelová pro zdění s protipožární úpravou tl stěny 150mm rozměru 800/1970mm - 1.PP</t>
  </si>
  <si>
    <t>-271315405</t>
  </si>
  <si>
    <t>"1PP"2</t>
  </si>
  <si>
    <t>120</t>
  </si>
  <si>
    <t>55331562r</t>
  </si>
  <si>
    <t>zárubeň jednokřídlá ocelová pro zdění s protipožární úpravou tl stěny 150mm rozměru 800/1800mm atyp -  č.021</t>
  </si>
  <si>
    <t>-2038820727</t>
  </si>
  <si>
    <t>"1PP"1</t>
  </si>
  <si>
    <t>121</t>
  </si>
  <si>
    <t>55331563r</t>
  </si>
  <si>
    <t xml:space="preserve">zárubeň jednokřídlá ocelová pro zdění s protipožární úpravou tl stěny 150mm rozměru 900/1970mm </t>
  </si>
  <si>
    <t>-866895598</t>
  </si>
  <si>
    <t>122</t>
  </si>
  <si>
    <t>55331559</t>
  </si>
  <si>
    <t>zárubeň jednokřídlá ocelová pro zdění s protipožární úpravou tl stěny 100mm rozměru 1100/1970mm - 1.PP,1.NP,2.NP,3.NP,4.NP</t>
  </si>
  <si>
    <t>1583842212</t>
  </si>
  <si>
    <t>"1PP"2+1</t>
  </si>
  <si>
    <t>"1.NP"2</t>
  </si>
  <si>
    <t>"2.NP"14+2</t>
  </si>
  <si>
    <t>"3.NP"6+6+1</t>
  </si>
  <si>
    <t>"4.NP"1+1</t>
  </si>
  <si>
    <t>123</t>
  </si>
  <si>
    <t>55331559R</t>
  </si>
  <si>
    <t>zárubeň jednokřídlá ocelová pro zdění s protipožární úpravou tl stěny 100mm rozměru 1100/2100mm atyp- 1.NP,2NP,3NP</t>
  </si>
  <si>
    <t>1789633308</t>
  </si>
  <si>
    <t>"č015-2NP+3NP"2</t>
  </si>
  <si>
    <t>"1NP"2+1+1</t>
  </si>
  <si>
    <t>124</t>
  </si>
  <si>
    <t>55331559R1</t>
  </si>
  <si>
    <t>zárubeň jednokřídlá ocelová pro zdění s protipožární úpravou tl stěny 100mm rozměru 1250/1970mm atyp- 1.NP</t>
  </si>
  <si>
    <t>1469148343</t>
  </si>
  <si>
    <t>Ostatní konstrukce a práce, bourání</t>
  </si>
  <si>
    <t>125</t>
  </si>
  <si>
    <t>919735122</t>
  </si>
  <si>
    <t>Řezání stávajícího betonového krytu hl do 100 mm</t>
  </si>
  <si>
    <t>134350381</t>
  </si>
  <si>
    <t>126</t>
  </si>
  <si>
    <t>941111132</t>
  </si>
  <si>
    <t>Montáž lešení řadového trubkového lehkého s podlahami zatížení do 200 kg/m2 š do 1,5 m v do 25 m</t>
  </si>
  <si>
    <t>981277029</t>
  </si>
  <si>
    <t>Půdorys 1.PP nový stav, Řez 1-1´, TZ D,Pohled nový stav</t>
  </si>
  <si>
    <t>(4*2+4,2)*10,9+10*10,9</t>
  </si>
  <si>
    <t>127</t>
  </si>
  <si>
    <t>941111232</t>
  </si>
  <si>
    <t>Příplatek k lešení řadovému trubkovému lehkému s podlahami š 1,5 m v 25 m za první a ZKD den použití</t>
  </si>
  <si>
    <t>84073475</t>
  </si>
  <si>
    <t>253,98*30</t>
  </si>
  <si>
    <t>128</t>
  </si>
  <si>
    <t>941111831</t>
  </si>
  <si>
    <t>Demontáž lešení řadového trubkového lehkého s podlahami zatížení do 200 kg/m2 š do 1,5 m v do 10 m</t>
  </si>
  <si>
    <t>844000432</t>
  </si>
  <si>
    <t>129</t>
  </si>
  <si>
    <t>952901111</t>
  </si>
  <si>
    <t>Vyčištění budov bytové a občanské výstavby při výšce podlaží do 4 m</t>
  </si>
  <si>
    <t>-1420588340</t>
  </si>
  <si>
    <t>1150*4+200</t>
  </si>
  <si>
    <t>130</t>
  </si>
  <si>
    <t>962031132</t>
  </si>
  <si>
    <t>Bourání příček z cihel pálených na MVC tl do 100 mm</t>
  </si>
  <si>
    <t>-549820686</t>
  </si>
  <si>
    <t>Půdorys 1.NP nový stav, Řez 1-1´-nový stav, TZ</t>
  </si>
  <si>
    <t>2,02*3,84-1,8*2</t>
  </si>
  <si>
    <t>Půdorys 2.NP nový stav, Řez 1-1´-nový stav, TZ</t>
  </si>
  <si>
    <t>(1,5*4,42-1,1*2)*7</t>
  </si>
  <si>
    <t>Půdorys 3.NP nový stav, Řez 1-1´-nový stav, TZ</t>
  </si>
  <si>
    <t>0,9*3,87-0,8*2,1</t>
  </si>
  <si>
    <t>2,2*3,87-2,1*2,1</t>
  </si>
  <si>
    <t>(1,55*3,87-1,1*2)*6</t>
  </si>
  <si>
    <t>(1,25*3,87-0,8*2)*8</t>
  </si>
  <si>
    <t>(2,38*2+1,7+3,5+2,95+0,9+0,9+1,8)*3,87-0,8*2-1,1*2-2*0,6*2*5</t>
  </si>
  <si>
    <t>Půdorys 4.NP nový stav, Řez 1-1´-nový stav, TZ</t>
  </si>
  <si>
    <t>3,48*2,4+1,3*2,4-0,9*2</t>
  </si>
  <si>
    <t>131</t>
  </si>
  <si>
    <t>962032230</t>
  </si>
  <si>
    <t>Bourání zdiva z cihel pálených nebo vápenopískových na MV nebo MVC do 1 m3</t>
  </si>
  <si>
    <t>679072374</t>
  </si>
  <si>
    <t>1*2,3*0,43</t>
  </si>
  <si>
    <t>1,96*0,25*0,55</t>
  </si>
  <si>
    <t>132</t>
  </si>
  <si>
    <t>962032231</t>
  </si>
  <si>
    <t>Bourání zdiva z cihel pálených nebo vápenopískových na MV nebo MVC přes 1 m3</t>
  </si>
  <si>
    <t>1499865709</t>
  </si>
  <si>
    <t>Půdorys 1.PP až 4.NP starý stav, Řez 1-1´-nový stav, TZ</t>
  </si>
  <si>
    <t>"1.PP"3,175*3,152*0,53-1*2*0,53-2*0,63*0,55</t>
  </si>
  <si>
    <t>"1.NP"3,175*4,018*0,51-1,735*2,51*0,51</t>
  </si>
  <si>
    <t>"2.NP"3,175*3,98*0,51-1,735*2,49*0,51</t>
  </si>
  <si>
    <t>133</t>
  </si>
  <si>
    <t>962042320R</t>
  </si>
  <si>
    <t>Bourání zdiva nadzákladového ze skleněných tvárnic - luxfery</t>
  </si>
  <si>
    <t>-2082043736</t>
  </si>
  <si>
    <t>"1.PP"1,975*0,63*0,1</t>
  </si>
  <si>
    <t>134</t>
  </si>
  <si>
    <t>962052211</t>
  </si>
  <si>
    <t>Bourání zdiva nadzákladového ze ŽB přes 1 m3</t>
  </si>
  <si>
    <t>73457750</t>
  </si>
  <si>
    <t>TZ,fotodokumentace</t>
  </si>
  <si>
    <t>"venkovní schodiště"2,5*2*1,5+1,5*2,5*1/2</t>
  </si>
  <si>
    <t>135</t>
  </si>
  <si>
    <t>963022819</t>
  </si>
  <si>
    <t>Bourání kamenných schodišťových stupňů zhotovených na místě</t>
  </si>
  <si>
    <t>-2066930229</t>
  </si>
  <si>
    <t>"1.PP"10*1,5</t>
  </si>
  <si>
    <t>"1.NP"2*12*1,5</t>
  </si>
  <si>
    <t>"2.NP"2*13*1,5</t>
  </si>
  <si>
    <t>"3.NP"2*11*1,11</t>
  </si>
  <si>
    <t>136</t>
  </si>
  <si>
    <t>963051113</t>
  </si>
  <si>
    <t>Bourání ŽB stropů deskových tl přes 80 mm</t>
  </si>
  <si>
    <t>-1042386525</t>
  </si>
  <si>
    <t>stropy-podesty</t>
  </si>
  <si>
    <t>"1.PP"2,4*3,175*0,3</t>
  </si>
  <si>
    <t>"1.NP"1,8*3,175*0,3</t>
  </si>
  <si>
    <t>"2.NP"1,54*3,19*0,3</t>
  </si>
  <si>
    <t>"3.NP"1,12*3,19*0,3</t>
  </si>
  <si>
    <t>"4.NP"1,12*3,19*0,3</t>
  </si>
  <si>
    <t>"1.PP-stříška nad vchodem"1,7*0,73*0,1</t>
  </si>
  <si>
    <t>137</t>
  </si>
  <si>
    <t>965042141</t>
  </si>
  <si>
    <t>Bourání podkladů pod dlažby nebo mazanin betonových nebo z litého asfaltu tl do 100 mm pl přes 4 m2</t>
  </si>
  <si>
    <t>-1897839215</t>
  </si>
  <si>
    <t>"chodba"63*0,05</t>
  </si>
  <si>
    <t>"chodba"69*0,05</t>
  </si>
  <si>
    <t>138</t>
  </si>
  <si>
    <t>968062355</t>
  </si>
  <si>
    <t>Vybourání dřevěných rámů oken dvojitých včetně křídel pl do 2 m2</t>
  </si>
  <si>
    <t>-1898988877</t>
  </si>
  <si>
    <t>"3.NP"1,96*0,75</t>
  </si>
  <si>
    <t>"4.NP"1,96*0,75</t>
  </si>
  <si>
    <t>139</t>
  </si>
  <si>
    <t>968062357</t>
  </si>
  <si>
    <t>Vybourání dřevěných rámů oken dvojitých včetně křídel pl přes 4 m2</t>
  </si>
  <si>
    <t>313442205</t>
  </si>
  <si>
    <t>"1.NP"1,935*2,51</t>
  </si>
  <si>
    <t>"2.NP"1,935*2,495</t>
  </si>
  <si>
    <t>140</t>
  </si>
  <si>
    <t>968062375</t>
  </si>
  <si>
    <t>Vybourání dřevěných rámů oken zdvojených včetně křídel pl do 2 m2</t>
  </si>
  <si>
    <t>-1334377070</t>
  </si>
  <si>
    <t>0,6*2,33</t>
  </si>
  <si>
    <t>141</t>
  </si>
  <si>
    <t>968062376</t>
  </si>
  <si>
    <t>Vybourání dřevěných rámů oken zdvojených včetně křídel pl do 4 m2</t>
  </si>
  <si>
    <t>1378536950</t>
  </si>
  <si>
    <t>Půdorys 1.PP nový stav, Řez 1-1´-nový stav, TZ</t>
  </si>
  <si>
    <t>3*1,5*1,8</t>
  </si>
  <si>
    <t>1,48*2,33</t>
  </si>
  <si>
    <t>1,25*2,37</t>
  </si>
  <si>
    <t>142</t>
  </si>
  <si>
    <t>968062377</t>
  </si>
  <si>
    <t>Vybourání dřevěných rámů oken zdvojených včetně křídel pl přes 4 m2</t>
  </si>
  <si>
    <t>746990614</t>
  </si>
  <si>
    <t>2*2,33</t>
  </si>
  <si>
    <t>143</t>
  </si>
  <si>
    <t>968072455</t>
  </si>
  <si>
    <t>Vybourání kovových dveřních zárubní pl do 2 m2</t>
  </si>
  <si>
    <t>-2009858537</t>
  </si>
  <si>
    <t>"1.PP"1,07*2,085</t>
  </si>
  <si>
    <t>Půdorys 1.PP nový stav, TZ</t>
  </si>
  <si>
    <t>3*0,8*2+3*0,9*2</t>
  </si>
  <si>
    <t>Půdorys 1.NP nový stav, TZ</t>
  </si>
  <si>
    <t>2*0,6*2+1*0,7*2+5*0,8*2+2*0,9*2</t>
  </si>
  <si>
    <t>Půdorys 2.NP nový stav, TZ</t>
  </si>
  <si>
    <t>1*0,6*2+1*0,8*2+7*0,9*2</t>
  </si>
  <si>
    <t>Půdorys 3.NP nový stav, TZ</t>
  </si>
  <si>
    <t>5*0,6*2+3*0,8*2+0,9*2</t>
  </si>
  <si>
    <t>Půdorys 4.NP nový stav, TZ</t>
  </si>
  <si>
    <t>1*0,7*2+0,9*2*2</t>
  </si>
  <si>
    <t>144</t>
  </si>
  <si>
    <t>968072456</t>
  </si>
  <si>
    <t>Vybourání kovových dveřních zárubní pl přes 2 m2</t>
  </si>
  <si>
    <t>1391965569</t>
  </si>
  <si>
    <t>"1.PP"1,45*1,97</t>
  </si>
  <si>
    <t>1,45*1,97+1,25*2</t>
  </si>
  <si>
    <t>1,1*1,97*3+1,8*2,15*2</t>
  </si>
  <si>
    <t>1,1*1,97*16</t>
  </si>
  <si>
    <t>1,1*1,97*15+2,1*2+2*1,3*2,1</t>
  </si>
  <si>
    <t>1,1*1,97*1</t>
  </si>
  <si>
    <t>145</t>
  </si>
  <si>
    <t>975022241</t>
  </si>
  <si>
    <t>Podchycení nadzákladového zdiva tl do 450 mm dřevěnou výztuhou v do 3 m dl podchycení do 3 m</t>
  </si>
  <si>
    <t>-1614163760</t>
  </si>
  <si>
    <t>2*2</t>
  </si>
  <si>
    <t>146</t>
  </si>
  <si>
    <t>977211112</t>
  </si>
  <si>
    <t>Řezání stěnovou pilou ŽB kcí s výztuží průměru do 16 mm hl do 350 mm - stávající věnec</t>
  </si>
  <si>
    <t>1654419973</t>
  </si>
  <si>
    <t>3*2*0,55</t>
  </si>
  <si>
    <t>147</t>
  </si>
  <si>
    <t>978013121</t>
  </si>
  <si>
    <t>Otlučení (osekání) vnitřní vápenné nebo vápenocementové omítky stěn v rozsahu do 10 %</t>
  </si>
  <si>
    <t>-1895693994</t>
  </si>
  <si>
    <t>Půdorys 1NP nový stav, Řez 1-1´, TZ D</t>
  </si>
  <si>
    <t>"chodba"(5,656+4,07+2,2+4+2,02)*2*3,055</t>
  </si>
  <si>
    <t>Půdorys 2NP nový stav, Řez 1-1´, TZ D</t>
  </si>
  <si>
    <t>"chodba"(4,025+1,455+0,5+2,125+3,2+3,12+2,975+2,815+4,5+1,329+0,5+2,04)*2*3,07</t>
  </si>
  <si>
    <t>Půdorys 3NP nový stav, Řez 1-1´, TZ D</t>
  </si>
  <si>
    <t>"chodba"(4,54+1,41+3,545+4,9+2,59+1,02+2,5+2,995+2,51+3,8+2,09)*2*3,07</t>
  </si>
  <si>
    <t>Půdorys 4NP nový stav, Řez 1-1´, TZ D</t>
  </si>
  <si>
    <t>"chodba"(19,7+2,02)*2*3,07</t>
  </si>
  <si>
    <t>148</t>
  </si>
  <si>
    <t>991991R</t>
  </si>
  <si>
    <t>Vyznačení "vypípání" el.rozvodů ve zdiva a jejich případná ochrana</t>
  </si>
  <si>
    <t>-810816011</t>
  </si>
  <si>
    <t>149</t>
  </si>
  <si>
    <t>991992R</t>
  </si>
  <si>
    <t>Vytýčení všech podzemních vedení a rozvodů a jejich případná ochrana před započetím stavby</t>
  </si>
  <si>
    <t>-1241248957</t>
  </si>
  <si>
    <t>150</t>
  </si>
  <si>
    <t>991993R</t>
  </si>
  <si>
    <t>D+M nového betonového schodu před vstupem v.150mm,hl.300mm,dl.2500mm,vč.základu</t>
  </si>
  <si>
    <t>-261159362</t>
  </si>
  <si>
    <t>997</t>
  </si>
  <si>
    <t>Přesun sutě</t>
  </si>
  <si>
    <t>151</t>
  </si>
  <si>
    <t>997013312</t>
  </si>
  <si>
    <t>Montáž a demontáž shozu suti v do 20 m</t>
  </si>
  <si>
    <t>-1801320518</t>
  </si>
  <si>
    <t>152</t>
  </si>
  <si>
    <t>997013322</t>
  </si>
  <si>
    <t>Příplatek k shozu suti v do 20 m za první a ZKD den použití</t>
  </si>
  <si>
    <t>994151252</t>
  </si>
  <si>
    <t>16*30</t>
  </si>
  <si>
    <t>153</t>
  </si>
  <si>
    <t>997013501</t>
  </si>
  <si>
    <t>Odvoz suti a vybouraných hmot na skládku nebo meziskládku do 1 km se složením</t>
  </si>
  <si>
    <t>-1557506805</t>
  </si>
  <si>
    <t>154</t>
  </si>
  <si>
    <t>997013509</t>
  </si>
  <si>
    <t>Příplatek k odvozu suti a vybouraných hmot na skládku ZKD 1 km přes 1 km</t>
  </si>
  <si>
    <t>-1347663349</t>
  </si>
  <si>
    <t>139,56*19</t>
  </si>
  <si>
    <t>155</t>
  </si>
  <si>
    <t>997013631</t>
  </si>
  <si>
    <t>Poplatek za uložení na skládce (skládkovné) stavebního odpadu směsného kód odpadu 17 09 04</t>
  </si>
  <si>
    <t>1182051120</t>
  </si>
  <si>
    <t>998</t>
  </si>
  <si>
    <t>Přesun hmot</t>
  </si>
  <si>
    <t>156</t>
  </si>
  <si>
    <t>998011003</t>
  </si>
  <si>
    <t>Přesun hmot pro budovy zděné v do 24 m</t>
  </si>
  <si>
    <t>1974203295</t>
  </si>
  <si>
    <t>PSV</t>
  </si>
  <si>
    <t>Práce a dodávky PSV</t>
  </si>
  <si>
    <t>711</t>
  </si>
  <si>
    <t>Izolace proti vodě, vlhkosti a plynům</t>
  </si>
  <si>
    <t>157</t>
  </si>
  <si>
    <t>711111001</t>
  </si>
  <si>
    <t>Provedení izolace proti zemní vlhkosti vodorovné za studena nátěrem penetračním</t>
  </si>
  <si>
    <t>1846001363</t>
  </si>
  <si>
    <t>"1/2PP"2,62*4,075+1,165*1,67+(4,935-2,62)*3,175</t>
  </si>
  <si>
    <t>"plochá střecha"4,13*4,435</t>
  </si>
  <si>
    <t>158</t>
  </si>
  <si>
    <t>11163150</t>
  </si>
  <si>
    <t>lak penetrační asfaltový</t>
  </si>
  <si>
    <t>735062660</t>
  </si>
  <si>
    <t>38,289*0,00033 'Přepočtené koeficientem množství</t>
  </si>
  <si>
    <t>159</t>
  </si>
  <si>
    <t>711112001</t>
  </si>
  <si>
    <t>Provedení izolace proti zemní vlhkosti svislé za studena nátěrem penetračním</t>
  </si>
  <si>
    <t>1539633440</t>
  </si>
  <si>
    <t>"4P"(3,7*2+3,575)*0,3+3,575*0,15</t>
  </si>
  <si>
    <t>160</t>
  </si>
  <si>
    <t>150944265</t>
  </si>
  <si>
    <t>3,829*0,00034 'Přepočtené koeficientem množství</t>
  </si>
  <si>
    <t>161</t>
  </si>
  <si>
    <t>711141559</t>
  </si>
  <si>
    <t>Provedení izolace proti zemní vlhkosti pásy přitavením vodorovné NAIP</t>
  </si>
  <si>
    <t>1510156958</t>
  </si>
  <si>
    <t>162</t>
  </si>
  <si>
    <t>DEK.1010151880</t>
  </si>
  <si>
    <t>GLASTEK 40 SPECIAL MINERAL (role/7,5m2)</t>
  </si>
  <si>
    <t>918268337</t>
  </si>
  <si>
    <t>38,289*1,1655 'Přepočtené koeficientem množství</t>
  </si>
  <si>
    <t>163</t>
  </si>
  <si>
    <t>998711103</t>
  </si>
  <si>
    <t>Přesun hmot tonážní pro izolace proti vodě, vlhkosti a plynům v objektech výšky do 60 m</t>
  </si>
  <si>
    <t>-1260066454</t>
  </si>
  <si>
    <t>712</t>
  </si>
  <si>
    <t>Povlakové krytiny</t>
  </si>
  <si>
    <t>164</t>
  </si>
  <si>
    <t>712361701</t>
  </si>
  <si>
    <t>Provedení povlakové krytiny střech do 10° fólií položenou volně s přilepením spojů</t>
  </si>
  <si>
    <t>-773427702</t>
  </si>
  <si>
    <t>165</t>
  </si>
  <si>
    <t>DEK.1015102060</t>
  </si>
  <si>
    <t>DEKPLAN 76 kotvený 1,5mm š.1,05m šedá (21m2)</t>
  </si>
  <si>
    <t>939911883</t>
  </si>
  <si>
    <t>13,32*1,1655 'Přepočtené koeficientem množství</t>
  </si>
  <si>
    <t>166</t>
  </si>
  <si>
    <t>712363103</t>
  </si>
  <si>
    <t>Provedení povlakové krytiny střech do 10° ukotvení fólie talířovou hmoždinkou do betonu nebo ŽB</t>
  </si>
  <si>
    <t>1447754541</t>
  </si>
  <si>
    <t>13,32*10</t>
  </si>
  <si>
    <t>167</t>
  </si>
  <si>
    <t>59051349</t>
  </si>
  <si>
    <t>hmoždinka ETA zatloukací fasádní  s kovovým trnem pro montáž TI 8x60x275mm</t>
  </si>
  <si>
    <t>1609639603</t>
  </si>
  <si>
    <t>133,2*1,05 'Přepočtené koeficientem množství</t>
  </si>
  <si>
    <t>168</t>
  </si>
  <si>
    <t>712363367</t>
  </si>
  <si>
    <t>Povlakové krytiny střech do 10° z tvarovaných poplastovaných lišt délky 2 m dilatační lišta rš 300 mm</t>
  </si>
  <si>
    <t>-270703288</t>
  </si>
  <si>
    <t>3,825</t>
  </si>
  <si>
    <t>169</t>
  </si>
  <si>
    <t>712391171</t>
  </si>
  <si>
    <t>Provedení povlakové krytiny střech do 10° podkladní textilní vrstvy</t>
  </si>
  <si>
    <t>-238196064</t>
  </si>
  <si>
    <t>170</t>
  </si>
  <si>
    <t>69311099R</t>
  </si>
  <si>
    <t>geotextilie netkaná separační, filtrační, ochranná s převahou recyklovaných PES vláken 270g/m3 FILTEK V</t>
  </si>
  <si>
    <t>1760377961</t>
  </si>
  <si>
    <t>13,32*1,15 'Přepočtené koeficientem množství</t>
  </si>
  <si>
    <t>171</t>
  </si>
  <si>
    <t>998712103</t>
  </si>
  <si>
    <t>Přesun hmot tonážní tonážní pro krytiny povlakové v objektech v do 24 m</t>
  </si>
  <si>
    <t>-1203486722</t>
  </si>
  <si>
    <t>713</t>
  </si>
  <si>
    <t>Izolace tepelné</t>
  </si>
  <si>
    <t>172</t>
  </si>
  <si>
    <t>713121111</t>
  </si>
  <si>
    <t>Montáž izolace tepelné podlah volně kladenými rohožemi, pásy, dílci, deskami 1 vrstva</t>
  </si>
  <si>
    <t>-1344789887</t>
  </si>
  <si>
    <t>173</t>
  </si>
  <si>
    <t>28375817</t>
  </si>
  <si>
    <t>deska EPS pro aplikace bez zatížení tl 60mm</t>
  </si>
  <si>
    <t>2012684698</t>
  </si>
  <si>
    <t>19,972*1,02 'Přepočtené koeficientem množství</t>
  </si>
  <si>
    <t>174</t>
  </si>
  <si>
    <t>713121121</t>
  </si>
  <si>
    <t>Montáž izolace tepelné podlah volně kladenými rohožemi, pásy, dílci, deskami 2 vrstvy</t>
  </si>
  <si>
    <t>546894650</t>
  </si>
  <si>
    <t>62,535/2</t>
  </si>
  <si>
    <t>175</t>
  </si>
  <si>
    <t>28375908</t>
  </si>
  <si>
    <t>deska EPS 150 do plochých střech a podlah λ=0,035 tl 40mm</t>
  </si>
  <si>
    <t>1689182959</t>
  </si>
  <si>
    <t>31,268*2,04 'Přepočtené koeficientem množství</t>
  </si>
  <si>
    <t>176</t>
  </si>
  <si>
    <t>713131141R</t>
  </si>
  <si>
    <t>Montáž izolace tepelné sch.ramen lepením celoplošně rohoží, pásů, dílců, desek</t>
  </si>
  <si>
    <t>-1880714500</t>
  </si>
  <si>
    <t>50,1/2</t>
  </si>
  <si>
    <t>177</t>
  </si>
  <si>
    <t>-678946401</t>
  </si>
  <si>
    <t>25,05*1,05 'Přepočtené koeficientem množství</t>
  </si>
  <si>
    <t>178</t>
  </si>
  <si>
    <t>713141135</t>
  </si>
  <si>
    <t>Montáž izolace tepelné střech plochých lepené za studena bodově 1 vrstva rohoží, pásů, dílců, desek</t>
  </si>
  <si>
    <t>124458872</t>
  </si>
  <si>
    <t>13,32</t>
  </si>
  <si>
    <t>179</t>
  </si>
  <si>
    <t>28372309</t>
  </si>
  <si>
    <t>deska EPS 100 do plochých střech a podlah λ=0,037 tl 100mm</t>
  </si>
  <si>
    <t>-391174039</t>
  </si>
  <si>
    <t>13,32*1,02 'Přepočtené koeficientem množství</t>
  </si>
  <si>
    <t>180</t>
  </si>
  <si>
    <t>713141152</t>
  </si>
  <si>
    <t>Montáž izolace tepelné střech plochých kladené volně 2 vrstvy rohoží, pásů, dílců, desek</t>
  </si>
  <si>
    <t>-212440057</t>
  </si>
  <si>
    <t>"střecha 4P"3,7*3,575</t>
  </si>
  <si>
    <t>181</t>
  </si>
  <si>
    <t>28375909</t>
  </si>
  <si>
    <t>deska EPS 150 do plochých střech a podlah λ=0,035 tl 50mm</t>
  </si>
  <si>
    <t>-1848465558</t>
  </si>
  <si>
    <t>13,228*2,04 'Přepočtené koeficientem množství</t>
  </si>
  <si>
    <t>182</t>
  </si>
  <si>
    <t>713141311</t>
  </si>
  <si>
    <t>Montáž izolace tepelné střech plochých kladené volně, spádová vrstva</t>
  </si>
  <si>
    <t>1995684187</t>
  </si>
  <si>
    <t>Půdorys 1.NP nový stav,Řez 1-1´,TZ D</t>
  </si>
  <si>
    <t>"nová stříška nad vchodem"2,5*0,6</t>
  </si>
  <si>
    <t>Půdorys 4.NP nový stav,Řez 1-1´,TZ D</t>
  </si>
  <si>
    <t>"nová střecha"3,6*3,7</t>
  </si>
  <si>
    <t>183</t>
  </si>
  <si>
    <t>28376141</t>
  </si>
  <si>
    <t>klín izolační z pěnového polystyrenu EPS 100 spádový</t>
  </si>
  <si>
    <t>508860376</t>
  </si>
  <si>
    <t>13,32*0,12*1,02</t>
  </si>
  <si>
    <t>1,5*0,05*1,02</t>
  </si>
  <si>
    <t>184</t>
  </si>
  <si>
    <t>713191132</t>
  </si>
  <si>
    <t>Montáž izolace tepelné podlah, stropů vrchem nebo střech překrytí separační fólií z PE</t>
  </si>
  <si>
    <t>-592374086</t>
  </si>
  <si>
    <t>19,972</t>
  </si>
  <si>
    <t>31,268</t>
  </si>
  <si>
    <t>13,3</t>
  </si>
  <si>
    <t>185</t>
  </si>
  <si>
    <t>28323100</t>
  </si>
  <si>
    <t>fólie LDPE (750 kg/m3) proti zemní vlhkosti nad úrovní terénu tl 0,8mm</t>
  </si>
  <si>
    <t>1929981085</t>
  </si>
  <si>
    <t>64,54*1,1655 'Přepočtené koeficientem množství</t>
  </si>
  <si>
    <t>186</t>
  </si>
  <si>
    <t>998713103</t>
  </si>
  <si>
    <t>Přesun hmot tonážní pro izolace tepelné v objektech v do 24 m</t>
  </si>
  <si>
    <t>-1720594734</t>
  </si>
  <si>
    <t>727</t>
  </si>
  <si>
    <t>Zdravotechnika - požární ochrana</t>
  </si>
  <si>
    <t>187</t>
  </si>
  <si>
    <t>727111115</t>
  </si>
  <si>
    <t>Prostup předizolovaného kovového potrubí D 35 mm stěnou tl 10 cm požární odolnost EI 60-120</t>
  </si>
  <si>
    <t>1574282659</t>
  </si>
  <si>
    <t>Půdorys 1.PP nový stav</t>
  </si>
  <si>
    <t>188</t>
  </si>
  <si>
    <t>727111116</t>
  </si>
  <si>
    <t>Prostup předizolovaného kovového potrubí D 54 mm stěnou tl 10 cm požární odolnost EI 60-120</t>
  </si>
  <si>
    <t>-718953181</t>
  </si>
  <si>
    <t>189</t>
  </si>
  <si>
    <t>727111118</t>
  </si>
  <si>
    <t>Prostup předizolovaného kovového potrubí D 89 mm stěnou tl 10 cm požární odolnost EI 60-120</t>
  </si>
  <si>
    <t>964464780</t>
  </si>
  <si>
    <t>190</t>
  </si>
  <si>
    <t>727111119</t>
  </si>
  <si>
    <t>Prostup předizolovaného kovového potrubí D 110 mm stěnou tl 10 cm požární odolnost EI 60-120</t>
  </si>
  <si>
    <t>2117186734</t>
  </si>
  <si>
    <t>751</t>
  </si>
  <si>
    <t>Vzduchotechnika</t>
  </si>
  <si>
    <t>191</t>
  </si>
  <si>
    <t>751398052</t>
  </si>
  <si>
    <t>Mtž protidešťové žaluzie potrubí do 0,300 m2</t>
  </si>
  <si>
    <t>1743337903</t>
  </si>
  <si>
    <t>4+2</t>
  </si>
  <si>
    <t>1+2</t>
  </si>
  <si>
    <t>192</t>
  </si>
  <si>
    <t>42972920R</t>
  </si>
  <si>
    <t>žaluzie protidešťová s pevnými lamelami, pozink, pro potrubí 630x400mm</t>
  </si>
  <si>
    <t>802842061</t>
  </si>
  <si>
    <t>193</t>
  </si>
  <si>
    <t>42972920R1</t>
  </si>
  <si>
    <t>žaluzie protidešťová s pevnými lamelami, pozink, pro potrubí 720x350mm</t>
  </si>
  <si>
    <t>191743715</t>
  </si>
  <si>
    <t>194</t>
  </si>
  <si>
    <t>42972920R2</t>
  </si>
  <si>
    <t>žaluzie protidešťová s pevnými lamelami, pozink, pro potrubí 710x350mm</t>
  </si>
  <si>
    <t>-916992318</t>
  </si>
  <si>
    <t>195</t>
  </si>
  <si>
    <t>751398053</t>
  </si>
  <si>
    <t>Mtž protidešťové žaluzie potrubí do 0,450 m2</t>
  </si>
  <si>
    <t>519274312</t>
  </si>
  <si>
    <t>2+2+1+1+1</t>
  </si>
  <si>
    <t>196</t>
  </si>
  <si>
    <t>42972922R</t>
  </si>
  <si>
    <t>žaluzie protidešťová s pevnými lamelami, pozink, pro potrubí 630x500mm</t>
  </si>
  <si>
    <t>-550957938</t>
  </si>
  <si>
    <t>197</t>
  </si>
  <si>
    <t>42972922R1</t>
  </si>
  <si>
    <t>žaluzie protidešťová s pevnými lamelami, pozink, pro potrubí 560x500mm</t>
  </si>
  <si>
    <t>2112986658</t>
  </si>
  <si>
    <t>198</t>
  </si>
  <si>
    <t>751398054</t>
  </si>
  <si>
    <t>Mtž protidešťové žaluzie potrubí do 0,600 m2</t>
  </si>
  <si>
    <t>-206189608</t>
  </si>
  <si>
    <t>1+1</t>
  </si>
  <si>
    <t>199</t>
  </si>
  <si>
    <t>42972924R</t>
  </si>
  <si>
    <t>žaluzie protidešťová s pevnými lamelami, pozink, pro potrubí 800x630mm</t>
  </si>
  <si>
    <t>383913041</t>
  </si>
  <si>
    <t>200</t>
  </si>
  <si>
    <t>751398055</t>
  </si>
  <si>
    <t>Mtž protidešťové žaluzie potrubí do 0,750 m2</t>
  </si>
  <si>
    <t>-483238918</t>
  </si>
  <si>
    <t>"zámečnické výrobky"1+1</t>
  </si>
  <si>
    <t>201</t>
  </si>
  <si>
    <t>42972925</t>
  </si>
  <si>
    <t>žaluzie protidešťová s pevnými lamelami, pozink, pro potrubí 800x800mm</t>
  </si>
  <si>
    <t>1179503864</t>
  </si>
  <si>
    <t>202</t>
  </si>
  <si>
    <t>751398056</t>
  </si>
  <si>
    <t>Mtž protidešťové žaluzie potrubí přes 0,750 m2</t>
  </si>
  <si>
    <t>1559126616</t>
  </si>
  <si>
    <t>1+1+1</t>
  </si>
  <si>
    <t>203</t>
  </si>
  <si>
    <t>42972926R</t>
  </si>
  <si>
    <t>žaluzie protidešťová s pevnými lamelami, pozink, pro potrubí 1000x800mm</t>
  </si>
  <si>
    <t>-975473687</t>
  </si>
  <si>
    <t>204</t>
  </si>
  <si>
    <t>42972963R</t>
  </si>
  <si>
    <t>žaluzie protidešťová s pevnými lamelami, pozink, pro potrubí 1200x750mm</t>
  </si>
  <si>
    <t>1869047781</t>
  </si>
  <si>
    <t>205</t>
  </si>
  <si>
    <t>42972963R1</t>
  </si>
  <si>
    <t>žaluzie protidešťová s pevnými lamelami, pozink, pro potrubí 1250x1000mm</t>
  </si>
  <si>
    <t>-209194089</t>
  </si>
  <si>
    <t>206</t>
  </si>
  <si>
    <t>998751102</t>
  </si>
  <si>
    <t>Přesun hmot tonážní pro vzduchotechniku v objektech v do 24 m</t>
  </si>
  <si>
    <t>-1242210165</t>
  </si>
  <si>
    <t>762</t>
  </si>
  <si>
    <t>Konstrukce tesařské</t>
  </si>
  <si>
    <t>207</t>
  </si>
  <si>
    <t>762361312R</t>
  </si>
  <si>
    <t>Konstrukční a vyrovnávací vrstva pod klempířské prvky (atiky) z desek dřevoštěpkových tl. 16 mm</t>
  </si>
  <si>
    <t>-927620070</t>
  </si>
  <si>
    <t>(3,95*2+3,825)*0,5</t>
  </si>
  <si>
    <t>208</t>
  </si>
  <si>
    <t>762991R</t>
  </si>
  <si>
    <t>Demontáž krovu a bednění nad bouraným výklenkem nad stáv.schodištěm,vč.odvozu na skládku</t>
  </si>
  <si>
    <t>-289041533</t>
  </si>
  <si>
    <t>209</t>
  </si>
  <si>
    <t>998762103</t>
  </si>
  <si>
    <t>Přesun hmot tonážní pro kce tesařské v objektech v do 24 m</t>
  </si>
  <si>
    <t>373056827</t>
  </si>
  <si>
    <t>763</t>
  </si>
  <si>
    <t>Konstrukce suché výstavby</t>
  </si>
  <si>
    <t>210</t>
  </si>
  <si>
    <t>763131541R</t>
  </si>
  <si>
    <t>SDK podhled desky 2xDF 12,5 bez izolace jednovrstvá spodní kce profil CD+UD EI 30 DP1,celková tl.55+125mm</t>
  </si>
  <si>
    <t>-360620598</t>
  </si>
  <si>
    <t>Půdorys 2P "PBŘ"-nový stav, TZ D</t>
  </si>
  <si>
    <t>Půdorys 3P "PBŘ"-nový stav, TZ D</t>
  </si>
  <si>
    <t>Půdorys 4P "PBŘ"-nový stav, TZ D</t>
  </si>
  <si>
    <t>211</t>
  </si>
  <si>
    <t>763132112</t>
  </si>
  <si>
    <t>SDK podhled samostatný požární předěl 1xDF 15 mm TI 60 mm 40 kg/m3 + TI v CD profilu EI Z/S 30/40 dvouvrstvá spodní kce CD+UD</t>
  </si>
  <si>
    <t>-1527179016</t>
  </si>
  <si>
    <t>"3P"0,5*3,2</t>
  </si>
  <si>
    <t>212</t>
  </si>
  <si>
    <t>763135611</t>
  </si>
  <si>
    <t>Montáž kazet SDK kazetového podhledu - nové cca 40% celkové plochy</t>
  </si>
  <si>
    <t>1725934798</t>
  </si>
  <si>
    <t>"nové kazety"(158+160+165)*0,4</t>
  </si>
  <si>
    <t>"nové kazety"(158+160+165)*0,6</t>
  </si>
  <si>
    <t>213</t>
  </si>
  <si>
    <t>59030582</t>
  </si>
  <si>
    <t>podhled kazetový bez děrování, viditelná hrana tl 10mm 600x600mm</t>
  </si>
  <si>
    <t>2047533709</t>
  </si>
  <si>
    <t>193,2*1,05 'Přepočtené koeficientem množství</t>
  </si>
  <si>
    <t>214</t>
  </si>
  <si>
    <t>763135812R</t>
  </si>
  <si>
    <t>Demontáž podhledu sádrokartonového kazetového na roštu polozapuštěném,vč.uskladnění k opětovnému použití</t>
  </si>
  <si>
    <t>-309771876</t>
  </si>
  <si>
    <t>215</t>
  </si>
  <si>
    <t>763164656</t>
  </si>
  <si>
    <t>SDK obklad kcí tvaru U š přes 1,2 m desky 1xDF 15,EI45DP1</t>
  </si>
  <si>
    <t>1569237076</t>
  </si>
  <si>
    <t>216</t>
  </si>
  <si>
    <t>763991R</t>
  </si>
  <si>
    <t>Úprava kazetového stávajícího podhledu u příček bouraných nebo nových - odhad cca 100m2</t>
  </si>
  <si>
    <t>2100091069</t>
  </si>
  <si>
    <t>217</t>
  </si>
  <si>
    <t>998763303</t>
  </si>
  <si>
    <t>Přesun hmot tonážní pro sádrokartonové konstrukce v objektech v do 24 m</t>
  </si>
  <si>
    <t>177567958</t>
  </si>
  <si>
    <t>764</t>
  </si>
  <si>
    <t>Konstrukce klempířské</t>
  </si>
  <si>
    <t>218</t>
  </si>
  <si>
    <t>764001821</t>
  </si>
  <si>
    <t>Demontáž krytiny ze svitků nebo tabulí do suti</t>
  </si>
  <si>
    <t>45951944</t>
  </si>
  <si>
    <t>"sedlová střecha nad výkledkem"1,8*5,2*1,5</t>
  </si>
  <si>
    <t>"stříška nad vstupem"0,73*1,72</t>
  </si>
  <si>
    <t>219</t>
  </si>
  <si>
    <t>764002851</t>
  </si>
  <si>
    <t>Demontáž oplechování parapetů do suti</t>
  </si>
  <si>
    <t>-1471662777</t>
  </si>
  <si>
    <t>1,975+1,935*2+1,96*2</t>
  </si>
  <si>
    <t>3*1,5</t>
  </si>
  <si>
    <t>220</t>
  </si>
  <si>
    <t>764004801</t>
  </si>
  <si>
    <t>Demontáž podokapního žlabu do suti</t>
  </si>
  <si>
    <t>-1045328565</t>
  </si>
  <si>
    <t>1,85*2+5,2</t>
  </si>
  <si>
    <t>221</t>
  </si>
  <si>
    <t>764111641.LNDR</t>
  </si>
  <si>
    <t>Krytina střechy rovné drážkováním ze svitků LINDAB SEAMLINE Elite rš 670 mm sklonu do 30°</t>
  </si>
  <si>
    <t>-1002546329</t>
  </si>
  <si>
    <t>"stříška nad vchodem"2,6*1*1,1</t>
  </si>
  <si>
    <t>222</t>
  </si>
  <si>
    <t>764216644.LND</t>
  </si>
  <si>
    <t>Oplechování rovných parapetů LINDAB FOP-CL celoplošně lepené rš 330 mm,barva šedá</t>
  </si>
  <si>
    <t>-453351664</t>
  </si>
  <si>
    <t>(2*5+1,96*1+1,48*2+0,57*1+0,6*2+1,5*1+1,25*1)*1,1</t>
  </si>
  <si>
    <t>223</t>
  </si>
  <si>
    <t>764991R</t>
  </si>
  <si>
    <t>D+M napojení na stávající svod vč.části nového podokapního žlabu s háky části nového svodu s napojením,materiál LINDAB barva šedá</t>
  </si>
  <si>
    <t>252283899</t>
  </si>
  <si>
    <t>TZ D,Pohled nový stav</t>
  </si>
  <si>
    <t>224</t>
  </si>
  <si>
    <t>998764103</t>
  </si>
  <si>
    <t>Přesun hmot tonážní pro konstrukce klempířské v objektech v do 24 m</t>
  </si>
  <si>
    <t>1636896238</t>
  </si>
  <si>
    <t>766</t>
  </si>
  <si>
    <t>Konstrukce truhlářské</t>
  </si>
  <si>
    <t>225</t>
  </si>
  <si>
    <t>766441821</t>
  </si>
  <si>
    <t>Demontáž parapetních desek dřevěných nebo plastových šířky do 30 cm délky přes 1,0 m</t>
  </si>
  <si>
    <t>-1071684535</t>
  </si>
  <si>
    <t>"1.NP"1,935</t>
  </si>
  <si>
    <t>"2.NP"1,935</t>
  </si>
  <si>
    <t>"3.NP"1,96</t>
  </si>
  <si>
    <t>"4.NP"1,96</t>
  </si>
  <si>
    <t>2,4++2+1,48</t>
  </si>
  <si>
    <t>226</t>
  </si>
  <si>
    <t>766622131</t>
  </si>
  <si>
    <t>Montáž plastových oken plochy přes 1 m2 otevíravých výšky do 1,5 m s rámem do zdiva -č.03</t>
  </si>
  <si>
    <t>-228522962</t>
  </si>
  <si>
    <t>"č.03"1*1,96*0,75</t>
  </si>
  <si>
    <t>227</t>
  </si>
  <si>
    <t>61140051R</t>
  </si>
  <si>
    <t>okno plastové trojkřídlé sklopné dvojsklo,střední díl fix,barva bílá,konstrukce okna musí mít tř.reakce B a D - č.03</t>
  </si>
  <si>
    <t>1356570577</t>
  </si>
  <si>
    <t>228</t>
  </si>
  <si>
    <t>766622132</t>
  </si>
  <si>
    <t>Montáž plastových oken plochy přes 1 m2 otevíravých výšky do 2,5 m s rámem do zdiva -č.02</t>
  </si>
  <si>
    <t>993606076</t>
  </si>
  <si>
    <t>"č.02"2*2*2,5</t>
  </si>
  <si>
    <t>"2.NP"1*1,59*2,25+1,5*2,25</t>
  </si>
  <si>
    <t>229</t>
  </si>
  <si>
    <t>61140053R</t>
  </si>
  <si>
    <t>okno plastové otevíravé/sklopné dvojsklo přes plochu 1m2 v 1,5-2,5m,konstrukce okna musí mít tř.reakce B až D-č.02,2NP</t>
  </si>
  <si>
    <t>-1689038398</t>
  </si>
  <si>
    <t>230</t>
  </si>
  <si>
    <t>766660001</t>
  </si>
  <si>
    <t>Montáž dveřních křídel otvíravých jednokřídlových š do 0,8 m do ocelové zárubně</t>
  </si>
  <si>
    <t>1431435429</t>
  </si>
  <si>
    <t>231</t>
  </si>
  <si>
    <t>61161002R</t>
  </si>
  <si>
    <t>dveře jednokřídlé voštinové povrch lakovaný plné 800x1970mm,vč.kování</t>
  </si>
  <si>
    <t>-801379697</t>
  </si>
  <si>
    <t>232</t>
  </si>
  <si>
    <t>766660021</t>
  </si>
  <si>
    <t>Montáž dveřních křídel otvíravých jednokřídlových š do 0,8 m požárních do ocelové zárubně - 1.PP,1.NP,2.NP,3.NP,4.NP</t>
  </si>
  <si>
    <t>39519171</t>
  </si>
  <si>
    <t>ZT D</t>
  </si>
  <si>
    <t>nové dveře</t>
  </si>
  <si>
    <t>"1.PP"2</t>
  </si>
  <si>
    <t>"1.NP"3+1+6</t>
  </si>
  <si>
    <t>"2.NP"1+1</t>
  </si>
  <si>
    <t>"3.NP"1+4+2</t>
  </si>
  <si>
    <t>"4.NP"1+1+2</t>
  </si>
  <si>
    <t>repasované</t>
  </si>
  <si>
    <t>"č 016"1</t>
  </si>
  <si>
    <t>"3P"1+2+2</t>
  </si>
  <si>
    <t>233</t>
  </si>
  <si>
    <t>61165339R</t>
  </si>
  <si>
    <t>dveře jednokřídlé dřevotřískové protipožární EI C2-S00 30 DP3 samozavírač,kouřotěsné,povrch lakovaný plné 800x1970mm -1.NP,2.NP,3NP</t>
  </si>
  <si>
    <t>1739526506</t>
  </si>
  <si>
    <t>"1.NP"2+4</t>
  </si>
  <si>
    <t>"3.NP"6</t>
  </si>
  <si>
    <t>234</t>
  </si>
  <si>
    <t>61161024R</t>
  </si>
  <si>
    <t>dveře jednokřídlé dřevotřískové protipožární EI C2-S200 30 DP3 povrch lakovaný plné 600x1970mm,samozavírač,kouřotěsné -1.NP,3.NP</t>
  </si>
  <si>
    <t>-1967637090</t>
  </si>
  <si>
    <t>235</t>
  </si>
  <si>
    <t>61161024R1</t>
  </si>
  <si>
    <t>dveře jednokřídlé dřevotřískové protipožární EI C2-S200 30 DP3 povrch lakovaný plné 650x1970mm,samozavírač,kouřotěsné -2.NP</t>
  </si>
  <si>
    <t>1324084716</t>
  </si>
  <si>
    <t>236</t>
  </si>
  <si>
    <t>61161025R</t>
  </si>
  <si>
    <t>dveře jednokřídlé dřevotřískové protipožární EI C2-S200 30 DP3 povrch lakovaný plné 700x1970mm,samozavírač,kouřotěsné -1.NP,4.NP</t>
  </si>
  <si>
    <t>1003930292</t>
  </si>
  <si>
    <t>237</t>
  </si>
  <si>
    <t>61165339R4</t>
  </si>
  <si>
    <t>dveře jednokřídlé dřevotřískové protipožární EI C2-30 DP1 samozavírač,povrch lakovaný plné 800x1970mm  - 4NP</t>
  </si>
  <si>
    <t>2060466448</t>
  </si>
  <si>
    <t>238</t>
  </si>
  <si>
    <t>61165339R5</t>
  </si>
  <si>
    <t>dveře jednokřídlé dřevotřískové protipožární EI C2-45 DP1 samozavírač,povrch lakovaný plné 800x1970mm  - 4NP</t>
  </si>
  <si>
    <t>-1953112527</t>
  </si>
  <si>
    <t>"4.NP"2</t>
  </si>
  <si>
    <t>239</t>
  </si>
  <si>
    <t>61165339R2</t>
  </si>
  <si>
    <t>dveře jednokřídlé dřevotřískové protipožární EI C2-S200 90 DP1 samozavírač,kouřotěsné,povrch lakovaný plné 800x1970mm - 1.PP</t>
  </si>
  <si>
    <t>-1458495261</t>
  </si>
  <si>
    <t>240</t>
  </si>
  <si>
    <t>611991R</t>
  </si>
  <si>
    <t>původní dveře 700-800/1970mm budou repasovány (na pož.odolnost EI C2-S200 30 DP3,doplnit samozavírač,pro "kouřotěsné "S200" bude repasováno vložením padací lišty 101SF Twin,typ 101SF30RT,zárubně doplněny o těsnění)-NP3</t>
  </si>
  <si>
    <t>1025185666</t>
  </si>
  <si>
    <t>"3NP"5</t>
  </si>
  <si>
    <t>241</t>
  </si>
  <si>
    <t>766660022</t>
  </si>
  <si>
    <t>Montáž dveřních křídel otvíravých jednokřídlových š přes 0,8 m požárních do ocelové zárubně - 1.PP,1.NP,2.NP,3.NP,4.NP</t>
  </si>
  <si>
    <t>-1305275263</t>
  </si>
  <si>
    <t>"1.PP"2+1</t>
  </si>
  <si>
    <t>"1.NP"1+2+2+1+1+1</t>
  </si>
  <si>
    <t>"2.NP"4+2+8+6+3</t>
  </si>
  <si>
    <t>"3.NP"1+2+6+6+1</t>
  </si>
  <si>
    <t>"4.NP"1+1+1</t>
  </si>
  <si>
    <t>"č.014"1</t>
  </si>
  <si>
    <t>"3NP"2</t>
  </si>
  <si>
    <t>242</t>
  </si>
  <si>
    <t>611992R</t>
  </si>
  <si>
    <t>původní dveře 900/1970mm budou repasovány (na pož.odolnost EI C2-S200 30 DP3,doplnit samozavírač,pro kouřotěsné "S200" bude repasováno vložením padací lišty 101SF Twin,typ 101SF30RT,zárubně doplněny o těsnění)-3NP</t>
  </si>
  <si>
    <t>-338398957</t>
  </si>
  <si>
    <t>"3NP"1</t>
  </si>
  <si>
    <t>243</t>
  </si>
  <si>
    <t>611992R1</t>
  </si>
  <si>
    <t>původní dveře 900/1970mm budou repasovány (na pož.odolnost EI C2-S200 30 DP3,doplnit samozavírač,pro kouřotěsné "S200" bude repasováno vložením padací lišty 101SF Twin,typ 101SF30RT,zárubně doplněny o těsnění)-č.014</t>
  </si>
  <si>
    <t>745745569</t>
  </si>
  <si>
    <t>"č014"1</t>
  </si>
  <si>
    <t>244</t>
  </si>
  <si>
    <t>611993R</t>
  </si>
  <si>
    <t>původní dveře 1400/1970mm budou repasovány (na pož.odolnost EI C2-S200 30 DP3,doplnit samozavírač,pro kouřotěsné "S200"vložením padací lišty 101SF Twin,typ 101SF30RT,zárubně doplněny o těsnění)-3NP</t>
  </si>
  <si>
    <t>-1465193531</t>
  </si>
  <si>
    <t>245</t>
  </si>
  <si>
    <t>61165340R</t>
  </si>
  <si>
    <t>dveře jednokřídlé dřevotřískové protipožární EI C2-S200 30 DP3 povrch lakovaný plné 900x1970mm,samozavírač,kouřotěsné -1.NP,2.NP,3.NP,4.NP</t>
  </si>
  <si>
    <t>-1887960917</t>
  </si>
  <si>
    <t>"2.NP"4+2</t>
  </si>
  <si>
    <t>"3.NP"1+2</t>
  </si>
  <si>
    <t>246</t>
  </si>
  <si>
    <t>61161029R</t>
  </si>
  <si>
    <t>dveře jednokřídlé dřevotřískové protipožární EI C2-S200 90 DP1 povrch lakovaný plné 1100x1970mm,samozavírač,kouřotěsné</t>
  </si>
  <si>
    <t>1330465229</t>
  </si>
  <si>
    <t>247</t>
  </si>
  <si>
    <t>61161029R1</t>
  </si>
  <si>
    <t>dveře jednokřídlé dřevotřískové protipožární EI C2-S200 30 DP3 povrch lakovaný plné 1100x1970mm,samozavírač,kouřotěsné - 1.NP,2.NP,3.NP,4.NP</t>
  </si>
  <si>
    <t>-1181063963</t>
  </si>
  <si>
    <t>"2.NP"8+6</t>
  </si>
  <si>
    <t>"3.NP"6+6</t>
  </si>
  <si>
    <t>248</t>
  </si>
  <si>
    <t>61161029R3</t>
  </si>
  <si>
    <t>dveře jednokřídlé dřevotřískové protipožární EI C2-S200 30 DP3 povrch lakovaný plné 1100x1970mm,samozavírač,kouřotěsné,min.0,06m2 sklo bezpečnostní "CONNEX",ovládání elektromagnetem nap.na EPS - 1.NP,2.NP,3.NP</t>
  </si>
  <si>
    <t>2021860666</t>
  </si>
  <si>
    <t>"1.NP"2+1</t>
  </si>
  <si>
    <t>"2.NP"2</t>
  </si>
  <si>
    <t>249</t>
  </si>
  <si>
    <t>61161029R4</t>
  </si>
  <si>
    <t>dveře jednokřídlé dřevotřískové protipožární EI C2-S200 30 DP3 povrch lakovaný 1450x2100mm (dveře 1100mm),samozavírač,kouřotěsné,min.0,06m2 sklo bezpečnostní "CONNEX",ovládání elektromagnetem nap.na EPS - 2.NP</t>
  </si>
  <si>
    <t>-2138332991</t>
  </si>
  <si>
    <t>250</t>
  </si>
  <si>
    <t>61161029R2</t>
  </si>
  <si>
    <t>dveře jednokřídlé dřevotřískové protipožární EI C2-S200 30 DP3 povrch lakovaný plné 1100x2100mm atyp,samozavírač,kouřotěsné,min. 0,06m2 sklo bezpečnostní "CONNEX",elektromagnet - 1.NP</t>
  </si>
  <si>
    <t>1431066216</t>
  </si>
  <si>
    <t>"č015"2</t>
  </si>
  <si>
    <t>251</t>
  </si>
  <si>
    <t>61165340R2</t>
  </si>
  <si>
    <t>dveře jednokřídlé dřevotřískové protipožární EI C2-Sm30 DP3 povrch lakovaný plné 1100x1970mm+350mm světlík,samozavírač,kouřotěsné,min.0,06m2 sklo bezpečnostní "CONNEX" -2P</t>
  </si>
  <si>
    <t>-1783396215</t>
  </si>
  <si>
    <t>"2P"1</t>
  </si>
  <si>
    <t>252</t>
  </si>
  <si>
    <t>766660031</t>
  </si>
  <si>
    <t>Montáž dveřních křídel otvíravých dvoukřídlových požárních do ocelové zárubně -2NP</t>
  </si>
  <si>
    <t>416589169</t>
  </si>
  <si>
    <t>"č.012"1</t>
  </si>
  <si>
    <t>"č.013"1</t>
  </si>
  <si>
    <t>253</t>
  </si>
  <si>
    <t>611994R</t>
  </si>
  <si>
    <t>původní dveře 1750/2750mm budou repasovány (na pož.odolnost EI C2-S200 30 DP3,doplnit samozavírač,pro kouřotěsné "S200"vložením padací lišty 101SF Twin,typ 101SF30RT,zárubně doplněny o těsnění)-2NP</t>
  </si>
  <si>
    <t>-1085064832</t>
  </si>
  <si>
    <t>"2NP"2</t>
  </si>
  <si>
    <t>254</t>
  </si>
  <si>
    <t>766660101R</t>
  </si>
  <si>
    <t>Montáž dveřních křídel otvíravých jednokřídlových š do 0,8 m do dřevěné rámové zárubně - do vestavěných stávajících skříní</t>
  </si>
  <si>
    <t>-1007246599</t>
  </si>
  <si>
    <t>"1.NP"1+1</t>
  </si>
  <si>
    <t>"3.NP"1+5+3</t>
  </si>
  <si>
    <t>255</t>
  </si>
  <si>
    <t>SLD.0011247.URS</t>
  </si>
  <si>
    <t>dveře vnitřní požárně odolné, lakovaná MDF,odolnost EI (EW) 30 DP3,1křídlové 65 x 197 cm atyp</t>
  </si>
  <si>
    <t>768560857</t>
  </si>
  <si>
    <t>256</t>
  </si>
  <si>
    <t>SLD.0011249.URS</t>
  </si>
  <si>
    <t>dveře vnitřní požárně odolné, lakovaná MDF,odolnost EI (EW) 30 DP3,1křídlové 80 x 197 cm</t>
  </si>
  <si>
    <t>-115572501</t>
  </si>
  <si>
    <t>257</t>
  </si>
  <si>
    <t>SLD.0011248.URS</t>
  </si>
  <si>
    <t>dveře vnitřní požárně odolné, lakovaná MDF,odolnost EI (EW) 30 DP3,1křídlové 70 x 197 cm</t>
  </si>
  <si>
    <t>-1544882241</t>
  </si>
  <si>
    <t>"v 1.NP"2</t>
  </si>
  <si>
    <t>"v 3.NP"3</t>
  </si>
  <si>
    <t>258</t>
  </si>
  <si>
    <t>766660102</t>
  </si>
  <si>
    <t>Montáž dveřních křídel otvíravých jednokřídlových š přes 0,8 m do dřevěné rámové zárubně - vestavěné stávající skříně</t>
  </si>
  <si>
    <t>-232813610</t>
  </si>
  <si>
    <t>"v 1.NP"3+1+4+2+8+6</t>
  </si>
  <si>
    <t>"v 2.NP"14</t>
  </si>
  <si>
    <t>259</t>
  </si>
  <si>
    <t>SLD.0011250.URS</t>
  </si>
  <si>
    <t>dveře vnitřní požárně odolné, lakovaná MDF,odolnost EI (EW) 30 DP3,1křídlové 90 x 197 cm</t>
  </si>
  <si>
    <t>-330313005</t>
  </si>
  <si>
    <t>"v 2.NP"4+2</t>
  </si>
  <si>
    <t>260</t>
  </si>
  <si>
    <t>SLD.0011250.URSR</t>
  </si>
  <si>
    <t>dveře vnitřní požárně odolné, lakovaná MDF,odolnost EI (EW) 30 DP3,1křídlové 85 x 197 cm</t>
  </si>
  <si>
    <t>-1325453006</t>
  </si>
  <si>
    <t>"v 2.NP"1</t>
  </si>
  <si>
    <t>261</t>
  </si>
  <si>
    <t>564774026</t>
  </si>
  <si>
    <t>262</t>
  </si>
  <si>
    <t>SLD.0011251.URSR</t>
  </si>
  <si>
    <t>dveře vnitřní požárně odolné, lakovaná MDF,odolnost EI  30 DP3,1křídlové 120 x 197 cm</t>
  </si>
  <si>
    <t>1187281845</t>
  </si>
  <si>
    <t>"1.NP"4</t>
  </si>
  <si>
    <t>"2.NP"11</t>
  </si>
  <si>
    <t>263</t>
  </si>
  <si>
    <t>SLD.0011251.URS</t>
  </si>
  <si>
    <t>dveře vnitřní požárně odolné, lakovaná MDF,odolnost EI (EW) 30 DP3,1křídlové 110 x 197 cm</t>
  </si>
  <si>
    <t>1236369519</t>
  </si>
  <si>
    <t>"v 2.NP"8+6</t>
  </si>
  <si>
    <t>264</t>
  </si>
  <si>
    <t>766660431</t>
  </si>
  <si>
    <t>Montáž vchodových dveří jednokřídlových s pevnými bočními díly do zdiva -3.NP</t>
  </si>
  <si>
    <t>1648135212</t>
  </si>
  <si>
    <t>"3.NP"1+1</t>
  </si>
  <si>
    <t>265</t>
  </si>
  <si>
    <t>61173206R</t>
  </si>
  <si>
    <t>dveře jednokřídlé dřevěné plné s bočním světlíkem rozměru 1,3*2,1m,vč.rámu a celého automatického pohonu,EI C2-S200 30 DP3,samozavírač -3.NP</t>
  </si>
  <si>
    <t>-1749150057</t>
  </si>
  <si>
    <t>1,82*3 'Přepočtené koeficientem množství</t>
  </si>
  <si>
    <t>266</t>
  </si>
  <si>
    <t>766660451</t>
  </si>
  <si>
    <t>Montáž vchodových dveří dvoukřídlových bez nadsvětlíku do zdiva -3.NP</t>
  </si>
  <si>
    <t>1316260324</t>
  </si>
  <si>
    <t>267</t>
  </si>
  <si>
    <t>61173204R</t>
  </si>
  <si>
    <t>dveře dvoukřídlé dřevěné plné o rozměru 1,2*2,1m,pož.odolnost EI C2-S200 30 DP3 kouřotěsné vč.zárubňové soustavy pohonu -3.NP</t>
  </si>
  <si>
    <t>791323702</t>
  </si>
  <si>
    <t>0,941379310344828*2,9 'Přepočtené koeficientem množství</t>
  </si>
  <si>
    <t>268</t>
  </si>
  <si>
    <t>766660451r</t>
  </si>
  <si>
    <t>Montáž vchodových dveří dvoukřídlových bez nadsvětlíku do zdiva</t>
  </si>
  <si>
    <t>-1421093309</t>
  </si>
  <si>
    <t>"012,013"1+1</t>
  </si>
  <si>
    <t>269</t>
  </si>
  <si>
    <t>SLD.0011307.URSR</t>
  </si>
  <si>
    <t>dveře vnitřní požárně odolné, CPL,odolnost EI C2-S200 30 DP3, 2křídlové 180 x 215 cm,atyp jedno kř.š.110cm,kouřotěsné,s transparentní plochou o min.vel. 0,06m2 sklo CONNEX,ovl.elektromagnetem nap.na EPS-č.012</t>
  </si>
  <si>
    <t>837660857</t>
  </si>
  <si>
    <t>0,344827586206897*2,9 'Přepočtené koeficientem množství</t>
  </si>
  <si>
    <t>270</t>
  </si>
  <si>
    <t>SLD.0011307.URSR1</t>
  </si>
  <si>
    <t>dveře vnitřní požárně odolné, CPL,odolnost EI C2-S200 30 DP3, 2křídlové 180 x 215 cm,atyp,kouřotěsné,s transparentní plochou o min.vel. 0,06m2 sklo CONNEX,ovl.elektromagnetem nap.na EPS-č.013</t>
  </si>
  <si>
    <t>-436058346</t>
  </si>
  <si>
    <t>271</t>
  </si>
  <si>
    <t>766825821</t>
  </si>
  <si>
    <t>Demontáž truhlářských vestavěných skříní dvoukřídlových</t>
  </si>
  <si>
    <t>-690222847</t>
  </si>
  <si>
    <t>272</t>
  </si>
  <si>
    <t>766994R</t>
  </si>
  <si>
    <t>Repase stávajících dveří 700/1970mm na pož.odolnost EI C2-S200 30 DP3 pro kouřotěsné bude repasováno křídlo vl.schválené padací prahové lišty 101 SF Twin 30RT -3.NP</t>
  </si>
  <si>
    <t>263888535</t>
  </si>
  <si>
    <t>273</t>
  </si>
  <si>
    <t>766995R</t>
  </si>
  <si>
    <t>Repase stávajících dveří 800/1970mm na pož.odolnost EI C2-S200 30 DP3 pro kouřotěsné bude repasováno křídlo vl.schválené padací prahové lišty 101 SF Twin 30RT -3.NP</t>
  </si>
  <si>
    <t>1682150341</t>
  </si>
  <si>
    <t>"3.NP"2+2</t>
  </si>
  <si>
    <t>274</t>
  </si>
  <si>
    <t>766996R</t>
  </si>
  <si>
    <t>Repase stávajících dveří 900/1970mm na pož.odolnost EI C2-S200 30 DP3 pro kouřotěsné bude repasováno křídlo vl.schválené padací prahové lišty 101 SF Twin 30RT -3.NP</t>
  </si>
  <si>
    <t>-384199600</t>
  </si>
  <si>
    <t>275</t>
  </si>
  <si>
    <t>766997R</t>
  </si>
  <si>
    <t>Repase stávajících dveří 1400/1970mm na pož.odolnost EI C2-S200 30 DP3 pro kouřotěsné bude repasováno křídlo vl.schválené padací prahové lišty 101 SF Twin 30RT -3.NP</t>
  </si>
  <si>
    <t>-1262323378</t>
  </si>
  <si>
    <t>276</t>
  </si>
  <si>
    <t>766998R</t>
  </si>
  <si>
    <t>Repase stávajících dveří 1300/2100mm křídlo doplnit o el.zálohování pohonu a napojit na EPS ovládání -3.NP</t>
  </si>
  <si>
    <t>2096749733</t>
  </si>
  <si>
    <t>277</t>
  </si>
  <si>
    <t>998766103</t>
  </si>
  <si>
    <t>Přesun hmot tonážní pro konstrukce truhlářské v objektech v do 24 m</t>
  </si>
  <si>
    <t>-1356101626</t>
  </si>
  <si>
    <t>767</t>
  </si>
  <si>
    <t>Konstrukce zámečnické</t>
  </si>
  <si>
    <t>278</t>
  </si>
  <si>
    <t>767161111</t>
  </si>
  <si>
    <t>Montáž zábradlí rovného z trubek do zdi hmotnosti do 20 kg</t>
  </si>
  <si>
    <t>-520672050</t>
  </si>
  <si>
    <t>Půdorys 1.PP až 4P nový stav, Řez 1-1´, TZ D</t>
  </si>
  <si>
    <t>5,7+0,8+2,6+0,5+4+2+3,7+4,5+0,4+4+1+3+3+0,65</t>
  </si>
  <si>
    <t>279</t>
  </si>
  <si>
    <t>767991R</t>
  </si>
  <si>
    <t>nové zábradlí sloupkové kovové s nátěrem s neezovým madlem</t>
  </si>
  <si>
    <t>-1828236460</t>
  </si>
  <si>
    <t>280</t>
  </si>
  <si>
    <t>767161823</t>
  </si>
  <si>
    <t>Demontáž zábradlí schodišťového nerozebíratelného hmotnosti 1 m zábradlí do 20 kg do suti</t>
  </si>
  <si>
    <t>1786906273</t>
  </si>
  <si>
    <t>"1.PP"5+4</t>
  </si>
  <si>
    <t>"1.NP"5+5</t>
  </si>
  <si>
    <t>"2.NP"5+5</t>
  </si>
  <si>
    <t>"3.NP"5+5</t>
  </si>
  <si>
    <t>281</t>
  </si>
  <si>
    <t>767165111</t>
  </si>
  <si>
    <t>Montáž zábradlí rovného madla z trubek nebo tenkostěnných profilů šroubovaného</t>
  </si>
  <si>
    <t>-1136135489</t>
  </si>
  <si>
    <t>5,5+3+4+5+4,5*2+7+2</t>
  </si>
  <si>
    <t>282</t>
  </si>
  <si>
    <t>767992R</t>
  </si>
  <si>
    <t>nové nerezové madlo</t>
  </si>
  <si>
    <t>-1253906449</t>
  </si>
  <si>
    <t>283</t>
  </si>
  <si>
    <t>767620116</t>
  </si>
  <si>
    <t>Montáž oken kovových zdvojených pevných do zdiva plochy do 1,5 m2</t>
  </si>
  <si>
    <t>859931242</t>
  </si>
  <si>
    <t>EW 60</t>
  </si>
  <si>
    <t>"na WC v 1.NP"1*0,57*2,2</t>
  </si>
  <si>
    <t>"na WC v 3.NP"1*0,6*2,33</t>
  </si>
  <si>
    <t>284</t>
  </si>
  <si>
    <t>55341002R2</t>
  </si>
  <si>
    <t>okno Al s fixním zasklením dvojsklo přes plochu 1m2 do v 1,5m,požární odolnost EW 60 DP1 ,bezpečnostní sklo "CONNEX" -1ks</t>
  </si>
  <si>
    <t>-50870659</t>
  </si>
  <si>
    <t>285</t>
  </si>
  <si>
    <t>767620118</t>
  </si>
  <si>
    <t>Montáž oken kovových zdvojených pevných do zdiva plochy přes 2,5 m2</t>
  </si>
  <si>
    <t>648566850</t>
  </si>
  <si>
    <t>EW 180</t>
  </si>
  <si>
    <t>"sklep v 1.PP"1*1,5*1,8</t>
  </si>
  <si>
    <t>EW 45</t>
  </si>
  <si>
    <t>"jídelna v 1.NP"1*1,48*2,33+1*2*2,33</t>
  </si>
  <si>
    <t>"do čekárny v 1.NP"1*1,4*2,1</t>
  </si>
  <si>
    <t>"do vyšetřovny v 1.NP"1*1,4*2,2</t>
  </si>
  <si>
    <t>"pokoj č.5 v 2.NP"1*2*2,33</t>
  </si>
  <si>
    <t>"pokoj sesterny 2.NP"1*1,36*2,33</t>
  </si>
  <si>
    <t>"koupelna v 2.NP"1*1,48*2,33</t>
  </si>
  <si>
    <t>"přípravna v 3.NP"1*1,25*2,37</t>
  </si>
  <si>
    <t>"nečistý sklad v 3.NP"1*1,48*2,5</t>
  </si>
  <si>
    <t>EW 30</t>
  </si>
  <si>
    <t>"okno příjmu v 1.NP"1*1,11*1,8</t>
  </si>
  <si>
    <t>286</t>
  </si>
  <si>
    <t>55341004R</t>
  </si>
  <si>
    <t>okno Al s fixním zasklením dvojsklo přes plochu 1m2 v 1,5-2,5m,požární odolnost EW 45 P3.bezpečnostní sklo "CONNEX"</t>
  </si>
  <si>
    <t>-1775665183</t>
  </si>
  <si>
    <t>22,119</t>
  </si>
  <si>
    <t>287</t>
  </si>
  <si>
    <t>55341004R2</t>
  </si>
  <si>
    <t>okno Al s fixním zasklením dvojsklo přes plochu 1m2 v 1,5-2,5m,požární odolnost EI C2-Sm 30 kouřotěené.bezpečnostní sklo "CONNEX"</t>
  </si>
  <si>
    <t>1469488865</t>
  </si>
  <si>
    <t>1,11*1,8</t>
  </si>
  <si>
    <t>288</t>
  </si>
  <si>
    <t>55341004R0</t>
  </si>
  <si>
    <t>okno Al s fixním zasklením dvojsklo přes plochu 1m2 v 1,5-2,5m,požární odolnost EW 60 DP3.bezpečnostní sklo "CONNEX"</t>
  </si>
  <si>
    <t>-1770728339</t>
  </si>
  <si>
    <t>289</t>
  </si>
  <si>
    <t>55341004R1</t>
  </si>
  <si>
    <t>okno Al s fixním zasklením dvojsklo přes plochu 1m2 v 1,5-2,5m,požární odolnost EW 180 P1.bezpečnostní sklo "CONNEX"</t>
  </si>
  <si>
    <t>1903386396</t>
  </si>
  <si>
    <t>"1PP" 1,5*1,8</t>
  </si>
  <si>
    <t>290</t>
  </si>
  <si>
    <t>767620126</t>
  </si>
  <si>
    <t>Montáž oken kovových zdvojených otevíravých do zdiva plochy do 1,5 m2</t>
  </si>
  <si>
    <t>144613887</t>
  </si>
  <si>
    <t>"na příjmu v 1.NP"1*1,1*0,8</t>
  </si>
  <si>
    <t>291</t>
  </si>
  <si>
    <t>55341010R</t>
  </si>
  <si>
    <t>okno Al otevíravé/sklopné dvojsklo přes plochu 1m2 do v 1,5m,vč.rámu s těsněním,požární odolnost EI C2-Sm30 kouřotěsné,bezpečnostní sklo "CONNEX",zavírání s ovládáním elektromagnetem napojeným na EPS -1kus</t>
  </si>
  <si>
    <t>-238966047</t>
  </si>
  <si>
    <t>292</t>
  </si>
  <si>
    <t>767640221</t>
  </si>
  <si>
    <t>Montáž dveří ocelových vchodových dvoukřídlových bez nadsvětlíku</t>
  </si>
  <si>
    <t>-419390303</t>
  </si>
  <si>
    <t>"č.01"1</t>
  </si>
  <si>
    <t>293</t>
  </si>
  <si>
    <t>55341335R</t>
  </si>
  <si>
    <t>dveře dvoukřídlé Al prosklené, rozměru 1850/2090mm+1850/200nn nadsvětlík,  bezpečnostní třídy RC2,konstrukce dveří musí mít tř.reakce B až D,vodorovné madlo,samozavírač,barva bílá+bezp.dvosklo "CONNEX"+ nadsvětlík fixní,neprůhledné sklo- č.01</t>
  </si>
  <si>
    <t>-1947806662</t>
  </si>
  <si>
    <t>"č.01"2*2,25</t>
  </si>
  <si>
    <t>294</t>
  </si>
  <si>
    <t>767640222</t>
  </si>
  <si>
    <t>Montáž dveří ocelových vchodových dvoukřídlových s nadsvětlíkem</t>
  </si>
  <si>
    <t>1844002348</t>
  </si>
  <si>
    <t>295</t>
  </si>
  <si>
    <t>767641812</t>
  </si>
  <si>
    <t>Demontáž automatických dveří lineárních nebo teleskopických v do 2,2 m š do 2,0 m</t>
  </si>
  <si>
    <t>2100984554</t>
  </si>
  <si>
    <t>296</t>
  </si>
  <si>
    <t>767646510</t>
  </si>
  <si>
    <t>Montáž dveří protipožárního uzávěru jednokřídlového - 1PP</t>
  </si>
  <si>
    <t>248048471</t>
  </si>
  <si>
    <t>"1PP"1+1+1</t>
  </si>
  <si>
    <t>297</t>
  </si>
  <si>
    <t>55341168R1</t>
  </si>
  <si>
    <t>dveře jednokřídlé ocelové interierové protipožární EI C2- 90 DP1 800x1800mm atyp,kouřotěsné,samozavírač,kování - 1PP(rozvodna)</t>
  </si>
  <si>
    <t>398538785</t>
  </si>
  <si>
    <t>298</t>
  </si>
  <si>
    <t>55341169R</t>
  </si>
  <si>
    <t>dveře jednokřídlé ocelové interierové protipožární EI C2-90 DP1 rohová zárubeň 900x1970mm,samozavírač - 1PP(kotelna)</t>
  </si>
  <si>
    <t>1568826363</t>
  </si>
  <si>
    <t>299</t>
  </si>
  <si>
    <t>55341169R1</t>
  </si>
  <si>
    <t>dveře jednokřídlé ocelové interierové protipožární EI C2-S200 60DP1 -900x1970mm,samozavírač - 1PP</t>
  </si>
  <si>
    <t>1194444093</t>
  </si>
  <si>
    <t>300</t>
  </si>
  <si>
    <t>767646521</t>
  </si>
  <si>
    <t>Montáž dveří protipožárního uzávěru dvoukřídlového výšky do 1970 mm</t>
  </si>
  <si>
    <t>1511662271</t>
  </si>
  <si>
    <t>"č.010"1</t>
  </si>
  <si>
    <t>301</t>
  </si>
  <si>
    <t>55341173R</t>
  </si>
  <si>
    <t>dveře dvoukřídlé ocelové interierové protipožární EI C2-Sm 45 DP1 rohová zárubeň 1450x1970mm kouřutěsné,samozavírač -č.010</t>
  </si>
  <si>
    <t>1426842505</t>
  </si>
  <si>
    <t>302</t>
  </si>
  <si>
    <t>998767103</t>
  </si>
  <si>
    <t>Přesun hmot tonážní pro zámečnické konstrukce v objektech v do 24 m</t>
  </si>
  <si>
    <t>403122605</t>
  </si>
  <si>
    <t>771</t>
  </si>
  <si>
    <t>Podlahy z dlaždic</t>
  </si>
  <si>
    <t>303</t>
  </si>
  <si>
    <t>771111011</t>
  </si>
  <si>
    <t>Vysátí podkladu před pokládkou dlažby</t>
  </si>
  <si>
    <t>-1370781557</t>
  </si>
  <si>
    <t>Půdorys 1.PP až 4P - nový stav, Řez 1-1´, TZ D</t>
  </si>
  <si>
    <t>"1/2P"3,175*4,485+1,165*1,68</t>
  </si>
  <si>
    <t>"1P"0,74*1,5+3,2*0,72+4,07*1,995</t>
  </si>
  <si>
    <t>"1 1/2P"1,845*1,675+3,175*1,91</t>
  </si>
  <si>
    <t>"2P"2,6*3,175</t>
  </si>
  <si>
    <t>"2 1/2P"3,175*1,6+1,5*0,4</t>
  </si>
  <si>
    <t>"3P"2,2*1,675+1*0,35+0,6*3,2</t>
  </si>
  <si>
    <t>"4P"(0,48+1,975+2)*2,7</t>
  </si>
  <si>
    <t>304</t>
  </si>
  <si>
    <t>771121011</t>
  </si>
  <si>
    <t>Nátěr penetrační na podlahu</t>
  </si>
  <si>
    <t>-1889503326</t>
  </si>
  <si>
    <t>305</t>
  </si>
  <si>
    <t>771151011</t>
  </si>
  <si>
    <t>Samonivelační stěrka podlah pevnosti 20 MPa tl 3 mm</t>
  </si>
  <si>
    <t>-762871448</t>
  </si>
  <si>
    <t>306</t>
  </si>
  <si>
    <t>771161022</t>
  </si>
  <si>
    <t>Montáž profilu pro schodové hrany nebo ukončení dlažby</t>
  </si>
  <si>
    <t>-1428739001</t>
  </si>
  <si>
    <t>307</t>
  </si>
  <si>
    <t>59054144</t>
  </si>
  <si>
    <t>profil schodový protiskluzový ušlechtilá ocel V2A R10 V6 11x1000mm</t>
  </si>
  <si>
    <t>-147762773</t>
  </si>
  <si>
    <t>124,5*1,1 'Přepočtené koeficientem množství</t>
  </si>
  <si>
    <t>308</t>
  </si>
  <si>
    <t>771274113</t>
  </si>
  <si>
    <t>Montáž obkladů stupnic z dlaždic keramických flexibilní lepidlo š do 300 mm</t>
  </si>
  <si>
    <t>1969990945</t>
  </si>
  <si>
    <t>309</t>
  </si>
  <si>
    <t>771274123</t>
  </si>
  <si>
    <t>Montáž obkladů stupnic z dlaždic protiskluzných keramických flexibilní lepidlo š do 300 mm</t>
  </si>
  <si>
    <t>683948156</t>
  </si>
  <si>
    <t>310</t>
  </si>
  <si>
    <t>771274232</t>
  </si>
  <si>
    <t>Montáž obkladů podstupnic z dlaždic hladkých keramických flexibilní lepidlo v do 200 mm</t>
  </si>
  <si>
    <t>-1559740003</t>
  </si>
  <si>
    <t>311</t>
  </si>
  <si>
    <t>771473810</t>
  </si>
  <si>
    <t>Demontáž soklíků z dlaždic keramických lepených rovných</t>
  </si>
  <si>
    <t>-293748150</t>
  </si>
  <si>
    <t>"1.PP"2,4*2</t>
  </si>
  <si>
    <t>"1.NP"1,8*2</t>
  </si>
  <si>
    <t>"2.NP"1,54*2</t>
  </si>
  <si>
    <t>"3.NP"1,12*2</t>
  </si>
  <si>
    <t>"4.NP"1,12*2</t>
  </si>
  <si>
    <t>312</t>
  </si>
  <si>
    <t>771473830</t>
  </si>
  <si>
    <t>Demontáž soklíků z dlaždic keramických lepených schodišťových</t>
  </si>
  <si>
    <t>-1554164733</t>
  </si>
  <si>
    <t>"1.PP"10*0,5</t>
  </si>
  <si>
    <t>"1.NP"2*12*0,5</t>
  </si>
  <si>
    <t>"2.NP"2*13*0,5</t>
  </si>
  <si>
    <t>"3.NP"2*11*0,5</t>
  </si>
  <si>
    <t>313</t>
  </si>
  <si>
    <t>771474113</t>
  </si>
  <si>
    <t>Montáž soklů z dlaždic keramických rovných flexibilní lepidlo v do 120 mm</t>
  </si>
  <si>
    <t>1373776361</t>
  </si>
  <si>
    <t>"1PP"0,72*2+1,165*2+4,485*2+4,075-1,8</t>
  </si>
  <si>
    <t>"1P"3,17+0,72+1,46+1,91+3,175+3,755+0,295+0,175</t>
  </si>
  <si>
    <t>"2P"2,6*2+2,075+0,175*2+0,4+2+1,6+3,175</t>
  </si>
  <si>
    <t>"3P"0,6*2+2,1</t>
  </si>
  <si>
    <t>"4P"3,175*2+0,42*2+1,09*2+0,7</t>
  </si>
  <si>
    <t>314</t>
  </si>
  <si>
    <t>771474133</t>
  </si>
  <si>
    <t>Montáž soklů z dlaždic keramických schodišťových stupňovitých flexibilní lepidlo v do 120 mm</t>
  </si>
  <si>
    <t>1189951185</t>
  </si>
  <si>
    <t>124,5*0,5*2</t>
  </si>
  <si>
    <t>315</t>
  </si>
  <si>
    <t>771574262</t>
  </si>
  <si>
    <t>Montáž podlah keramických velkoformát pro mechanické zatížení protiskluzných lepených flexibilním lepidlem do 6 ks/ m2</t>
  </si>
  <si>
    <t>-645328768</t>
  </si>
  <si>
    <t>316</t>
  </si>
  <si>
    <t>59761420</t>
  </si>
  <si>
    <t>dlažba velkoformátová keramická slinutá protiskluzná do interiéru i exteriéru pro vysoké mechanické namáhání přes 4 do 6ks/m2</t>
  </si>
  <si>
    <t>1942343734</t>
  </si>
  <si>
    <t>68,805+124,5*0,47+57,845*0,1+124,5*0,1</t>
  </si>
  <si>
    <t>145,555*1,15 'Přepočtené koeficientem množství</t>
  </si>
  <si>
    <t>317</t>
  </si>
  <si>
    <t>771577111</t>
  </si>
  <si>
    <t>Příplatek k montáži podlah keramických lepených flexibilním lepidlem za plochu do 5 m2</t>
  </si>
  <si>
    <t>-1884313353</t>
  </si>
  <si>
    <t>318</t>
  </si>
  <si>
    <t>771577114</t>
  </si>
  <si>
    <t>Příplatek k montáži podlah keramických lepených flexibilním lepidlem za spárování tmelem dvousložkovým</t>
  </si>
  <si>
    <t>637551692</t>
  </si>
  <si>
    <t>319</t>
  </si>
  <si>
    <t>771577115</t>
  </si>
  <si>
    <t>Příplatek k montáži podlah keramických lepených flexibilním lepidlem za lepení dvousložkovým lepidlem</t>
  </si>
  <si>
    <t>541556323</t>
  </si>
  <si>
    <t>320</t>
  </si>
  <si>
    <t>771591115</t>
  </si>
  <si>
    <t>Podlahy spárování silikonem</t>
  </si>
  <si>
    <t>-1054343143</t>
  </si>
  <si>
    <t>"1PP"2*2,2+3,175+2*1,5+1,165</t>
  </si>
  <si>
    <t>"1P"4,07+1,95*2+0,72+1,675+0,74+0,175*2+1,5*4+1,46+0,52+0,295+1,55+1,91+3,175+3,755</t>
  </si>
  <si>
    <t>"2P"3,175*3+2,6*2+1,5*2+0,175+0,4+2+3,175+1,6</t>
  </si>
  <si>
    <t>"3P"3,2*2+2,2*2+0,4*2+2,2</t>
  </si>
  <si>
    <t>"4P"3,175*2+0,8*2+0,52*2+1,99*2+0,7*2</t>
  </si>
  <si>
    <t>"sch.sokly"124,5</t>
  </si>
  <si>
    <t>321</t>
  </si>
  <si>
    <t>998771103</t>
  </si>
  <si>
    <t>Přesun hmot tonážní pro podlahy z dlaždic v objektech v do 24 m</t>
  </si>
  <si>
    <t>-1540916841</t>
  </si>
  <si>
    <t>776</t>
  </si>
  <si>
    <t>Podlahy povlakové</t>
  </si>
  <si>
    <t>322</t>
  </si>
  <si>
    <t>776111311</t>
  </si>
  <si>
    <t>Vysátí podkladu povlakových podlah</t>
  </si>
  <si>
    <t>-592045671</t>
  </si>
  <si>
    <t>"chodba"63</t>
  </si>
  <si>
    <t>"chodba"69</t>
  </si>
  <si>
    <t>323</t>
  </si>
  <si>
    <t>776121111</t>
  </si>
  <si>
    <t>Vodou ředitelná penetrace savého podkladu povlakových podlah ředěná v poměru 1:3</t>
  </si>
  <si>
    <t>1695949921</t>
  </si>
  <si>
    <t>324</t>
  </si>
  <si>
    <t>776141112</t>
  </si>
  <si>
    <t>Vyrovnání podkladu povlakových podlah stěrkou pevnosti 20 MPa tl 5 mm</t>
  </si>
  <si>
    <t>-1728401993</t>
  </si>
  <si>
    <t>325</t>
  </si>
  <si>
    <t>776201812</t>
  </si>
  <si>
    <t>Demontáž lepených povlakových podlah s podložkou ručně</t>
  </si>
  <si>
    <t>-1406030575</t>
  </si>
  <si>
    <t>326</t>
  </si>
  <si>
    <t>776221111</t>
  </si>
  <si>
    <t>Lepení pásů z PVC standardním lepidlem</t>
  </si>
  <si>
    <t>1344756805</t>
  </si>
  <si>
    <t>327</t>
  </si>
  <si>
    <t>28411027R</t>
  </si>
  <si>
    <t>PVC vinyl s "PO" úpravou</t>
  </si>
  <si>
    <t>-1111335868</t>
  </si>
  <si>
    <t>132*1,1 'Přepočtené koeficientem množství</t>
  </si>
  <si>
    <t>328</t>
  </si>
  <si>
    <t>776410811</t>
  </si>
  <si>
    <t>Odstranění soklíků a lišt pryžových nebo plastových</t>
  </si>
  <si>
    <t>2016977279</t>
  </si>
  <si>
    <t>(4,025+1,45+2,125+3,22+3,12+2,975+2,815+4,5+1,329+0,75)*2-10*1,1-3*0,9</t>
  </si>
  <si>
    <t>329</t>
  </si>
  <si>
    <t>776411112</t>
  </si>
  <si>
    <t>Montáž obvodových soklíků výšky do 100 mm</t>
  </si>
  <si>
    <t>-1890225290</t>
  </si>
  <si>
    <t>330</t>
  </si>
  <si>
    <t>28411010</t>
  </si>
  <si>
    <t>lišta soklová PVC 20x100mm</t>
  </si>
  <si>
    <t>372265800</t>
  </si>
  <si>
    <t>45*1,02 'Přepočtené koeficientem množství</t>
  </si>
  <si>
    <t>331</t>
  </si>
  <si>
    <t>776991R</t>
  </si>
  <si>
    <t>V místě vyměňovaných zárubní a nové  zapouštěné prahové spojky bude nově podlahovina opravena a doplněna původní krytina -D+M</t>
  </si>
  <si>
    <t>619957939</t>
  </si>
  <si>
    <t>332</t>
  </si>
  <si>
    <t>998776103</t>
  </si>
  <si>
    <t>Přesun hmot tonážní pro podlahy povlakové v objektech v do 24 m</t>
  </si>
  <si>
    <t>-1313627249</t>
  </si>
  <si>
    <t>783</t>
  </si>
  <si>
    <t>Dokončovací práce - nátěry</t>
  </si>
  <si>
    <t>333</t>
  </si>
  <si>
    <t>783301311</t>
  </si>
  <si>
    <t>Odmaštění zámečnických konstrukcí vodou ředitelným odmašťovačem - ocelové zárubně</t>
  </si>
  <si>
    <t>-61027769</t>
  </si>
  <si>
    <t>"č.010"(1,45+2*2)*0,4</t>
  </si>
  <si>
    <t>"č.012"(1,8+2*2,15)*0,4</t>
  </si>
  <si>
    <t>"č.013"(1,8+2*2,15)*0,4</t>
  </si>
  <si>
    <t>"č.014"(0,9+2*1,97)*0,4</t>
  </si>
  <si>
    <t>"č.015"(1,1+2*2,1)*0,4*2</t>
  </si>
  <si>
    <t>"č.016"(0,8+2*2)*0,4</t>
  </si>
  <si>
    <t>"č.017"(0,9+2*2)*0,4*2</t>
  </si>
  <si>
    <t>"č.018"(0,8+2*2)*0,4*2</t>
  </si>
  <si>
    <t>"č.019"(0,9+2*2)*0,4</t>
  </si>
  <si>
    <t>"č.020"(1,1+2*2)*0,4*4</t>
  </si>
  <si>
    <t>"č.021"(0,8+2*1,8)*0,4</t>
  </si>
  <si>
    <t>"č.022"(0,9+2*2)*0,4</t>
  </si>
  <si>
    <t>"č.023"(1,1+2*2)*0,4</t>
  </si>
  <si>
    <t>"č.024"(0,9+2*2)*0,4</t>
  </si>
  <si>
    <t>334</t>
  </si>
  <si>
    <t>783314101</t>
  </si>
  <si>
    <t>Základní jednonásobný syntetický nátěr zámečnických konstrukcí</t>
  </si>
  <si>
    <t>1494166769</t>
  </si>
  <si>
    <t>335</t>
  </si>
  <si>
    <t>783315101</t>
  </si>
  <si>
    <t>Mezinátěr jednonásobný syntetický standardní zámečnických konstrukcí</t>
  </si>
  <si>
    <t>1255796831</t>
  </si>
  <si>
    <t>336</t>
  </si>
  <si>
    <t>783317101</t>
  </si>
  <si>
    <t>Krycí jednonásobný syntetický standardní nátěr zámečnických konstrukcí</t>
  </si>
  <si>
    <t>-1457372947</t>
  </si>
  <si>
    <t>337</t>
  </si>
  <si>
    <t>783813131</t>
  </si>
  <si>
    <t xml:space="preserve">Penetrační syntetický nátěr hladkých, tenkovrstvých zrnitých a štukových omítek - v.1,5m na schodišti </t>
  </si>
  <si>
    <t>-1944142302</t>
  </si>
  <si>
    <t>Půdorys 1PP nov stav, Řez 1-1´</t>
  </si>
  <si>
    <t>"schodiště"(3,175+4,485+3,655)*1,5</t>
  </si>
  <si>
    <t>Půdorys 1NP nov stav, Řez 1-1´</t>
  </si>
  <si>
    <t>"schodiště"(3,655+4,485+4,075)*1,5</t>
  </si>
  <si>
    <t>Půdorys 2NP nov stav, Řez 1-1´</t>
  </si>
  <si>
    <t>"schodiště"(2,6+3,48+1,6+1,675+1,5)*2*1,5</t>
  </si>
  <si>
    <t>"schodiště"(5,91+1,76*3)*1,5</t>
  </si>
  <si>
    <t>Půdorys 3NP nov stav, Řez 1-1´</t>
  </si>
  <si>
    <t>"chodba"(3,175+2+6)*2*1,5</t>
  </si>
  <si>
    <t>338</t>
  </si>
  <si>
    <t>783817421</t>
  </si>
  <si>
    <t>Krycí dvojnásobný syntetický nátěr hladkých, zrnitých tenkovrstvých nebo štukových omítek - v.1,5m na schodištích</t>
  </si>
  <si>
    <t>139303214</t>
  </si>
  <si>
    <t>784</t>
  </si>
  <si>
    <t>Dokončovací práce - malby a tapety</t>
  </si>
  <si>
    <t>339</t>
  </si>
  <si>
    <t>784111001</t>
  </si>
  <si>
    <t>Oprášení (ometení ) podkladu v místnostech výšky do 3,80 m</t>
  </si>
  <si>
    <t>-920912751</t>
  </si>
  <si>
    <t>"archiv"(7,433+2,25+1,6)*2,7</t>
  </si>
  <si>
    <t>"archiv"(3,324+2,54)*2,7</t>
  </si>
  <si>
    <t>"rozvodna"(3,328)*2,7</t>
  </si>
  <si>
    <t>"sklad"(4,76)*2,7</t>
  </si>
  <si>
    <t>"chodba"(16,156+12,9+1,6*2+9,3+7,8+2,45+4,6+4,4+1,1+1,4+1,5+2,4+1,8)*2*2,7</t>
  </si>
  <si>
    <t>"sklady"(3,295+2,47+2,66)*2,7</t>
  </si>
  <si>
    <t>"chodba"(2,15+3,175)*2,7</t>
  </si>
  <si>
    <t>"schodiště"(3,175+4,485+3,655)*2,7</t>
  </si>
  <si>
    <t>"chodba"(15,86+2,05+10,435+0,25)*2,7</t>
  </si>
  <si>
    <t>"kotelna"(5,3)*2,7</t>
  </si>
  <si>
    <t>"archiv"(2,54+3,324)*2,7</t>
  </si>
  <si>
    <t>"rozvodna"(3,327)*2,7</t>
  </si>
  <si>
    <t>"schodiště"(3,655+4,485+4,075)*2,7</t>
  </si>
  <si>
    <t>"pokoje"(2,31+3,24+1,45+*3,07</t>
  </si>
  <si>
    <t>"sprcha WC"1,72*3,07</t>
  </si>
  <si>
    <t>"chodba"(3,676+2,665+1,53+1,525+1,765+2,15+5+8,12+0,75+1,9+8,4+1,4+5,91+1,76*2)*3,07</t>
  </si>
  <si>
    <t>"pokoj"(4,68+1,6+2,5)*3,07</t>
  </si>
  <si>
    <t>"chodba"(5,32)*3,07</t>
  </si>
  <si>
    <t>"sklad"(0,96)*3,07</t>
  </si>
  <si>
    <t>"sesterna"(5,89)*3,07</t>
  </si>
  <si>
    <t>"denní m."(5,05)*3,07</t>
  </si>
  <si>
    <t>"koupelna"(1,5*2)*3,07</t>
  </si>
  <si>
    <t>"čistící m."(1,34)*3,07</t>
  </si>
  <si>
    <t>"pokoje"(3,33+4,94+1,5+2,37+5,01+1,5*2+5,35+4,21+3,94+4,79*2)*3,07</t>
  </si>
  <si>
    <t>"chodba"(4,025+1,455+2,625+3,22+3,12+2,975+3,815+4,5+2,5)*2*3,07</t>
  </si>
  <si>
    <t>"schodiště"(2,6+3,48+1,6+1,675+1,5)*2*3,07</t>
  </si>
  <si>
    <t>"sklad"(1,07+1,5)*3,07</t>
  </si>
  <si>
    <t>"WC pacienti"(2,85+1,84)*3,07</t>
  </si>
  <si>
    <t>"kuchyňka"(4)*3,3</t>
  </si>
  <si>
    <t>"sesterna"(2,17+2,41)*3,3</t>
  </si>
  <si>
    <t>"schodiště"(5,91+1,76*3)*3,3</t>
  </si>
  <si>
    <t>"gynekologie"3,5*2,1</t>
  </si>
  <si>
    <t>"chodba"(2,2+14)*2*2,1</t>
  </si>
  <si>
    <t>"pokoj"(1,655+2,79+1,65+5,335)*2,1</t>
  </si>
  <si>
    <t>"kancelář"(5,25)*2,1</t>
  </si>
  <si>
    <t>"sklady"(5,52+2,556+4,75)*2,1</t>
  </si>
  <si>
    <t>"chodba"(8,2+2,2+2,15+2,67+4,35+1,32+2,485+4,25+4,87+2,6+1,4+1)*2*2,1</t>
  </si>
  <si>
    <t>"šatna"(3,1)*2,1</t>
  </si>
  <si>
    <t>"přípravna"(2,87*2)*2,1</t>
  </si>
  <si>
    <t>"vana"(1,35)*2,1</t>
  </si>
  <si>
    <t>"porodní sál"(6,67)*2,1</t>
  </si>
  <si>
    <t>"kuchyň"(1,65)*2,1</t>
  </si>
  <si>
    <t>"prádelna"(1,15)*2,1</t>
  </si>
  <si>
    <t>"hyg.zázemí"(1,15)*2,1</t>
  </si>
  <si>
    <t>"kuchyń"(2,61)*2,1</t>
  </si>
  <si>
    <t>"pokoje"(2,61*2+2,16+3,63*2+4,16+1,3+4,79+2,38+2,75+3,15)*2,1</t>
  </si>
  <si>
    <t>"chodba"(4,54+1,41+3,545+15,03+5,7+2,01+3,175+2+6)*2*2,1</t>
  </si>
  <si>
    <t>"sklad"(2,95+2,3)*2*2,1</t>
  </si>
  <si>
    <t>"hyg.zázemí"(2+3)*2,1</t>
  </si>
  <si>
    <t>"úklidová m."(1,8+2,8)*2*2,1</t>
  </si>
  <si>
    <t>"sklad dok."(4)*2,1</t>
  </si>
  <si>
    <t>Půdorys 4NP nov stav, Řez 1-1´</t>
  </si>
  <si>
    <t>"strojovna v."2,74*2,1</t>
  </si>
  <si>
    <t>"půda"2,84*2,1</t>
  </si>
  <si>
    <t>"chodba"(7+1,99+6+9,6+12,2+2,38+18,6+2,02+4,38+2,02)*2*2,39</t>
  </si>
  <si>
    <t>"sklad"(3,49+5,3)*2*2,39</t>
  </si>
  <si>
    <t>"pokoj"(4)*2*2,39</t>
  </si>
  <si>
    <t>340</t>
  </si>
  <si>
    <t>784181001</t>
  </si>
  <si>
    <t>Jednonásobné pačokování v místnostech výšky do 3,80 m</t>
  </si>
  <si>
    <t>1149769748</t>
  </si>
  <si>
    <t>2954,851+1,6</t>
  </si>
  <si>
    <t>341</t>
  </si>
  <si>
    <t>784211101</t>
  </si>
  <si>
    <t>Dvojnásobné bílé malby ze směsí za mokra výborně otěruvzdorných v místnostech výšky do 3,80 m</t>
  </si>
  <si>
    <t>695046467</t>
  </si>
  <si>
    <t>2954,851+1,6-118,171</t>
  </si>
  <si>
    <t>2 -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</si>
  <si>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</si>
  <si>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</si>
  <si>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</si>
  <si>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>VRN</t>
  </si>
  <si>
    <t>VRN3</t>
  </si>
  <si>
    <t>Zařízení staveniště</t>
  </si>
  <si>
    <t>032103000</t>
  </si>
  <si>
    <t>Náklady na stavební buňky</t>
  </si>
  <si>
    <t>1024</t>
  </si>
  <si>
    <t>-1097547268</t>
  </si>
  <si>
    <t>032503000</t>
  </si>
  <si>
    <t>Skládky na staveništi</t>
  </si>
  <si>
    <t>Kpl</t>
  </si>
  <si>
    <t>1002604715</t>
  </si>
  <si>
    <t>032603000</t>
  </si>
  <si>
    <t>Plánovaná opatření na omezení prašnosti a hlučnosti</t>
  </si>
  <si>
    <t>-1982750334</t>
  </si>
  <si>
    <t>034203000</t>
  </si>
  <si>
    <t>Zřízení přístupové cesty na staveniště a její údržba</t>
  </si>
  <si>
    <t>-519788400</t>
  </si>
  <si>
    <t>034303000</t>
  </si>
  <si>
    <t>Opatření na ochranu objektů sousedících se staveništěm</t>
  </si>
  <si>
    <t>1188388423</t>
  </si>
  <si>
    <t>VRN4</t>
  </si>
  <si>
    <t>Inženýrská činnost</t>
  </si>
  <si>
    <t>045203000</t>
  </si>
  <si>
    <t>Kompletační činnost - vyvzorkování</t>
  </si>
  <si>
    <t>2004177529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</si>
</sst>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4" fontId="33" fillId="0" borderId="12" xfId="0" applyNumberFormat="1" applyFont="1" applyBorder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4</v>
      </c>
      <c r="BV1" s="17" t="s">
        <v>5</v>
      </c>
    </row>
    <row r="2" spans="1:74" s="1" customFormat="1" ht="36.950000000000003" customHeight="1">
      <c r="AR2" s="253" t="s">
        <v>6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G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18" t="s">
        <v>15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1"/>
      <c r="BG5" s="215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20" t="s">
        <v>18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1"/>
      <c r="BG6" s="216"/>
      <c r="BS6" s="18" t="s">
        <v>7</v>
      </c>
    </row>
    <row r="7" spans="1:74" s="1" customFormat="1" ht="12" customHeight="1">
      <c r="B7" s="21"/>
      <c r="D7" s="28" t="s">
        <v>19</v>
      </c>
      <c r="K7" s="26" t="s">
        <v>1</v>
      </c>
      <c r="AK7" s="28" t="s">
        <v>20</v>
      </c>
      <c r="AN7" s="26" t="s">
        <v>1</v>
      </c>
      <c r="AR7" s="21"/>
      <c r="BG7" s="216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G8" s="216"/>
      <c r="BS8" s="18" t="s">
        <v>7</v>
      </c>
    </row>
    <row r="9" spans="1:74" s="1" customFormat="1" ht="14.45" customHeight="1">
      <c r="B9" s="21"/>
      <c r="AR9" s="21"/>
      <c r="BG9" s="216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1</v>
      </c>
      <c r="AR10" s="21"/>
      <c r="BG10" s="216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1</v>
      </c>
      <c r="AR11" s="21"/>
      <c r="BG11" s="216"/>
      <c r="BS11" s="18" t="s">
        <v>7</v>
      </c>
    </row>
    <row r="12" spans="1:74" s="1" customFormat="1" ht="6.95" customHeight="1">
      <c r="B12" s="21"/>
      <c r="AR12" s="21"/>
      <c r="BG12" s="216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G13" s="216"/>
      <c r="BS13" s="18" t="s">
        <v>7</v>
      </c>
    </row>
    <row r="14" spans="1:74" ht="12.75">
      <c r="B14" s="21"/>
      <c r="E14" s="221" t="s">
        <v>30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8" t="s">
        <v>28</v>
      </c>
      <c r="AN14" s="30" t="s">
        <v>30</v>
      </c>
      <c r="AR14" s="21"/>
      <c r="BG14" s="216"/>
      <c r="BS14" s="18" t="s">
        <v>7</v>
      </c>
    </row>
    <row r="15" spans="1:74" s="1" customFormat="1" ht="6.95" customHeight="1">
      <c r="B15" s="21"/>
      <c r="AR15" s="21"/>
      <c r="BG15" s="216"/>
      <c r="BS15" s="18" t="s">
        <v>3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1</v>
      </c>
      <c r="AR16" s="21"/>
      <c r="BG16" s="216"/>
      <c r="BS16" s="18" t="s">
        <v>3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1</v>
      </c>
      <c r="AR17" s="21"/>
      <c r="BG17" s="216"/>
      <c r="BS17" s="18" t="s">
        <v>4</v>
      </c>
    </row>
    <row r="18" spans="1:71" s="1" customFormat="1" ht="6.95" customHeight="1">
      <c r="B18" s="21"/>
      <c r="AR18" s="21"/>
      <c r="BG18" s="216"/>
      <c r="BS18" s="18" t="s">
        <v>7</v>
      </c>
    </row>
    <row r="19" spans="1:71" s="1" customFormat="1" ht="12" customHeight="1">
      <c r="B19" s="21"/>
      <c r="D19" s="28" t="s">
        <v>33</v>
      </c>
      <c r="AK19" s="28" t="s">
        <v>26</v>
      </c>
      <c r="AN19" s="26" t="s">
        <v>1</v>
      </c>
      <c r="AR19" s="21"/>
      <c r="BG19" s="216"/>
      <c r="BS19" s="18" t="s">
        <v>7</v>
      </c>
    </row>
    <row r="20" spans="1:71" s="1" customFormat="1" ht="18.399999999999999" customHeight="1">
      <c r="B20" s="21"/>
      <c r="E20" s="26" t="s">
        <v>34</v>
      </c>
      <c r="AK20" s="28" t="s">
        <v>28</v>
      </c>
      <c r="AN20" s="26" t="s">
        <v>1</v>
      </c>
      <c r="AR20" s="21"/>
      <c r="BG20" s="216"/>
      <c r="BS20" s="18" t="s">
        <v>4</v>
      </c>
    </row>
    <row r="21" spans="1:71" s="1" customFormat="1" ht="6.95" customHeight="1">
      <c r="B21" s="21"/>
      <c r="AR21" s="21"/>
      <c r="BG21" s="216"/>
    </row>
    <row r="22" spans="1:71" s="1" customFormat="1" ht="12" customHeight="1">
      <c r="B22" s="21"/>
      <c r="D22" s="28" t="s">
        <v>35</v>
      </c>
      <c r="AR22" s="21"/>
      <c r="BG22" s="216"/>
    </row>
    <row r="23" spans="1:71" s="1" customFormat="1" ht="16.5" customHeight="1">
      <c r="B23" s="21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1"/>
      <c r="BG23" s="216"/>
    </row>
    <row r="24" spans="1:71" s="1" customFormat="1" ht="6.95" customHeight="1">
      <c r="B24" s="21"/>
      <c r="AR24" s="21"/>
      <c r="BG24" s="21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G25" s="216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4">
        <f>ROUND(AG94,2)</f>
        <v>0</v>
      </c>
      <c r="AL26" s="225"/>
      <c r="AM26" s="225"/>
      <c r="AN26" s="225"/>
      <c r="AO26" s="225"/>
      <c r="AP26" s="33"/>
      <c r="AQ26" s="33"/>
      <c r="AR26" s="34"/>
      <c r="BG26" s="21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G27" s="21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6" t="s">
        <v>37</v>
      </c>
      <c r="M28" s="226"/>
      <c r="N28" s="226"/>
      <c r="O28" s="226"/>
      <c r="P28" s="226"/>
      <c r="Q28" s="33"/>
      <c r="R28" s="33"/>
      <c r="S28" s="33"/>
      <c r="T28" s="33"/>
      <c r="U28" s="33"/>
      <c r="V28" s="33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3"/>
      <c r="AG28" s="33"/>
      <c r="AH28" s="33"/>
      <c r="AI28" s="33"/>
      <c r="AJ28" s="33"/>
      <c r="AK28" s="226" t="s">
        <v>39</v>
      </c>
      <c r="AL28" s="226"/>
      <c r="AM28" s="226"/>
      <c r="AN28" s="226"/>
      <c r="AO28" s="226"/>
      <c r="AP28" s="33"/>
      <c r="AQ28" s="33"/>
      <c r="AR28" s="34"/>
      <c r="BG28" s="216"/>
    </row>
    <row r="29" spans="1:71" s="3" customFormat="1" ht="14.45" customHeight="1">
      <c r="B29" s="38"/>
      <c r="D29" s="28" t="s">
        <v>40</v>
      </c>
      <c r="F29" s="28" t="s">
        <v>41</v>
      </c>
      <c r="L29" s="229">
        <v>0.21</v>
      </c>
      <c r="M29" s="228"/>
      <c r="N29" s="228"/>
      <c r="O29" s="228"/>
      <c r="P29" s="228"/>
      <c r="W29" s="227">
        <f>ROUND(BB94,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ROUND(AX94, 2)</f>
        <v>0</v>
      </c>
      <c r="AL29" s="228"/>
      <c r="AM29" s="228"/>
      <c r="AN29" s="228"/>
      <c r="AO29" s="228"/>
      <c r="AR29" s="38"/>
      <c r="BG29" s="217"/>
    </row>
    <row r="30" spans="1:71" s="3" customFormat="1" ht="14.45" customHeight="1">
      <c r="B30" s="38"/>
      <c r="F30" s="28" t="s">
        <v>42</v>
      </c>
      <c r="L30" s="229">
        <v>0.15</v>
      </c>
      <c r="M30" s="228"/>
      <c r="N30" s="228"/>
      <c r="O30" s="228"/>
      <c r="P30" s="228"/>
      <c r="W30" s="227">
        <f>ROUND(BC94,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ROUND(AY94, 2)</f>
        <v>0</v>
      </c>
      <c r="AL30" s="228"/>
      <c r="AM30" s="228"/>
      <c r="AN30" s="228"/>
      <c r="AO30" s="228"/>
      <c r="AR30" s="38"/>
      <c r="BG30" s="217"/>
    </row>
    <row r="31" spans="1:71" s="3" customFormat="1" ht="14.45" hidden="1" customHeight="1">
      <c r="B31" s="38"/>
      <c r="F31" s="28" t="s">
        <v>43</v>
      </c>
      <c r="L31" s="229">
        <v>0.21</v>
      </c>
      <c r="M31" s="228"/>
      <c r="N31" s="228"/>
      <c r="O31" s="228"/>
      <c r="P31" s="228"/>
      <c r="W31" s="227">
        <f>ROUND(BD94,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8"/>
      <c r="BG31" s="217"/>
    </row>
    <row r="32" spans="1:71" s="3" customFormat="1" ht="14.45" hidden="1" customHeight="1">
      <c r="B32" s="38"/>
      <c r="F32" s="28" t="s">
        <v>44</v>
      </c>
      <c r="L32" s="229">
        <v>0.15</v>
      </c>
      <c r="M32" s="228"/>
      <c r="N32" s="228"/>
      <c r="O32" s="228"/>
      <c r="P32" s="228"/>
      <c r="W32" s="227">
        <f>ROUND(BE94,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8"/>
      <c r="BG32" s="217"/>
    </row>
    <row r="33" spans="1:59" s="3" customFormat="1" ht="14.45" hidden="1" customHeight="1">
      <c r="B33" s="38"/>
      <c r="F33" s="28" t="s">
        <v>45</v>
      </c>
      <c r="L33" s="229">
        <v>0</v>
      </c>
      <c r="M33" s="228"/>
      <c r="N33" s="228"/>
      <c r="O33" s="228"/>
      <c r="P33" s="228"/>
      <c r="W33" s="227">
        <f>ROUND(BF94,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8"/>
      <c r="BG33" s="217"/>
    </row>
    <row r="34" spans="1:59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G34" s="216"/>
    </row>
    <row r="35" spans="1:59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30" t="s">
        <v>48</v>
      </c>
      <c r="Y35" s="231"/>
      <c r="Z35" s="231"/>
      <c r="AA35" s="231"/>
      <c r="AB35" s="231"/>
      <c r="AC35" s="41"/>
      <c r="AD35" s="41"/>
      <c r="AE35" s="41"/>
      <c r="AF35" s="41"/>
      <c r="AG35" s="41"/>
      <c r="AH35" s="41"/>
      <c r="AI35" s="41"/>
      <c r="AJ35" s="41"/>
      <c r="AK35" s="232">
        <f>SUM(AK26:AK33)</f>
        <v>0</v>
      </c>
      <c r="AL35" s="231"/>
      <c r="AM35" s="231"/>
      <c r="AN35" s="231"/>
      <c r="AO35" s="233"/>
      <c r="AP35" s="39"/>
      <c r="AQ35" s="39"/>
      <c r="AR35" s="34"/>
      <c r="BG35" s="33"/>
    </row>
    <row r="36" spans="1:59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G36" s="33"/>
    </row>
    <row r="37" spans="1:59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G37" s="33"/>
    </row>
    <row r="38" spans="1:59" s="1" customFormat="1" ht="14.45" customHeight="1">
      <c r="B38" s="21"/>
      <c r="AR38" s="21"/>
    </row>
    <row r="39" spans="1:59" s="1" customFormat="1" ht="14.45" customHeight="1">
      <c r="B39" s="21"/>
      <c r="AR39" s="21"/>
    </row>
    <row r="40" spans="1:59" s="1" customFormat="1" ht="14.45" customHeight="1">
      <c r="B40" s="21"/>
      <c r="AR40" s="21"/>
    </row>
    <row r="41" spans="1:59" s="1" customFormat="1" ht="14.45" customHeight="1">
      <c r="B41" s="21"/>
      <c r="AR41" s="21"/>
    </row>
    <row r="42" spans="1:59" s="1" customFormat="1" ht="14.45" customHeight="1">
      <c r="B42" s="21"/>
      <c r="AR42" s="21"/>
    </row>
    <row r="43" spans="1:59" s="1" customFormat="1" ht="14.45" customHeight="1">
      <c r="B43" s="21"/>
      <c r="AR43" s="21"/>
    </row>
    <row r="44" spans="1:59" s="1" customFormat="1" ht="14.45" customHeight="1">
      <c r="B44" s="21"/>
      <c r="AR44" s="21"/>
    </row>
    <row r="45" spans="1:59" s="1" customFormat="1" ht="14.45" customHeight="1">
      <c r="B45" s="21"/>
      <c r="AR45" s="21"/>
    </row>
    <row r="46" spans="1:59" s="1" customFormat="1" ht="14.45" customHeight="1">
      <c r="B46" s="21"/>
      <c r="AR46" s="21"/>
    </row>
    <row r="47" spans="1:59" s="1" customFormat="1" ht="14.45" customHeight="1">
      <c r="B47" s="21"/>
      <c r="AR47" s="21"/>
    </row>
    <row r="48" spans="1:59" s="1" customFormat="1" ht="14.45" customHeight="1">
      <c r="B48" s="21"/>
      <c r="AR48" s="21"/>
    </row>
    <row r="49" spans="1:59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9" ht="11.25">
      <c r="B50" s="21"/>
      <c r="AR50" s="21"/>
    </row>
    <row r="51" spans="1:59" ht="11.25">
      <c r="B51" s="21"/>
      <c r="AR51" s="21"/>
    </row>
    <row r="52" spans="1:59" ht="11.25">
      <c r="B52" s="21"/>
      <c r="AR52" s="21"/>
    </row>
    <row r="53" spans="1:59" ht="11.25">
      <c r="B53" s="21"/>
      <c r="AR53" s="21"/>
    </row>
    <row r="54" spans="1:59" ht="11.25">
      <c r="B54" s="21"/>
      <c r="AR54" s="21"/>
    </row>
    <row r="55" spans="1:59" ht="11.25">
      <c r="B55" s="21"/>
      <c r="AR55" s="21"/>
    </row>
    <row r="56" spans="1:59" ht="11.25">
      <c r="B56" s="21"/>
      <c r="AR56" s="21"/>
    </row>
    <row r="57" spans="1:59" ht="11.25">
      <c r="B57" s="21"/>
      <c r="AR57" s="21"/>
    </row>
    <row r="58" spans="1:59" ht="11.25">
      <c r="B58" s="21"/>
      <c r="AR58" s="21"/>
    </row>
    <row r="59" spans="1:59" ht="11.25">
      <c r="B59" s="21"/>
      <c r="AR59" s="21"/>
    </row>
    <row r="60" spans="1:59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G60" s="33"/>
    </row>
    <row r="61" spans="1:59" ht="11.25">
      <c r="B61" s="21"/>
      <c r="AR61" s="21"/>
    </row>
    <row r="62" spans="1:59" ht="11.25">
      <c r="B62" s="21"/>
      <c r="AR62" s="21"/>
    </row>
    <row r="63" spans="1:59" ht="11.25">
      <c r="B63" s="21"/>
      <c r="AR63" s="21"/>
    </row>
    <row r="64" spans="1:59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G64" s="33"/>
    </row>
    <row r="65" spans="1:59" ht="11.25">
      <c r="B65" s="21"/>
      <c r="AR65" s="21"/>
    </row>
    <row r="66" spans="1:59" ht="11.25">
      <c r="B66" s="21"/>
      <c r="AR66" s="21"/>
    </row>
    <row r="67" spans="1:59" ht="11.25">
      <c r="B67" s="21"/>
      <c r="AR67" s="21"/>
    </row>
    <row r="68" spans="1:59" ht="11.25">
      <c r="B68" s="21"/>
      <c r="AR68" s="21"/>
    </row>
    <row r="69" spans="1:59" ht="11.25">
      <c r="B69" s="21"/>
      <c r="AR69" s="21"/>
    </row>
    <row r="70" spans="1:59" ht="11.25">
      <c r="B70" s="21"/>
      <c r="AR70" s="21"/>
    </row>
    <row r="71" spans="1:59" ht="11.25">
      <c r="B71" s="21"/>
      <c r="AR71" s="21"/>
    </row>
    <row r="72" spans="1:59" ht="11.25">
      <c r="B72" s="21"/>
      <c r="AR72" s="21"/>
    </row>
    <row r="73" spans="1:59" ht="11.25">
      <c r="B73" s="21"/>
      <c r="AR73" s="21"/>
    </row>
    <row r="74" spans="1:59" ht="11.25">
      <c r="B74" s="21"/>
      <c r="AR74" s="21"/>
    </row>
    <row r="75" spans="1:59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G75" s="33"/>
    </row>
    <row r="76" spans="1:59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G76" s="33"/>
    </row>
    <row r="77" spans="1:59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G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G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G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G83" s="33"/>
    </row>
    <row r="84" spans="1:91" s="4" customFormat="1" ht="12" customHeight="1">
      <c r="B84" s="52"/>
      <c r="C84" s="28" t="s">
        <v>14</v>
      </c>
      <c r="L84" s="4" t="str">
        <f>K5</f>
        <v>2245</v>
      </c>
      <c r="AR84" s="52"/>
    </row>
    <row r="85" spans="1:91" s="5" customFormat="1" ht="36.950000000000003" customHeight="1">
      <c r="B85" s="53"/>
      <c r="C85" s="54" t="s">
        <v>17</v>
      </c>
      <c r="L85" s="234" t="str">
        <f>K6</f>
        <v>Stavební úpravy č.p.167,PO schodiště západ,PBŘ celku- Nemocnice Vysoké Mýto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G86" s="33"/>
    </row>
    <row r="87" spans="1:91" s="2" customFormat="1" ht="12" customHeight="1">
      <c r="A87" s="33"/>
      <c r="B87" s="34"/>
      <c r="C87" s="28" t="s">
        <v>21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ul.Hradecká p.č.st.1985/3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23</v>
      </c>
      <c r="AJ87" s="33"/>
      <c r="AK87" s="33"/>
      <c r="AL87" s="33"/>
      <c r="AM87" s="236" t="str">
        <f>IF(AN8= "","",AN8)</f>
        <v>16. 12. 2022</v>
      </c>
      <c r="AN87" s="236"/>
      <c r="AO87" s="33"/>
      <c r="AP87" s="33"/>
      <c r="AQ87" s="33"/>
      <c r="AR87" s="34"/>
      <c r="BG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G88" s="33"/>
    </row>
    <row r="89" spans="1:91" s="2" customFormat="1" ht="15.2" customHeight="1">
      <c r="A89" s="33"/>
      <c r="B89" s="34"/>
      <c r="C89" s="28" t="s">
        <v>25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Vysokomýtská nemocnice p.o.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37" t="str">
        <f>IF(E17="","",E17)</f>
        <v>KVARTA spol.s r.o. Choceň</v>
      </c>
      <c r="AN89" s="238"/>
      <c r="AO89" s="238"/>
      <c r="AP89" s="238"/>
      <c r="AQ89" s="33"/>
      <c r="AR89" s="34"/>
      <c r="AS89" s="239" t="s">
        <v>56</v>
      </c>
      <c r="AT89" s="240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8"/>
      <c r="BG89" s="33"/>
    </row>
    <row r="90" spans="1:91" s="2" customFormat="1" ht="15.2" customHeight="1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37" t="str">
        <f>IF(E20="","",E20)</f>
        <v>R.Janošová</v>
      </c>
      <c r="AN90" s="238"/>
      <c r="AO90" s="238"/>
      <c r="AP90" s="238"/>
      <c r="AQ90" s="33"/>
      <c r="AR90" s="34"/>
      <c r="AS90" s="241"/>
      <c r="AT90" s="242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60"/>
      <c r="BG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1"/>
      <c r="AT91" s="242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60"/>
      <c r="BG91" s="33"/>
    </row>
    <row r="92" spans="1:91" s="2" customFormat="1" ht="29.25" customHeight="1">
      <c r="A92" s="33"/>
      <c r="B92" s="34"/>
      <c r="C92" s="243" t="s">
        <v>57</v>
      </c>
      <c r="D92" s="244"/>
      <c r="E92" s="244"/>
      <c r="F92" s="244"/>
      <c r="G92" s="244"/>
      <c r="H92" s="61"/>
      <c r="I92" s="245" t="s">
        <v>58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59</v>
      </c>
      <c r="AH92" s="244"/>
      <c r="AI92" s="244"/>
      <c r="AJ92" s="244"/>
      <c r="AK92" s="244"/>
      <c r="AL92" s="244"/>
      <c r="AM92" s="244"/>
      <c r="AN92" s="245" t="s">
        <v>60</v>
      </c>
      <c r="AO92" s="244"/>
      <c r="AP92" s="247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4" t="s">
        <v>73</v>
      </c>
      <c r="BE92" s="64" t="s">
        <v>74</v>
      </c>
      <c r="BF92" s="65" t="s">
        <v>75</v>
      </c>
      <c r="BG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8"/>
      <c r="BG93" s="33"/>
    </row>
    <row r="94" spans="1:91" s="6" customFormat="1" ht="32.450000000000003" customHeight="1">
      <c r="B94" s="69"/>
      <c r="C94" s="70" t="s">
        <v>76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51">
        <f>ROUND(SUM(AG95:AG96),2)</f>
        <v>0</v>
      </c>
      <c r="AH94" s="251"/>
      <c r="AI94" s="251"/>
      <c r="AJ94" s="251"/>
      <c r="AK94" s="251"/>
      <c r="AL94" s="251"/>
      <c r="AM94" s="251"/>
      <c r="AN94" s="252">
        <f>SUM(AG94,AV94)</f>
        <v>0</v>
      </c>
      <c r="AO94" s="252"/>
      <c r="AP94" s="252"/>
      <c r="AQ94" s="73" t="s">
        <v>1</v>
      </c>
      <c r="AR94" s="69"/>
      <c r="AS94" s="74">
        <f>ROUND(SUM(AS95:AS96),2)</f>
        <v>0</v>
      </c>
      <c r="AT94" s="75">
        <f>ROUND(SUM(AT95:AT96),2)</f>
        <v>0</v>
      </c>
      <c r="AU94" s="76">
        <f>ROUND(SUM(AU95:AU96),2)</f>
        <v>0</v>
      </c>
      <c r="AV94" s="76">
        <f>ROUND(SUM(AX94:AY94),2)</f>
        <v>0</v>
      </c>
      <c r="AW94" s="77">
        <f>ROUND(SUM(AW95:AW96),5)</f>
        <v>0</v>
      </c>
      <c r="AX94" s="76">
        <f>ROUND(BB94*L29,2)</f>
        <v>0</v>
      </c>
      <c r="AY94" s="76">
        <f>ROUND(BC94*L30,2)</f>
        <v>0</v>
      </c>
      <c r="AZ94" s="76">
        <f>ROUND(BD94*L29,2)</f>
        <v>0</v>
      </c>
      <c r="BA94" s="76">
        <f>ROUND(BE94*L30,2)</f>
        <v>0</v>
      </c>
      <c r="BB94" s="76">
        <f>ROUND(SUM(BB95:BB96),2)</f>
        <v>0</v>
      </c>
      <c r="BC94" s="76">
        <f>ROUND(SUM(BC95:BC96),2)</f>
        <v>0</v>
      </c>
      <c r="BD94" s="76">
        <f>ROUND(SUM(BD95:BD96),2)</f>
        <v>0</v>
      </c>
      <c r="BE94" s="76">
        <f>ROUND(SUM(BE95:BE96),2)</f>
        <v>0</v>
      </c>
      <c r="BF94" s="78">
        <f>ROUND(SUM(BF95:BF96),2)</f>
        <v>0</v>
      </c>
      <c r="BS94" s="79" t="s">
        <v>77</v>
      </c>
      <c r="BT94" s="79" t="s">
        <v>78</v>
      </c>
      <c r="BU94" s="80" t="s">
        <v>79</v>
      </c>
      <c r="BV94" s="79" t="s">
        <v>80</v>
      </c>
      <c r="BW94" s="79" t="s">
        <v>5</v>
      </c>
      <c r="BX94" s="79" t="s">
        <v>81</v>
      </c>
      <c r="CL94" s="79" t="s">
        <v>1</v>
      </c>
    </row>
    <row r="95" spans="1:91" s="7" customFormat="1" ht="16.5" customHeight="1">
      <c r="A95" s="81" t="s">
        <v>82</v>
      </c>
      <c r="B95" s="82"/>
      <c r="C95" s="83"/>
      <c r="D95" s="250" t="s">
        <v>83</v>
      </c>
      <c r="E95" s="250"/>
      <c r="F95" s="250"/>
      <c r="G95" s="250"/>
      <c r="H95" s="250"/>
      <c r="I95" s="84"/>
      <c r="J95" s="250" t="s">
        <v>84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8">
        <f>'1 - Stavební část'!K32</f>
        <v>0</v>
      </c>
      <c r="AH95" s="249"/>
      <c r="AI95" s="249"/>
      <c r="AJ95" s="249"/>
      <c r="AK95" s="249"/>
      <c r="AL95" s="249"/>
      <c r="AM95" s="249"/>
      <c r="AN95" s="248">
        <f>SUM(AG95,AV95)</f>
        <v>0</v>
      </c>
      <c r="AO95" s="249"/>
      <c r="AP95" s="249"/>
      <c r="AQ95" s="85" t="s">
        <v>85</v>
      </c>
      <c r="AR95" s="82"/>
      <c r="AS95" s="86">
        <f>'1 - Stavební část'!K30</f>
        <v>0</v>
      </c>
      <c r="AT95" s="87">
        <f>'1 - Stavební část'!K31</f>
        <v>0</v>
      </c>
      <c r="AU95" s="87">
        <v>0</v>
      </c>
      <c r="AV95" s="87">
        <f>ROUND(SUM(AX95:AY95),2)</f>
        <v>0</v>
      </c>
      <c r="AW95" s="88">
        <f>'1 - Stavební část'!T141</f>
        <v>0</v>
      </c>
      <c r="AX95" s="87">
        <f>'1 - Stavební část'!K35</f>
        <v>0</v>
      </c>
      <c r="AY95" s="87">
        <f>'1 - Stavební část'!K36</f>
        <v>0</v>
      </c>
      <c r="AZ95" s="87">
        <f>'1 - Stavební část'!K37</f>
        <v>0</v>
      </c>
      <c r="BA95" s="87">
        <f>'1 - Stavební část'!K38</f>
        <v>0</v>
      </c>
      <c r="BB95" s="87">
        <f>'1 - Stavební část'!F35</f>
        <v>0</v>
      </c>
      <c r="BC95" s="87">
        <f>'1 - Stavební část'!F36</f>
        <v>0</v>
      </c>
      <c r="BD95" s="87">
        <f>'1 - Stavební část'!F37</f>
        <v>0</v>
      </c>
      <c r="BE95" s="87">
        <f>'1 - Stavební část'!F38</f>
        <v>0</v>
      </c>
      <c r="BF95" s="89">
        <f>'1 - Stavební část'!F39</f>
        <v>0</v>
      </c>
      <c r="BT95" s="90" t="s">
        <v>83</v>
      </c>
      <c r="BV95" s="90" t="s">
        <v>80</v>
      </c>
      <c r="BW95" s="90" t="s">
        <v>86</v>
      </c>
      <c r="BX95" s="90" t="s">
        <v>5</v>
      </c>
      <c r="CL95" s="90" t="s">
        <v>1</v>
      </c>
      <c r="CM95" s="90" t="s">
        <v>87</v>
      </c>
    </row>
    <row r="96" spans="1:91" s="7" customFormat="1" ht="16.5" customHeight="1">
      <c r="A96" s="81" t="s">
        <v>82</v>
      </c>
      <c r="B96" s="82"/>
      <c r="C96" s="83"/>
      <c r="D96" s="250" t="s">
        <v>87</v>
      </c>
      <c r="E96" s="250"/>
      <c r="F96" s="250"/>
      <c r="G96" s="250"/>
      <c r="H96" s="250"/>
      <c r="I96" s="84"/>
      <c r="J96" s="250" t="s">
        <v>88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8">
        <f>'2 - Vedlejší rozpočtové n...'!K32</f>
        <v>0</v>
      </c>
      <c r="AH96" s="249"/>
      <c r="AI96" s="249"/>
      <c r="AJ96" s="249"/>
      <c r="AK96" s="249"/>
      <c r="AL96" s="249"/>
      <c r="AM96" s="249"/>
      <c r="AN96" s="248">
        <f>SUM(AG96,AV96)</f>
        <v>0</v>
      </c>
      <c r="AO96" s="249"/>
      <c r="AP96" s="249"/>
      <c r="AQ96" s="85" t="s">
        <v>85</v>
      </c>
      <c r="AR96" s="82"/>
      <c r="AS96" s="91">
        <f>'2 - Vedlejší rozpočtové n...'!K30</f>
        <v>0</v>
      </c>
      <c r="AT96" s="92">
        <f>'2 - Vedlejší rozpočtové n...'!K31</f>
        <v>0</v>
      </c>
      <c r="AU96" s="92">
        <v>0</v>
      </c>
      <c r="AV96" s="92">
        <f>ROUND(SUM(AX96:AY96),2)</f>
        <v>0</v>
      </c>
      <c r="AW96" s="93">
        <f>'2 - Vedlejší rozpočtové n...'!T119</f>
        <v>0</v>
      </c>
      <c r="AX96" s="92">
        <f>'2 - Vedlejší rozpočtové n...'!K35</f>
        <v>0</v>
      </c>
      <c r="AY96" s="92">
        <f>'2 - Vedlejší rozpočtové n...'!K36</f>
        <v>0</v>
      </c>
      <c r="AZ96" s="92">
        <f>'2 - Vedlejší rozpočtové n...'!K37</f>
        <v>0</v>
      </c>
      <c r="BA96" s="92">
        <f>'2 - Vedlejší rozpočtové n...'!K38</f>
        <v>0</v>
      </c>
      <c r="BB96" s="92">
        <f>'2 - Vedlejší rozpočtové n...'!F35</f>
        <v>0</v>
      </c>
      <c r="BC96" s="92">
        <f>'2 - Vedlejší rozpočtové n...'!F36</f>
        <v>0</v>
      </c>
      <c r="BD96" s="92">
        <f>'2 - Vedlejší rozpočtové n...'!F37</f>
        <v>0</v>
      </c>
      <c r="BE96" s="92">
        <f>'2 - Vedlejší rozpočtové n...'!F38</f>
        <v>0</v>
      </c>
      <c r="BF96" s="94">
        <f>'2 - Vedlejší rozpočtové n...'!F39</f>
        <v>0</v>
      </c>
      <c r="BT96" s="90" t="s">
        <v>83</v>
      </c>
      <c r="BV96" s="90" t="s">
        <v>80</v>
      </c>
      <c r="BW96" s="90" t="s">
        <v>89</v>
      </c>
      <c r="BX96" s="90" t="s">
        <v>5</v>
      </c>
      <c r="CL96" s="90" t="s">
        <v>1</v>
      </c>
      <c r="CM96" s="90" t="s">
        <v>87</v>
      </c>
    </row>
    <row r="97" spans="1:59" s="2" customFormat="1" ht="30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</row>
    <row r="98" spans="1:59" s="2" customFormat="1" ht="6.95" customHeight="1">
      <c r="A98" s="33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</row>
  </sheetData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Stavební část'!C2" display="/"/>
    <hyperlink ref="A96" location="'2 - Vedlejší rozpočtové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2"/>
  <sheetViews>
    <sheetView showGridLines="0" tabSelected="1" topLeftCell="A994" workbookViewId="0">
      <selection activeCell="H1020" sqref="H102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53" t="s">
        <v>6</v>
      </c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87</v>
      </c>
    </row>
    <row r="4" spans="1:46" s="1" customFormat="1" ht="24.95" customHeight="1">
      <c r="B4" s="21"/>
      <c r="D4" s="22" t="s">
        <v>90</v>
      </c>
      <c r="M4" s="21"/>
      <c r="N4" s="95" t="s">
        <v>11</v>
      </c>
      <c r="AT4" s="18" t="s">
        <v>3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28" t="s">
        <v>17</v>
      </c>
      <c r="M6" s="21"/>
    </row>
    <row r="7" spans="1:46" s="1" customFormat="1" ht="26.25" customHeight="1">
      <c r="B7" s="21"/>
      <c r="E7" s="254" t="str">
        <f>'Rekapitulace stavby'!K6</f>
        <v>Stavební úpravy č.p.167,PO schodiště západ,PBŘ celku- Nemocnice Vysoké Mýto</v>
      </c>
      <c r="F7" s="255"/>
      <c r="G7" s="255"/>
      <c r="H7" s="255"/>
      <c r="M7" s="21"/>
    </row>
    <row r="8" spans="1:46" s="2" customFormat="1" ht="12" customHeight="1">
      <c r="A8" s="33"/>
      <c r="B8" s="34"/>
      <c r="C8" s="33"/>
      <c r="D8" s="28" t="s">
        <v>91</v>
      </c>
      <c r="E8" s="33"/>
      <c r="F8" s="33"/>
      <c r="G8" s="33"/>
      <c r="H8" s="33"/>
      <c r="I8" s="33"/>
      <c r="J8" s="33"/>
      <c r="K8" s="33"/>
      <c r="L8" s="33"/>
      <c r="M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92</v>
      </c>
      <c r="F9" s="256"/>
      <c r="G9" s="256"/>
      <c r="H9" s="256"/>
      <c r="I9" s="33"/>
      <c r="J9" s="33"/>
      <c r="K9" s="33"/>
      <c r="L9" s="33"/>
      <c r="M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1</v>
      </c>
      <c r="G11" s="33"/>
      <c r="H11" s="33"/>
      <c r="I11" s="28" t="s">
        <v>20</v>
      </c>
      <c r="J11" s="26" t="s">
        <v>1</v>
      </c>
      <c r="K11" s="33"/>
      <c r="L11" s="33"/>
      <c r="M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6" t="str">
        <f>'Rekapitulace stavby'!AN8</f>
        <v>16. 12. 2022</v>
      </c>
      <c r="K12" s="33"/>
      <c r="L12" s="33"/>
      <c r="M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1</v>
      </c>
      <c r="K14" s="33"/>
      <c r="L14" s="33"/>
      <c r="M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1</v>
      </c>
      <c r="K15" s="33"/>
      <c r="L15" s="33"/>
      <c r="M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33"/>
      <c r="M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18"/>
      <c r="G18" s="218"/>
      <c r="H18" s="218"/>
      <c r="I18" s="28" t="s">
        <v>28</v>
      </c>
      <c r="J18" s="29" t="str">
        <f>'Rekapitulace stavby'!AN14</f>
        <v>Vyplň údaj</v>
      </c>
      <c r="K18" s="33"/>
      <c r="L18" s="33"/>
      <c r="M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1</v>
      </c>
      <c r="K20" s="33"/>
      <c r="L20" s="33"/>
      <c r="M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1</v>
      </c>
      <c r="K21" s="33"/>
      <c r="L21" s="33"/>
      <c r="M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26</v>
      </c>
      <c r="J23" s="26" t="s">
        <v>1</v>
      </c>
      <c r="K23" s="33"/>
      <c r="L23" s="33"/>
      <c r="M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28</v>
      </c>
      <c r="J24" s="26" t="s">
        <v>1</v>
      </c>
      <c r="K24" s="33"/>
      <c r="L24" s="33"/>
      <c r="M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33"/>
      <c r="M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23" t="s">
        <v>1</v>
      </c>
      <c r="F27" s="223"/>
      <c r="G27" s="223"/>
      <c r="H27" s="223"/>
      <c r="I27" s="96"/>
      <c r="J27" s="96"/>
      <c r="K27" s="96"/>
      <c r="L27" s="96"/>
      <c r="M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67"/>
      <c r="M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.75">
      <c r="A30" s="33"/>
      <c r="B30" s="34"/>
      <c r="C30" s="33"/>
      <c r="D30" s="33"/>
      <c r="E30" s="28" t="s">
        <v>93</v>
      </c>
      <c r="F30" s="33"/>
      <c r="G30" s="33"/>
      <c r="H30" s="33"/>
      <c r="I30" s="33"/>
      <c r="J30" s="33"/>
      <c r="K30" s="99">
        <f>I96</f>
        <v>0</v>
      </c>
      <c r="L30" s="33"/>
      <c r="M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2.75">
      <c r="A31" s="33"/>
      <c r="B31" s="34"/>
      <c r="C31" s="33"/>
      <c r="D31" s="33"/>
      <c r="E31" s="28" t="s">
        <v>94</v>
      </c>
      <c r="F31" s="33"/>
      <c r="G31" s="33"/>
      <c r="H31" s="33"/>
      <c r="I31" s="33"/>
      <c r="J31" s="33"/>
      <c r="K31" s="99">
        <f>J96</f>
        <v>0</v>
      </c>
      <c r="L31" s="33"/>
      <c r="M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0" t="s">
        <v>36</v>
      </c>
      <c r="E32" s="33"/>
      <c r="F32" s="33"/>
      <c r="G32" s="33"/>
      <c r="H32" s="33"/>
      <c r="I32" s="33"/>
      <c r="J32" s="33"/>
      <c r="K32" s="72">
        <f>ROUND(K141, 2)</f>
        <v>0</v>
      </c>
      <c r="L32" s="33"/>
      <c r="M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67"/>
      <c r="M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3"/>
      <c r="K34" s="37" t="s">
        <v>39</v>
      </c>
      <c r="L34" s="33"/>
      <c r="M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1" t="s">
        <v>40</v>
      </c>
      <c r="E35" s="28" t="s">
        <v>41</v>
      </c>
      <c r="F35" s="99">
        <f>ROUND((SUM(BE141:BE1411)),  2)</f>
        <v>0</v>
      </c>
      <c r="G35" s="33"/>
      <c r="H35" s="33"/>
      <c r="I35" s="102">
        <v>0.21</v>
      </c>
      <c r="J35" s="33"/>
      <c r="K35" s="99">
        <f>ROUND(((SUM(BE141:BE1411))*I35),  2)</f>
        <v>0</v>
      </c>
      <c r="L35" s="33"/>
      <c r="M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99">
        <f>ROUND((SUM(BF141:BF1411)),  2)</f>
        <v>0</v>
      </c>
      <c r="G36" s="33"/>
      <c r="H36" s="33"/>
      <c r="I36" s="102">
        <v>0.15</v>
      </c>
      <c r="J36" s="33"/>
      <c r="K36" s="99">
        <f>ROUND(((SUM(BF141:BF1411))*I36),  2)</f>
        <v>0</v>
      </c>
      <c r="L36" s="33"/>
      <c r="M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99">
        <f>ROUND((SUM(BG141:BG1411)),  2)</f>
        <v>0</v>
      </c>
      <c r="G37" s="33"/>
      <c r="H37" s="33"/>
      <c r="I37" s="102">
        <v>0.21</v>
      </c>
      <c r="J37" s="33"/>
      <c r="K37" s="99">
        <f>0</f>
        <v>0</v>
      </c>
      <c r="L37" s="33"/>
      <c r="M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99">
        <f>ROUND((SUM(BH141:BH1411)),  2)</f>
        <v>0</v>
      </c>
      <c r="G38" s="33"/>
      <c r="H38" s="33"/>
      <c r="I38" s="102">
        <v>0.15</v>
      </c>
      <c r="J38" s="33"/>
      <c r="K38" s="99">
        <f>0</f>
        <v>0</v>
      </c>
      <c r="L38" s="33"/>
      <c r="M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99">
        <f>ROUND((SUM(BI141:BI1411)),  2)</f>
        <v>0</v>
      </c>
      <c r="G39" s="33"/>
      <c r="H39" s="33"/>
      <c r="I39" s="102">
        <v>0</v>
      </c>
      <c r="J39" s="33"/>
      <c r="K39" s="99">
        <f>0</f>
        <v>0</v>
      </c>
      <c r="L39" s="33"/>
      <c r="M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3"/>
      <c r="D41" s="104" t="s">
        <v>46</v>
      </c>
      <c r="E41" s="61"/>
      <c r="F41" s="61"/>
      <c r="G41" s="105" t="s">
        <v>47</v>
      </c>
      <c r="H41" s="106" t="s">
        <v>48</v>
      </c>
      <c r="I41" s="61"/>
      <c r="J41" s="61"/>
      <c r="K41" s="107">
        <f>SUM(K32:K39)</f>
        <v>0</v>
      </c>
      <c r="L41" s="108"/>
      <c r="M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M43" s="21"/>
    </row>
    <row r="44" spans="1:31" s="1" customFormat="1" ht="14.45" customHeight="1">
      <c r="B44" s="21"/>
      <c r="M44" s="21"/>
    </row>
    <row r="45" spans="1:31" s="1" customFormat="1" ht="14.45" customHeight="1">
      <c r="B45" s="21"/>
      <c r="M45" s="21"/>
    </row>
    <row r="46" spans="1:31" s="1" customFormat="1" ht="14.45" customHeight="1">
      <c r="B46" s="21"/>
      <c r="M46" s="21"/>
    </row>
    <row r="47" spans="1:31" s="1" customFormat="1" ht="14.45" customHeight="1">
      <c r="B47" s="21"/>
      <c r="M47" s="21"/>
    </row>
    <row r="48" spans="1:31" s="1" customFormat="1" ht="14.45" customHeight="1">
      <c r="B48" s="21"/>
      <c r="M48" s="21"/>
    </row>
    <row r="49" spans="1:31" s="1" customFormat="1" ht="14.45" customHeight="1">
      <c r="B49" s="21"/>
      <c r="M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5"/>
      <c r="M50" s="43"/>
    </row>
    <row r="51" spans="1:31" ht="11.25">
      <c r="B51" s="21"/>
      <c r="M51" s="21"/>
    </row>
    <row r="52" spans="1:31" ht="11.25">
      <c r="B52" s="21"/>
      <c r="M52" s="21"/>
    </row>
    <row r="53" spans="1:31" ht="11.25">
      <c r="B53" s="21"/>
      <c r="M53" s="21"/>
    </row>
    <row r="54" spans="1:31" ht="11.25">
      <c r="B54" s="21"/>
      <c r="M54" s="21"/>
    </row>
    <row r="55" spans="1:31" ht="11.25">
      <c r="B55" s="21"/>
      <c r="M55" s="21"/>
    </row>
    <row r="56" spans="1:31" ht="11.25">
      <c r="B56" s="21"/>
      <c r="M56" s="21"/>
    </row>
    <row r="57" spans="1:31" ht="11.25">
      <c r="B57" s="21"/>
      <c r="M57" s="21"/>
    </row>
    <row r="58" spans="1:31" ht="11.25">
      <c r="B58" s="21"/>
      <c r="M58" s="21"/>
    </row>
    <row r="59" spans="1:31" ht="11.25">
      <c r="B59" s="21"/>
      <c r="M59" s="21"/>
    </row>
    <row r="60" spans="1:31" ht="11.25">
      <c r="B60" s="21"/>
      <c r="M60" s="21"/>
    </row>
    <row r="61" spans="1:31" s="2" customFormat="1" ht="12.75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36"/>
      <c r="M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M62" s="21"/>
    </row>
    <row r="63" spans="1:31" ht="11.25">
      <c r="B63" s="21"/>
      <c r="M63" s="21"/>
    </row>
    <row r="64" spans="1:31" ht="11.25">
      <c r="B64" s="21"/>
      <c r="M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7"/>
      <c r="M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M66" s="21"/>
    </row>
    <row r="67" spans="1:31" ht="11.25">
      <c r="B67" s="21"/>
      <c r="M67" s="21"/>
    </row>
    <row r="68" spans="1:31" ht="11.25">
      <c r="B68" s="21"/>
      <c r="M68" s="21"/>
    </row>
    <row r="69" spans="1:31" ht="11.25">
      <c r="B69" s="21"/>
      <c r="M69" s="21"/>
    </row>
    <row r="70" spans="1:31" ht="11.25">
      <c r="B70" s="21"/>
      <c r="M70" s="21"/>
    </row>
    <row r="71" spans="1:31" ht="11.25">
      <c r="B71" s="21"/>
      <c r="M71" s="21"/>
    </row>
    <row r="72" spans="1:31" ht="11.25">
      <c r="B72" s="21"/>
      <c r="M72" s="21"/>
    </row>
    <row r="73" spans="1:31" ht="11.25">
      <c r="B73" s="21"/>
      <c r="M73" s="21"/>
    </row>
    <row r="74" spans="1:31" ht="11.25">
      <c r="B74" s="21"/>
      <c r="M74" s="21"/>
    </row>
    <row r="75" spans="1:31" ht="11.25">
      <c r="B75" s="21"/>
      <c r="M75" s="21"/>
    </row>
    <row r="76" spans="1:31" s="2" customFormat="1" ht="12.75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36"/>
      <c r="M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33"/>
      <c r="M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33"/>
      <c r="M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54" t="str">
        <f>E7</f>
        <v>Stavební úpravy č.p.167,PO schodiště západ,PBŘ celku- Nemocnice Vysoké Mýto</v>
      </c>
      <c r="F85" s="255"/>
      <c r="G85" s="255"/>
      <c r="H85" s="255"/>
      <c r="I85" s="33"/>
      <c r="J85" s="33"/>
      <c r="K85" s="33"/>
      <c r="L85" s="33"/>
      <c r="M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3"/>
      <c r="E86" s="33"/>
      <c r="F86" s="33"/>
      <c r="G86" s="33"/>
      <c r="H86" s="33"/>
      <c r="I86" s="33"/>
      <c r="J86" s="33"/>
      <c r="K86" s="33"/>
      <c r="L86" s="33"/>
      <c r="M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1 - Stavební část</v>
      </c>
      <c r="F87" s="256"/>
      <c r="G87" s="256"/>
      <c r="H87" s="256"/>
      <c r="I87" s="33"/>
      <c r="J87" s="33"/>
      <c r="K87" s="33"/>
      <c r="L87" s="33"/>
      <c r="M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ul.Hradecká p.č.st.1985/3</v>
      </c>
      <c r="G89" s="33"/>
      <c r="H89" s="33"/>
      <c r="I89" s="28" t="s">
        <v>23</v>
      </c>
      <c r="J89" s="56" t="str">
        <f>IF(J12="","",J12)</f>
        <v>16. 12. 2022</v>
      </c>
      <c r="K89" s="33"/>
      <c r="L89" s="33"/>
      <c r="M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25</v>
      </c>
      <c r="D91" s="33"/>
      <c r="E91" s="33"/>
      <c r="F91" s="26" t="str">
        <f>E15</f>
        <v>Vysokomýtská nemocnice p.o.</v>
      </c>
      <c r="G91" s="33"/>
      <c r="H91" s="33"/>
      <c r="I91" s="28" t="s">
        <v>31</v>
      </c>
      <c r="J91" s="31" t="str">
        <f>E21</f>
        <v>KVARTA spol.s r.o. Choceň</v>
      </c>
      <c r="K91" s="33"/>
      <c r="L91" s="33"/>
      <c r="M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R.Janošová</v>
      </c>
      <c r="K92" s="33"/>
      <c r="L92" s="33"/>
      <c r="M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96</v>
      </c>
      <c r="D94" s="103"/>
      <c r="E94" s="103"/>
      <c r="F94" s="103"/>
      <c r="G94" s="103"/>
      <c r="H94" s="103"/>
      <c r="I94" s="112" t="s">
        <v>97</v>
      </c>
      <c r="J94" s="112" t="s">
        <v>98</v>
      </c>
      <c r="K94" s="112" t="s">
        <v>99</v>
      </c>
      <c r="L94" s="103"/>
      <c r="M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100</v>
      </c>
      <c r="D96" s="33"/>
      <c r="E96" s="33"/>
      <c r="F96" s="33"/>
      <c r="G96" s="33"/>
      <c r="H96" s="33"/>
      <c r="I96" s="72">
        <f t="shared" ref="I96:J98" si="0">Q141</f>
        <v>0</v>
      </c>
      <c r="J96" s="72">
        <f t="shared" si="0"/>
        <v>0</v>
      </c>
      <c r="K96" s="72">
        <f>K141</f>
        <v>0</v>
      </c>
      <c r="L96" s="33"/>
      <c r="M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2:13" s="9" customFormat="1" ht="24.95" customHeight="1">
      <c r="B97" s="114"/>
      <c r="D97" s="115" t="s">
        <v>102</v>
      </c>
      <c r="E97" s="116"/>
      <c r="F97" s="116"/>
      <c r="G97" s="116"/>
      <c r="H97" s="116"/>
      <c r="I97" s="117">
        <f t="shared" si="0"/>
        <v>0</v>
      </c>
      <c r="J97" s="117">
        <f t="shared" si="0"/>
        <v>0</v>
      </c>
      <c r="K97" s="117">
        <f>K142</f>
        <v>0</v>
      </c>
      <c r="M97" s="114"/>
    </row>
    <row r="98" spans="2:13" s="10" customFormat="1" ht="19.899999999999999" customHeight="1">
      <c r="B98" s="118"/>
      <c r="D98" s="119" t="s">
        <v>103</v>
      </c>
      <c r="E98" s="120"/>
      <c r="F98" s="120"/>
      <c r="G98" s="120"/>
      <c r="H98" s="120"/>
      <c r="I98" s="121">
        <f t="shared" si="0"/>
        <v>0</v>
      </c>
      <c r="J98" s="121">
        <f t="shared" si="0"/>
        <v>0</v>
      </c>
      <c r="K98" s="121">
        <f>K143</f>
        <v>0</v>
      </c>
      <c r="M98" s="118"/>
    </row>
    <row r="99" spans="2:13" s="10" customFormat="1" ht="19.899999999999999" customHeight="1">
      <c r="B99" s="118"/>
      <c r="D99" s="119" t="s">
        <v>104</v>
      </c>
      <c r="E99" s="120"/>
      <c r="F99" s="120"/>
      <c r="G99" s="120"/>
      <c r="H99" s="120"/>
      <c r="I99" s="121">
        <f>Q163</f>
        <v>0</v>
      </c>
      <c r="J99" s="121">
        <f>R163</f>
        <v>0</v>
      </c>
      <c r="K99" s="121">
        <f>K163</f>
        <v>0</v>
      </c>
      <c r="M99" s="118"/>
    </row>
    <row r="100" spans="2:13" s="10" customFormat="1" ht="19.899999999999999" customHeight="1">
      <c r="B100" s="118"/>
      <c r="D100" s="119" t="s">
        <v>105</v>
      </c>
      <c r="E100" s="120"/>
      <c r="F100" s="120"/>
      <c r="G100" s="120"/>
      <c r="H100" s="120"/>
      <c r="I100" s="121">
        <f>Q181</f>
        <v>0</v>
      </c>
      <c r="J100" s="121">
        <f>R181</f>
        <v>0</v>
      </c>
      <c r="K100" s="121">
        <f>K181</f>
        <v>0</v>
      </c>
      <c r="M100" s="118"/>
    </row>
    <row r="101" spans="2:13" s="10" customFormat="1" ht="19.899999999999999" customHeight="1">
      <c r="B101" s="118"/>
      <c r="D101" s="119" t="s">
        <v>106</v>
      </c>
      <c r="E101" s="120"/>
      <c r="F101" s="120"/>
      <c r="G101" s="120"/>
      <c r="H101" s="120"/>
      <c r="I101" s="121">
        <f>Q274</f>
        <v>0</v>
      </c>
      <c r="J101" s="121">
        <f>R274</f>
        <v>0</v>
      </c>
      <c r="K101" s="121">
        <f>K274</f>
        <v>0</v>
      </c>
      <c r="M101" s="118"/>
    </row>
    <row r="102" spans="2:13" s="10" customFormat="1" ht="19.899999999999999" customHeight="1">
      <c r="B102" s="118"/>
      <c r="D102" s="119" t="s">
        <v>107</v>
      </c>
      <c r="E102" s="120"/>
      <c r="F102" s="120"/>
      <c r="G102" s="120"/>
      <c r="H102" s="120"/>
      <c r="I102" s="121">
        <f>Q362</f>
        <v>0</v>
      </c>
      <c r="J102" s="121">
        <f>R362</f>
        <v>0</v>
      </c>
      <c r="K102" s="121">
        <f>K362</f>
        <v>0</v>
      </c>
      <c r="M102" s="118"/>
    </row>
    <row r="103" spans="2:13" s="10" customFormat="1" ht="19.899999999999999" customHeight="1">
      <c r="B103" s="118"/>
      <c r="D103" s="119" t="s">
        <v>108</v>
      </c>
      <c r="E103" s="120"/>
      <c r="F103" s="120"/>
      <c r="G103" s="120"/>
      <c r="H103" s="120"/>
      <c r="I103" s="121">
        <f>Q368</f>
        <v>0</v>
      </c>
      <c r="J103" s="121">
        <f>R368</f>
        <v>0</v>
      </c>
      <c r="K103" s="121">
        <f>K368</f>
        <v>0</v>
      </c>
      <c r="M103" s="118"/>
    </row>
    <row r="104" spans="2:13" s="10" customFormat="1" ht="19.899999999999999" customHeight="1">
      <c r="B104" s="118"/>
      <c r="D104" s="119" t="s">
        <v>109</v>
      </c>
      <c r="E104" s="120"/>
      <c r="F104" s="120"/>
      <c r="G104" s="120"/>
      <c r="H104" s="120"/>
      <c r="I104" s="121">
        <f>Q592</f>
        <v>0</v>
      </c>
      <c r="J104" s="121">
        <f>R592</f>
        <v>0</v>
      </c>
      <c r="K104" s="121">
        <f>K592</f>
        <v>0</v>
      </c>
      <c r="M104" s="118"/>
    </row>
    <row r="105" spans="2:13" s="10" customFormat="1" ht="19.899999999999999" customHeight="1">
      <c r="B105" s="118"/>
      <c r="D105" s="119" t="s">
        <v>110</v>
      </c>
      <c r="E105" s="120"/>
      <c r="F105" s="120"/>
      <c r="G105" s="120"/>
      <c r="H105" s="120"/>
      <c r="I105" s="121">
        <f>Q732</f>
        <v>0</v>
      </c>
      <c r="J105" s="121">
        <f>R732</f>
        <v>0</v>
      </c>
      <c r="K105" s="121">
        <f>K732</f>
        <v>0</v>
      </c>
      <c r="M105" s="118"/>
    </row>
    <row r="106" spans="2:13" s="10" customFormat="1" ht="19.899999999999999" customHeight="1">
      <c r="B106" s="118"/>
      <c r="D106" s="119" t="s">
        <v>111</v>
      </c>
      <c r="E106" s="120"/>
      <c r="F106" s="120"/>
      <c r="G106" s="120"/>
      <c r="H106" s="120"/>
      <c r="I106" s="121">
        <f>Q741</f>
        <v>0</v>
      </c>
      <c r="J106" s="121">
        <f>R741</f>
        <v>0</v>
      </c>
      <c r="K106" s="121">
        <f>K741</f>
        <v>0</v>
      </c>
      <c r="M106" s="118"/>
    </row>
    <row r="107" spans="2:13" s="9" customFormat="1" ht="24.95" customHeight="1">
      <c r="B107" s="114"/>
      <c r="D107" s="115" t="s">
        <v>112</v>
      </c>
      <c r="E107" s="116"/>
      <c r="F107" s="116"/>
      <c r="G107" s="116"/>
      <c r="H107" s="116"/>
      <c r="I107" s="117">
        <f>Q743</f>
        <v>0</v>
      </c>
      <c r="J107" s="117">
        <f>R743</f>
        <v>0</v>
      </c>
      <c r="K107" s="117">
        <f>K743</f>
        <v>0</v>
      </c>
      <c r="M107" s="114"/>
    </row>
    <row r="108" spans="2:13" s="10" customFormat="1" ht="19.899999999999999" customHeight="1">
      <c r="B108" s="118"/>
      <c r="D108" s="119" t="s">
        <v>113</v>
      </c>
      <c r="E108" s="120"/>
      <c r="F108" s="120"/>
      <c r="G108" s="120"/>
      <c r="H108" s="120"/>
      <c r="I108" s="121">
        <f>Q744</f>
        <v>0</v>
      </c>
      <c r="J108" s="121">
        <f>R744</f>
        <v>0</v>
      </c>
      <c r="K108" s="121">
        <f>K744</f>
        <v>0</v>
      </c>
      <c r="M108" s="118"/>
    </row>
    <row r="109" spans="2:13" s="10" customFormat="1" ht="19.899999999999999" customHeight="1">
      <c r="B109" s="118"/>
      <c r="D109" s="119" t="s">
        <v>114</v>
      </c>
      <c r="E109" s="120"/>
      <c r="F109" s="120"/>
      <c r="G109" s="120"/>
      <c r="H109" s="120"/>
      <c r="I109" s="121">
        <f>Q761</f>
        <v>0</v>
      </c>
      <c r="J109" s="121">
        <f>R761</f>
        <v>0</v>
      </c>
      <c r="K109" s="121">
        <f>K761</f>
        <v>0</v>
      </c>
      <c r="M109" s="118"/>
    </row>
    <row r="110" spans="2:13" s="10" customFormat="1" ht="19.899999999999999" customHeight="1">
      <c r="B110" s="118"/>
      <c r="D110" s="119" t="s">
        <v>115</v>
      </c>
      <c r="E110" s="120"/>
      <c r="F110" s="120"/>
      <c r="G110" s="120"/>
      <c r="H110" s="120"/>
      <c r="I110" s="121">
        <f>Q776</f>
        <v>0</v>
      </c>
      <c r="J110" s="121">
        <f>R776</f>
        <v>0</v>
      </c>
      <c r="K110" s="121">
        <f>K776</f>
        <v>0</v>
      </c>
      <c r="M110" s="118"/>
    </row>
    <row r="111" spans="2:13" s="10" customFormat="1" ht="19.899999999999999" customHeight="1">
      <c r="B111" s="118"/>
      <c r="D111" s="119" t="s">
        <v>116</v>
      </c>
      <c r="E111" s="120"/>
      <c r="F111" s="120"/>
      <c r="G111" s="120"/>
      <c r="H111" s="120"/>
      <c r="I111" s="121">
        <f>Q818</f>
        <v>0</v>
      </c>
      <c r="J111" s="121">
        <f>R818</f>
        <v>0</v>
      </c>
      <c r="K111" s="121">
        <f>K818</f>
        <v>0</v>
      </c>
      <c r="M111" s="118"/>
    </row>
    <row r="112" spans="2:13" s="10" customFormat="1" ht="19.899999999999999" customHeight="1">
      <c r="B112" s="118"/>
      <c r="D112" s="119" t="s">
        <v>117</v>
      </c>
      <c r="E112" s="120"/>
      <c r="F112" s="120"/>
      <c r="G112" s="120"/>
      <c r="H112" s="120"/>
      <c r="I112" s="121">
        <f>Q831</f>
        <v>0</v>
      </c>
      <c r="J112" s="121">
        <f>R831</f>
        <v>0</v>
      </c>
      <c r="K112" s="121">
        <f>K831</f>
        <v>0</v>
      </c>
      <c r="M112" s="118"/>
    </row>
    <row r="113" spans="1:31" s="10" customFormat="1" ht="19.899999999999999" customHeight="1">
      <c r="B113" s="118"/>
      <c r="D113" s="119" t="s">
        <v>118</v>
      </c>
      <c r="E113" s="120"/>
      <c r="F113" s="120"/>
      <c r="G113" s="120"/>
      <c r="H113" s="120"/>
      <c r="I113" s="121">
        <f>Q860</f>
        <v>0</v>
      </c>
      <c r="J113" s="121">
        <f>R860</f>
        <v>0</v>
      </c>
      <c r="K113" s="121">
        <f>K860</f>
        <v>0</v>
      </c>
      <c r="M113" s="118"/>
    </row>
    <row r="114" spans="1:31" s="10" customFormat="1" ht="19.899999999999999" customHeight="1">
      <c r="B114" s="118"/>
      <c r="D114" s="119" t="s">
        <v>119</v>
      </c>
      <c r="E114" s="120"/>
      <c r="F114" s="120"/>
      <c r="G114" s="120"/>
      <c r="H114" s="120"/>
      <c r="I114" s="121">
        <f>Q868</f>
        <v>0</v>
      </c>
      <c r="J114" s="121">
        <f>R868</f>
        <v>0</v>
      </c>
      <c r="K114" s="121">
        <f>K868</f>
        <v>0</v>
      </c>
      <c r="M114" s="118"/>
    </row>
    <row r="115" spans="1:31" s="10" customFormat="1" ht="19.899999999999999" customHeight="1">
      <c r="B115" s="118"/>
      <c r="D115" s="119" t="s">
        <v>120</v>
      </c>
      <c r="E115" s="120"/>
      <c r="F115" s="120"/>
      <c r="G115" s="120"/>
      <c r="H115" s="120"/>
      <c r="I115" s="121">
        <f>Q900</f>
        <v>0</v>
      </c>
      <c r="J115" s="121">
        <f>R900</f>
        <v>0</v>
      </c>
      <c r="K115" s="121">
        <f>K900</f>
        <v>0</v>
      </c>
      <c r="M115" s="118"/>
    </row>
    <row r="116" spans="1:31" s="10" customFormat="1" ht="19.899999999999999" customHeight="1">
      <c r="B116" s="118"/>
      <c r="D116" s="119" t="s">
        <v>121</v>
      </c>
      <c r="E116" s="120"/>
      <c r="F116" s="120"/>
      <c r="G116" s="120"/>
      <c r="H116" s="120"/>
      <c r="I116" s="121">
        <f>Q925</f>
        <v>0</v>
      </c>
      <c r="J116" s="121">
        <f>R925</f>
        <v>0</v>
      </c>
      <c r="K116" s="121">
        <f>K925</f>
        <v>0</v>
      </c>
      <c r="M116" s="118"/>
    </row>
    <row r="117" spans="1:31" s="10" customFormat="1" ht="19.899999999999999" customHeight="1">
      <c r="B117" s="118"/>
      <c r="D117" s="119" t="s">
        <v>122</v>
      </c>
      <c r="E117" s="120"/>
      <c r="F117" s="120"/>
      <c r="G117" s="120"/>
      <c r="H117" s="120"/>
      <c r="I117" s="121">
        <f>Q1139</f>
        <v>0</v>
      </c>
      <c r="J117" s="121">
        <f>R1139</f>
        <v>0</v>
      </c>
      <c r="K117" s="121">
        <f>K1139</f>
        <v>0</v>
      </c>
      <c r="M117" s="118"/>
    </row>
    <row r="118" spans="1:31" s="10" customFormat="1" ht="19.899999999999999" customHeight="1">
      <c r="B118" s="118"/>
      <c r="D118" s="119" t="s">
        <v>123</v>
      </c>
      <c r="E118" s="120"/>
      <c r="F118" s="120"/>
      <c r="G118" s="120"/>
      <c r="H118" s="120"/>
      <c r="I118" s="121">
        <f>Q1217</f>
        <v>0</v>
      </c>
      <c r="J118" s="121">
        <f>R1217</f>
        <v>0</v>
      </c>
      <c r="K118" s="121">
        <f>K1217</f>
        <v>0</v>
      </c>
      <c r="M118" s="118"/>
    </row>
    <row r="119" spans="1:31" s="10" customFormat="1" ht="19.899999999999999" customHeight="1">
      <c r="B119" s="118"/>
      <c r="D119" s="119" t="s">
        <v>124</v>
      </c>
      <c r="E119" s="120"/>
      <c r="F119" s="120"/>
      <c r="G119" s="120"/>
      <c r="H119" s="120"/>
      <c r="I119" s="121">
        <f>Q1278</f>
        <v>0</v>
      </c>
      <c r="J119" s="121">
        <f>R1278</f>
        <v>0</v>
      </c>
      <c r="K119" s="121">
        <f>K1278</f>
        <v>0</v>
      </c>
      <c r="M119" s="118"/>
    </row>
    <row r="120" spans="1:31" s="10" customFormat="1" ht="19.899999999999999" customHeight="1">
      <c r="B120" s="118"/>
      <c r="D120" s="119" t="s">
        <v>125</v>
      </c>
      <c r="E120" s="120"/>
      <c r="F120" s="120"/>
      <c r="G120" s="120"/>
      <c r="H120" s="120"/>
      <c r="I120" s="121">
        <f>Q1304</f>
        <v>0</v>
      </c>
      <c r="J120" s="121">
        <f>R1304</f>
        <v>0</v>
      </c>
      <c r="K120" s="121">
        <f>K1304</f>
        <v>0</v>
      </c>
      <c r="M120" s="118"/>
    </row>
    <row r="121" spans="1:31" s="10" customFormat="1" ht="19.899999999999999" customHeight="1">
      <c r="B121" s="118"/>
      <c r="D121" s="119" t="s">
        <v>126</v>
      </c>
      <c r="E121" s="120"/>
      <c r="F121" s="120"/>
      <c r="G121" s="120"/>
      <c r="H121" s="120"/>
      <c r="I121" s="121">
        <f>Q1337</f>
        <v>0</v>
      </c>
      <c r="J121" s="121">
        <f>R1337</f>
        <v>0</v>
      </c>
      <c r="K121" s="121">
        <f>K1337</f>
        <v>0</v>
      </c>
      <c r="M121" s="118"/>
    </row>
    <row r="122" spans="1:31" s="2" customFormat="1" ht="21.7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7" spans="1:31" s="2" customFormat="1" ht="6.95" customHeight="1">
      <c r="A127" s="33"/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4.95" customHeight="1">
      <c r="A128" s="33"/>
      <c r="B128" s="34"/>
      <c r="C128" s="22" t="s">
        <v>127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17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26.25" customHeight="1">
      <c r="A131" s="33"/>
      <c r="B131" s="34"/>
      <c r="C131" s="33"/>
      <c r="D131" s="33"/>
      <c r="E131" s="254" t="str">
        <f>E7</f>
        <v>Stavební úpravy č.p.167,PO schodiště západ,PBŘ celku- Nemocnice Vysoké Mýto</v>
      </c>
      <c r="F131" s="255"/>
      <c r="G131" s="255"/>
      <c r="H131" s="255"/>
      <c r="I131" s="33"/>
      <c r="J131" s="33"/>
      <c r="K131" s="33"/>
      <c r="L131" s="33"/>
      <c r="M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91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>
      <c r="A133" s="33"/>
      <c r="B133" s="34"/>
      <c r="C133" s="33"/>
      <c r="D133" s="33"/>
      <c r="E133" s="234" t="str">
        <f>E9</f>
        <v>1 - Stavební část</v>
      </c>
      <c r="F133" s="256"/>
      <c r="G133" s="256"/>
      <c r="H133" s="256"/>
      <c r="I133" s="33"/>
      <c r="J133" s="33"/>
      <c r="K133" s="33"/>
      <c r="L133" s="33"/>
      <c r="M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21</v>
      </c>
      <c r="D135" s="33"/>
      <c r="E135" s="33"/>
      <c r="F135" s="26" t="str">
        <f>F12</f>
        <v>ul.Hradecká p.č.st.1985/3</v>
      </c>
      <c r="G135" s="33"/>
      <c r="H135" s="33"/>
      <c r="I135" s="28" t="s">
        <v>23</v>
      </c>
      <c r="J135" s="56" t="str">
        <f>IF(J12="","",J12)</f>
        <v>16. 12. 2022</v>
      </c>
      <c r="K135" s="33"/>
      <c r="L135" s="33"/>
      <c r="M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5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25.7" customHeight="1">
      <c r="A137" s="33"/>
      <c r="B137" s="34"/>
      <c r="C137" s="28" t="s">
        <v>25</v>
      </c>
      <c r="D137" s="33"/>
      <c r="E137" s="33"/>
      <c r="F137" s="26" t="str">
        <f>E15</f>
        <v>Vysokomýtská nemocnice p.o.</v>
      </c>
      <c r="G137" s="33"/>
      <c r="H137" s="33"/>
      <c r="I137" s="28" t="s">
        <v>31</v>
      </c>
      <c r="J137" s="31" t="str">
        <f>E21</f>
        <v>KVARTA spol.s r.o. Choceň</v>
      </c>
      <c r="K137" s="33"/>
      <c r="L137" s="33"/>
      <c r="M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" customHeight="1">
      <c r="A138" s="33"/>
      <c r="B138" s="34"/>
      <c r="C138" s="28" t="s">
        <v>29</v>
      </c>
      <c r="D138" s="33"/>
      <c r="E138" s="33"/>
      <c r="F138" s="26" t="str">
        <f>IF(E18="","",E18)</f>
        <v>Vyplň údaj</v>
      </c>
      <c r="G138" s="33"/>
      <c r="H138" s="33"/>
      <c r="I138" s="28" t="s">
        <v>33</v>
      </c>
      <c r="J138" s="31" t="str">
        <f>E24</f>
        <v>R.Janošová</v>
      </c>
      <c r="K138" s="33"/>
      <c r="L138" s="33"/>
      <c r="M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22"/>
      <c r="B140" s="123"/>
      <c r="C140" s="124" t="s">
        <v>128</v>
      </c>
      <c r="D140" s="125" t="s">
        <v>61</v>
      </c>
      <c r="E140" s="125" t="s">
        <v>57</v>
      </c>
      <c r="F140" s="125" t="s">
        <v>58</v>
      </c>
      <c r="G140" s="125" t="s">
        <v>129</v>
      </c>
      <c r="H140" s="125" t="s">
        <v>130</v>
      </c>
      <c r="I140" s="125" t="s">
        <v>131</v>
      </c>
      <c r="J140" s="125" t="s">
        <v>132</v>
      </c>
      <c r="K140" s="126" t="s">
        <v>99</v>
      </c>
      <c r="L140" s="127" t="s">
        <v>133</v>
      </c>
      <c r="M140" s="128"/>
      <c r="N140" s="63" t="s">
        <v>1</v>
      </c>
      <c r="O140" s="64" t="s">
        <v>40</v>
      </c>
      <c r="P140" s="64" t="s">
        <v>134</v>
      </c>
      <c r="Q140" s="64" t="s">
        <v>135</v>
      </c>
      <c r="R140" s="64" t="s">
        <v>136</v>
      </c>
      <c r="S140" s="64" t="s">
        <v>137</v>
      </c>
      <c r="T140" s="64" t="s">
        <v>138</v>
      </c>
      <c r="U140" s="64" t="s">
        <v>139</v>
      </c>
      <c r="V140" s="64" t="s">
        <v>140</v>
      </c>
      <c r="W140" s="64" t="s">
        <v>141</v>
      </c>
      <c r="X140" s="65" t="s">
        <v>142</v>
      </c>
      <c r="Y140" s="122"/>
      <c r="Z140" s="122"/>
      <c r="AA140" s="122"/>
      <c r="AB140" s="122"/>
      <c r="AC140" s="122"/>
      <c r="AD140" s="122"/>
      <c r="AE140" s="122"/>
    </row>
    <row r="141" spans="1:65" s="2" customFormat="1" ht="22.9" customHeight="1">
      <c r="A141" s="33"/>
      <c r="B141" s="34"/>
      <c r="C141" s="70" t="s">
        <v>143</v>
      </c>
      <c r="D141" s="33"/>
      <c r="E141" s="33"/>
      <c r="F141" s="33"/>
      <c r="G141" s="33"/>
      <c r="H141" s="33"/>
      <c r="I141" s="33"/>
      <c r="J141" s="33"/>
      <c r="K141" s="129">
        <f>BK141</f>
        <v>0</v>
      </c>
      <c r="L141" s="33"/>
      <c r="M141" s="34"/>
      <c r="N141" s="66"/>
      <c r="O141" s="57"/>
      <c r="P141" s="67"/>
      <c r="Q141" s="130">
        <f>Q142+Q743</f>
        <v>0</v>
      </c>
      <c r="R141" s="130">
        <f>R142+R743</f>
        <v>0</v>
      </c>
      <c r="S141" s="67"/>
      <c r="T141" s="131">
        <f>T142+T743</f>
        <v>0</v>
      </c>
      <c r="U141" s="67"/>
      <c r="V141" s="131">
        <f>V142+V743</f>
        <v>259.57950067999997</v>
      </c>
      <c r="W141" s="67"/>
      <c r="X141" s="132">
        <f>X142+X743</f>
        <v>139.49975919000002</v>
      </c>
      <c r="Y141" s="33"/>
      <c r="Z141" s="33"/>
      <c r="AA141" s="33"/>
      <c r="AB141" s="33"/>
      <c r="AC141" s="33"/>
      <c r="AD141" s="33"/>
      <c r="AE141" s="33"/>
      <c r="AT141" s="18" t="s">
        <v>77</v>
      </c>
      <c r="AU141" s="18" t="s">
        <v>101</v>
      </c>
      <c r="BK141" s="133">
        <f>BK142+BK743</f>
        <v>0</v>
      </c>
    </row>
    <row r="142" spans="1:65" s="12" customFormat="1" ht="25.9" customHeight="1">
      <c r="B142" s="134"/>
      <c r="D142" s="135" t="s">
        <v>77</v>
      </c>
      <c r="E142" s="136" t="s">
        <v>144</v>
      </c>
      <c r="F142" s="136" t="s">
        <v>145</v>
      </c>
      <c r="I142" s="137"/>
      <c r="J142" s="137"/>
      <c r="K142" s="138">
        <f>BK142</f>
        <v>0</v>
      </c>
      <c r="M142" s="134"/>
      <c r="N142" s="139"/>
      <c r="O142" s="140"/>
      <c r="P142" s="140"/>
      <c r="Q142" s="141">
        <f>Q143+Q163+Q181+Q274+Q362+Q368+Q592+Q732+Q741</f>
        <v>0</v>
      </c>
      <c r="R142" s="141">
        <f>R143+R163+R181+R274+R362+R368+R592+R732+R741</f>
        <v>0</v>
      </c>
      <c r="S142" s="140"/>
      <c r="T142" s="142">
        <f>T143+T163+T181+T274+T362+T368+T592+T732+T741</f>
        <v>0</v>
      </c>
      <c r="U142" s="140"/>
      <c r="V142" s="142">
        <f>V143+V163+V181+V274+V362+V368+V592+V732+V741</f>
        <v>237.91438139999997</v>
      </c>
      <c r="W142" s="140"/>
      <c r="X142" s="143">
        <f>X143+X163+X181+X274+X362+X368+X592+X732+X741</f>
        <v>130.96122300000002</v>
      </c>
      <c r="AR142" s="135" t="s">
        <v>83</v>
      </c>
      <c r="AT142" s="144" t="s">
        <v>77</v>
      </c>
      <c r="AU142" s="144" t="s">
        <v>78</v>
      </c>
      <c r="AY142" s="135" t="s">
        <v>146</v>
      </c>
      <c r="BK142" s="145">
        <f>BK143+BK163+BK181+BK274+BK362+BK368+BK592+BK732+BK741</f>
        <v>0</v>
      </c>
    </row>
    <row r="143" spans="1:65" s="12" customFormat="1" ht="22.9" customHeight="1">
      <c r="B143" s="134"/>
      <c r="D143" s="135" t="s">
        <v>77</v>
      </c>
      <c r="E143" s="146" t="s">
        <v>83</v>
      </c>
      <c r="F143" s="146" t="s">
        <v>147</v>
      </c>
      <c r="I143" s="137"/>
      <c r="J143" s="137"/>
      <c r="K143" s="147">
        <f>BK143</f>
        <v>0</v>
      </c>
      <c r="M143" s="134"/>
      <c r="N143" s="139"/>
      <c r="O143" s="140"/>
      <c r="P143" s="140"/>
      <c r="Q143" s="141">
        <f>SUM(Q144:Q162)</f>
        <v>0</v>
      </c>
      <c r="R143" s="141">
        <f>SUM(R144:R162)</f>
        <v>0</v>
      </c>
      <c r="S143" s="140"/>
      <c r="T143" s="142">
        <f>SUM(T144:T162)</f>
        <v>0</v>
      </c>
      <c r="U143" s="140"/>
      <c r="V143" s="142">
        <f>SUM(V144:V162)</f>
        <v>1.8959999999999999</v>
      </c>
      <c r="W143" s="140"/>
      <c r="X143" s="143">
        <f>SUM(X144:X162)</f>
        <v>4.08</v>
      </c>
      <c r="AR143" s="135" t="s">
        <v>83</v>
      </c>
      <c r="AT143" s="144" t="s">
        <v>77</v>
      </c>
      <c r="AU143" s="144" t="s">
        <v>83</v>
      </c>
      <c r="AY143" s="135" t="s">
        <v>146</v>
      </c>
      <c r="BK143" s="145">
        <f>SUM(BK144:BK162)</f>
        <v>0</v>
      </c>
    </row>
    <row r="144" spans="1:65" s="2" customFormat="1" ht="24.2" customHeight="1">
      <c r="A144" s="33"/>
      <c r="B144" s="148"/>
      <c r="C144" s="149" t="s">
        <v>83</v>
      </c>
      <c r="D144" s="149" t="s">
        <v>148</v>
      </c>
      <c r="E144" s="150" t="s">
        <v>149</v>
      </c>
      <c r="F144" s="151" t="s">
        <v>150</v>
      </c>
      <c r="G144" s="152" t="s">
        <v>151</v>
      </c>
      <c r="H144" s="153">
        <v>17</v>
      </c>
      <c r="I144" s="154"/>
      <c r="J144" s="154"/>
      <c r="K144" s="155">
        <f>ROUND(P144*H144,2)</f>
        <v>0</v>
      </c>
      <c r="L144" s="156"/>
      <c r="M144" s="34"/>
      <c r="N144" s="157" t="s">
        <v>1</v>
      </c>
      <c r="O144" s="158" t="s">
        <v>41</v>
      </c>
      <c r="P144" s="159">
        <f>I144+J144</f>
        <v>0</v>
      </c>
      <c r="Q144" s="159">
        <f>ROUND(I144*H144,2)</f>
        <v>0</v>
      </c>
      <c r="R144" s="159">
        <f>ROUND(J144*H144,2)</f>
        <v>0</v>
      </c>
      <c r="S144" s="59"/>
      <c r="T144" s="160">
        <f>S144*H144</f>
        <v>0</v>
      </c>
      <c r="U144" s="160">
        <v>0</v>
      </c>
      <c r="V144" s="160">
        <f>U144*H144</f>
        <v>0</v>
      </c>
      <c r="W144" s="160">
        <v>0.24</v>
      </c>
      <c r="X144" s="161">
        <f>W144*H144</f>
        <v>4.08</v>
      </c>
      <c r="Y144" s="33"/>
      <c r="Z144" s="33"/>
      <c r="AA144" s="33"/>
      <c r="AB144" s="33"/>
      <c r="AC144" s="33"/>
      <c r="AD144" s="33"/>
      <c r="AE144" s="33"/>
      <c r="AR144" s="162" t="s">
        <v>152</v>
      </c>
      <c r="AT144" s="162" t="s">
        <v>148</v>
      </c>
      <c r="AU144" s="162" t="s">
        <v>87</v>
      </c>
      <c r="AY144" s="18" t="s">
        <v>146</v>
      </c>
      <c r="BE144" s="163">
        <f>IF(O144="základní",K144,0)</f>
        <v>0</v>
      </c>
      <c r="BF144" s="163">
        <f>IF(O144="snížená",K144,0)</f>
        <v>0</v>
      </c>
      <c r="BG144" s="163">
        <f>IF(O144="zákl. přenesená",K144,0)</f>
        <v>0</v>
      </c>
      <c r="BH144" s="163">
        <f>IF(O144="sníž. přenesená",K144,0)</f>
        <v>0</v>
      </c>
      <c r="BI144" s="163">
        <f>IF(O144="nulová",K144,0)</f>
        <v>0</v>
      </c>
      <c r="BJ144" s="18" t="s">
        <v>83</v>
      </c>
      <c r="BK144" s="163">
        <f>ROUND(P144*H144,2)</f>
        <v>0</v>
      </c>
      <c r="BL144" s="18" t="s">
        <v>152</v>
      </c>
      <c r="BM144" s="162" t="s">
        <v>153</v>
      </c>
    </row>
    <row r="145" spans="1:65" s="2" customFormat="1" ht="24.2" customHeight="1">
      <c r="A145" s="33"/>
      <c r="B145" s="148"/>
      <c r="C145" s="149" t="s">
        <v>87</v>
      </c>
      <c r="D145" s="149" t="s">
        <v>148</v>
      </c>
      <c r="E145" s="150" t="s">
        <v>154</v>
      </c>
      <c r="F145" s="151" t="s">
        <v>155</v>
      </c>
      <c r="G145" s="152" t="s">
        <v>156</v>
      </c>
      <c r="H145" s="153">
        <v>10.679</v>
      </c>
      <c r="I145" s="154"/>
      <c r="J145" s="154"/>
      <c r="K145" s="155">
        <f>ROUND(P145*H145,2)</f>
        <v>0</v>
      </c>
      <c r="L145" s="156"/>
      <c r="M145" s="34"/>
      <c r="N145" s="157" t="s">
        <v>1</v>
      </c>
      <c r="O145" s="158" t="s">
        <v>41</v>
      </c>
      <c r="P145" s="159">
        <f>I145+J145</f>
        <v>0</v>
      </c>
      <c r="Q145" s="159">
        <f>ROUND(I145*H145,2)</f>
        <v>0</v>
      </c>
      <c r="R145" s="159">
        <f>ROUND(J145*H145,2)</f>
        <v>0</v>
      </c>
      <c r="S145" s="59"/>
      <c r="T145" s="160">
        <f>S145*H145</f>
        <v>0</v>
      </c>
      <c r="U145" s="160">
        <v>0</v>
      </c>
      <c r="V145" s="160">
        <f>U145*H145</f>
        <v>0</v>
      </c>
      <c r="W145" s="160">
        <v>0</v>
      </c>
      <c r="X145" s="161">
        <f>W145*H145</f>
        <v>0</v>
      </c>
      <c r="Y145" s="33"/>
      <c r="Z145" s="33"/>
      <c r="AA145" s="33"/>
      <c r="AB145" s="33"/>
      <c r="AC145" s="33"/>
      <c r="AD145" s="33"/>
      <c r="AE145" s="33"/>
      <c r="AR145" s="162" t="s">
        <v>152</v>
      </c>
      <c r="AT145" s="162" t="s">
        <v>148</v>
      </c>
      <c r="AU145" s="162" t="s">
        <v>87</v>
      </c>
      <c r="AY145" s="18" t="s">
        <v>146</v>
      </c>
      <c r="BE145" s="163">
        <f>IF(O145="základní",K145,0)</f>
        <v>0</v>
      </c>
      <c r="BF145" s="163">
        <f>IF(O145="snížená",K145,0)</f>
        <v>0</v>
      </c>
      <c r="BG145" s="163">
        <f>IF(O145="zákl. přenesená",K145,0)</f>
        <v>0</v>
      </c>
      <c r="BH145" s="163">
        <f>IF(O145="sníž. přenesená",K145,0)</f>
        <v>0</v>
      </c>
      <c r="BI145" s="163">
        <f>IF(O145="nulová",K145,0)</f>
        <v>0</v>
      </c>
      <c r="BJ145" s="18" t="s">
        <v>83</v>
      </c>
      <c r="BK145" s="163">
        <f>ROUND(P145*H145,2)</f>
        <v>0</v>
      </c>
      <c r="BL145" s="18" t="s">
        <v>152</v>
      </c>
      <c r="BM145" s="162" t="s">
        <v>157</v>
      </c>
    </row>
    <row r="146" spans="1:65" s="13" customFormat="1" ht="11.25">
      <c r="B146" s="164"/>
      <c r="D146" s="165" t="s">
        <v>158</v>
      </c>
      <c r="E146" s="166" t="s">
        <v>1</v>
      </c>
      <c r="F146" s="167" t="s">
        <v>159</v>
      </c>
      <c r="H146" s="166" t="s">
        <v>1</v>
      </c>
      <c r="I146" s="168"/>
      <c r="J146" s="168"/>
      <c r="M146" s="164"/>
      <c r="N146" s="169"/>
      <c r="O146" s="170"/>
      <c r="P146" s="170"/>
      <c r="Q146" s="170"/>
      <c r="R146" s="170"/>
      <c r="S146" s="170"/>
      <c r="T146" s="170"/>
      <c r="U146" s="170"/>
      <c r="V146" s="170"/>
      <c r="W146" s="170"/>
      <c r="X146" s="171"/>
      <c r="AT146" s="166" t="s">
        <v>158</v>
      </c>
      <c r="AU146" s="166" t="s">
        <v>87</v>
      </c>
      <c r="AV146" s="13" t="s">
        <v>83</v>
      </c>
      <c r="AW146" s="13" t="s">
        <v>4</v>
      </c>
      <c r="AX146" s="13" t="s">
        <v>78</v>
      </c>
      <c r="AY146" s="166" t="s">
        <v>146</v>
      </c>
    </row>
    <row r="147" spans="1:65" s="14" customFormat="1" ht="11.25">
      <c r="B147" s="172"/>
      <c r="D147" s="165" t="s">
        <v>158</v>
      </c>
      <c r="E147" s="173" t="s">
        <v>1</v>
      </c>
      <c r="F147" s="174" t="s">
        <v>160</v>
      </c>
      <c r="H147" s="175">
        <v>10.679</v>
      </c>
      <c r="I147" s="176"/>
      <c r="J147" s="176"/>
      <c r="M147" s="172"/>
      <c r="N147" s="177"/>
      <c r="O147" s="178"/>
      <c r="P147" s="178"/>
      <c r="Q147" s="178"/>
      <c r="R147" s="178"/>
      <c r="S147" s="178"/>
      <c r="T147" s="178"/>
      <c r="U147" s="178"/>
      <c r="V147" s="178"/>
      <c r="W147" s="178"/>
      <c r="X147" s="179"/>
      <c r="AT147" s="173" t="s">
        <v>158</v>
      </c>
      <c r="AU147" s="173" t="s">
        <v>87</v>
      </c>
      <c r="AV147" s="14" t="s">
        <v>87</v>
      </c>
      <c r="AW147" s="14" t="s">
        <v>4</v>
      </c>
      <c r="AX147" s="14" t="s">
        <v>83</v>
      </c>
      <c r="AY147" s="173" t="s">
        <v>146</v>
      </c>
    </row>
    <row r="148" spans="1:65" s="2" customFormat="1" ht="24.2" customHeight="1">
      <c r="A148" s="33"/>
      <c r="B148" s="148"/>
      <c r="C148" s="149" t="s">
        <v>161</v>
      </c>
      <c r="D148" s="149" t="s">
        <v>148</v>
      </c>
      <c r="E148" s="150" t="s">
        <v>162</v>
      </c>
      <c r="F148" s="151" t="s">
        <v>163</v>
      </c>
      <c r="G148" s="152" t="s">
        <v>156</v>
      </c>
      <c r="H148" s="153">
        <v>12.281000000000001</v>
      </c>
      <c r="I148" s="154"/>
      <c r="J148" s="154"/>
      <c r="K148" s="155">
        <f>ROUND(P148*H148,2)</f>
        <v>0</v>
      </c>
      <c r="L148" s="156"/>
      <c r="M148" s="34"/>
      <c r="N148" s="157" t="s">
        <v>1</v>
      </c>
      <c r="O148" s="158" t="s">
        <v>41</v>
      </c>
      <c r="P148" s="159">
        <f>I148+J148</f>
        <v>0</v>
      </c>
      <c r="Q148" s="159">
        <f>ROUND(I148*H148,2)</f>
        <v>0</v>
      </c>
      <c r="R148" s="159">
        <f>ROUND(J148*H148,2)</f>
        <v>0</v>
      </c>
      <c r="S148" s="59"/>
      <c r="T148" s="160">
        <f>S148*H148</f>
        <v>0</v>
      </c>
      <c r="U148" s="160">
        <v>0</v>
      </c>
      <c r="V148" s="160">
        <f>U148*H148</f>
        <v>0</v>
      </c>
      <c r="W148" s="160">
        <v>0</v>
      </c>
      <c r="X148" s="161">
        <f>W148*H148</f>
        <v>0</v>
      </c>
      <c r="Y148" s="33"/>
      <c r="Z148" s="33"/>
      <c r="AA148" s="33"/>
      <c r="AB148" s="33"/>
      <c r="AC148" s="33"/>
      <c r="AD148" s="33"/>
      <c r="AE148" s="33"/>
      <c r="AR148" s="162" t="s">
        <v>152</v>
      </c>
      <c r="AT148" s="162" t="s">
        <v>148</v>
      </c>
      <c r="AU148" s="162" t="s">
        <v>87</v>
      </c>
      <c r="AY148" s="18" t="s">
        <v>146</v>
      </c>
      <c r="BE148" s="163">
        <f>IF(O148="základní",K148,0)</f>
        <v>0</v>
      </c>
      <c r="BF148" s="163">
        <f>IF(O148="snížená",K148,0)</f>
        <v>0</v>
      </c>
      <c r="BG148" s="163">
        <f>IF(O148="zákl. přenesená",K148,0)</f>
        <v>0</v>
      </c>
      <c r="BH148" s="163">
        <f>IF(O148="sníž. přenesená",K148,0)</f>
        <v>0</v>
      </c>
      <c r="BI148" s="163">
        <f>IF(O148="nulová",K148,0)</f>
        <v>0</v>
      </c>
      <c r="BJ148" s="18" t="s">
        <v>83</v>
      </c>
      <c r="BK148" s="163">
        <f>ROUND(P148*H148,2)</f>
        <v>0</v>
      </c>
      <c r="BL148" s="18" t="s">
        <v>152</v>
      </c>
      <c r="BM148" s="162" t="s">
        <v>164</v>
      </c>
    </row>
    <row r="149" spans="1:65" s="14" customFormat="1" ht="11.25">
      <c r="B149" s="172"/>
      <c r="D149" s="165" t="s">
        <v>158</v>
      </c>
      <c r="E149" s="173" t="s">
        <v>1</v>
      </c>
      <c r="F149" s="174" t="s">
        <v>165</v>
      </c>
      <c r="H149" s="175">
        <v>12.281000000000001</v>
      </c>
      <c r="I149" s="176"/>
      <c r="J149" s="176"/>
      <c r="M149" s="172"/>
      <c r="N149" s="177"/>
      <c r="O149" s="178"/>
      <c r="P149" s="178"/>
      <c r="Q149" s="178"/>
      <c r="R149" s="178"/>
      <c r="S149" s="178"/>
      <c r="T149" s="178"/>
      <c r="U149" s="178"/>
      <c r="V149" s="178"/>
      <c r="W149" s="178"/>
      <c r="X149" s="179"/>
      <c r="AT149" s="173" t="s">
        <v>158</v>
      </c>
      <c r="AU149" s="173" t="s">
        <v>87</v>
      </c>
      <c r="AV149" s="14" t="s">
        <v>87</v>
      </c>
      <c r="AW149" s="14" t="s">
        <v>4</v>
      </c>
      <c r="AX149" s="14" t="s">
        <v>83</v>
      </c>
      <c r="AY149" s="173" t="s">
        <v>146</v>
      </c>
    </row>
    <row r="150" spans="1:65" s="2" customFormat="1" ht="37.9" customHeight="1">
      <c r="A150" s="33"/>
      <c r="B150" s="148"/>
      <c r="C150" s="149" t="s">
        <v>152</v>
      </c>
      <c r="D150" s="149" t="s">
        <v>148</v>
      </c>
      <c r="E150" s="150" t="s">
        <v>166</v>
      </c>
      <c r="F150" s="151" t="s">
        <v>167</v>
      </c>
      <c r="G150" s="152" t="s">
        <v>156</v>
      </c>
      <c r="H150" s="153">
        <v>122.81</v>
      </c>
      <c r="I150" s="154"/>
      <c r="J150" s="154"/>
      <c r="K150" s="155">
        <f>ROUND(P150*H150,2)</f>
        <v>0</v>
      </c>
      <c r="L150" s="156"/>
      <c r="M150" s="34"/>
      <c r="N150" s="157" t="s">
        <v>1</v>
      </c>
      <c r="O150" s="158" t="s">
        <v>41</v>
      </c>
      <c r="P150" s="159">
        <f>I150+J150</f>
        <v>0</v>
      </c>
      <c r="Q150" s="159">
        <f>ROUND(I150*H150,2)</f>
        <v>0</v>
      </c>
      <c r="R150" s="159">
        <f>ROUND(J150*H150,2)</f>
        <v>0</v>
      </c>
      <c r="S150" s="59"/>
      <c r="T150" s="160">
        <f>S150*H150</f>
        <v>0</v>
      </c>
      <c r="U150" s="160">
        <v>0</v>
      </c>
      <c r="V150" s="160">
        <f>U150*H150</f>
        <v>0</v>
      </c>
      <c r="W150" s="160">
        <v>0</v>
      </c>
      <c r="X150" s="161">
        <f>W150*H150</f>
        <v>0</v>
      </c>
      <c r="Y150" s="33"/>
      <c r="Z150" s="33"/>
      <c r="AA150" s="33"/>
      <c r="AB150" s="33"/>
      <c r="AC150" s="33"/>
      <c r="AD150" s="33"/>
      <c r="AE150" s="33"/>
      <c r="AR150" s="162" t="s">
        <v>152</v>
      </c>
      <c r="AT150" s="162" t="s">
        <v>148</v>
      </c>
      <c r="AU150" s="162" t="s">
        <v>87</v>
      </c>
      <c r="AY150" s="18" t="s">
        <v>146</v>
      </c>
      <c r="BE150" s="163">
        <f>IF(O150="základní",K150,0)</f>
        <v>0</v>
      </c>
      <c r="BF150" s="163">
        <f>IF(O150="snížená",K150,0)</f>
        <v>0</v>
      </c>
      <c r="BG150" s="163">
        <f>IF(O150="zákl. přenesená",K150,0)</f>
        <v>0</v>
      </c>
      <c r="BH150" s="163">
        <f>IF(O150="sníž. přenesená",K150,0)</f>
        <v>0</v>
      </c>
      <c r="BI150" s="163">
        <f>IF(O150="nulová",K150,0)</f>
        <v>0</v>
      </c>
      <c r="BJ150" s="18" t="s">
        <v>83</v>
      </c>
      <c r="BK150" s="163">
        <f>ROUND(P150*H150,2)</f>
        <v>0</v>
      </c>
      <c r="BL150" s="18" t="s">
        <v>152</v>
      </c>
      <c r="BM150" s="162" t="s">
        <v>168</v>
      </c>
    </row>
    <row r="151" spans="1:65" s="14" customFormat="1" ht="11.25">
      <c r="B151" s="172"/>
      <c r="D151" s="165" t="s">
        <v>158</v>
      </c>
      <c r="E151" s="173" t="s">
        <v>1</v>
      </c>
      <c r="F151" s="174" t="s">
        <v>169</v>
      </c>
      <c r="H151" s="175">
        <v>122.81</v>
      </c>
      <c r="I151" s="176"/>
      <c r="J151" s="176"/>
      <c r="M151" s="172"/>
      <c r="N151" s="177"/>
      <c r="O151" s="178"/>
      <c r="P151" s="178"/>
      <c r="Q151" s="178"/>
      <c r="R151" s="178"/>
      <c r="S151" s="178"/>
      <c r="T151" s="178"/>
      <c r="U151" s="178"/>
      <c r="V151" s="178"/>
      <c r="W151" s="178"/>
      <c r="X151" s="179"/>
      <c r="AT151" s="173" t="s">
        <v>158</v>
      </c>
      <c r="AU151" s="173" t="s">
        <v>87</v>
      </c>
      <c r="AV151" s="14" t="s">
        <v>87</v>
      </c>
      <c r="AW151" s="14" t="s">
        <v>4</v>
      </c>
      <c r="AX151" s="14" t="s">
        <v>83</v>
      </c>
      <c r="AY151" s="173" t="s">
        <v>146</v>
      </c>
    </row>
    <row r="152" spans="1:65" s="2" customFormat="1" ht="24.2" customHeight="1">
      <c r="A152" s="33"/>
      <c r="B152" s="148"/>
      <c r="C152" s="149" t="s">
        <v>170</v>
      </c>
      <c r="D152" s="149" t="s">
        <v>148</v>
      </c>
      <c r="E152" s="150" t="s">
        <v>171</v>
      </c>
      <c r="F152" s="151" t="s">
        <v>172</v>
      </c>
      <c r="G152" s="152" t="s">
        <v>156</v>
      </c>
      <c r="H152" s="153">
        <v>12.281000000000001</v>
      </c>
      <c r="I152" s="154"/>
      <c r="J152" s="154"/>
      <c r="K152" s="155">
        <f>ROUND(P152*H152,2)</f>
        <v>0</v>
      </c>
      <c r="L152" s="156"/>
      <c r="M152" s="34"/>
      <c r="N152" s="157" t="s">
        <v>1</v>
      </c>
      <c r="O152" s="158" t="s">
        <v>41</v>
      </c>
      <c r="P152" s="159">
        <f>I152+J152</f>
        <v>0</v>
      </c>
      <c r="Q152" s="159">
        <f>ROUND(I152*H152,2)</f>
        <v>0</v>
      </c>
      <c r="R152" s="159">
        <f>ROUND(J152*H152,2)</f>
        <v>0</v>
      </c>
      <c r="S152" s="59"/>
      <c r="T152" s="160">
        <f>S152*H152</f>
        <v>0</v>
      </c>
      <c r="U152" s="160">
        <v>0</v>
      </c>
      <c r="V152" s="160">
        <f>U152*H152</f>
        <v>0</v>
      </c>
      <c r="W152" s="160">
        <v>0</v>
      </c>
      <c r="X152" s="161">
        <f>W152*H152</f>
        <v>0</v>
      </c>
      <c r="Y152" s="33"/>
      <c r="Z152" s="33"/>
      <c r="AA152" s="33"/>
      <c r="AB152" s="33"/>
      <c r="AC152" s="33"/>
      <c r="AD152" s="33"/>
      <c r="AE152" s="33"/>
      <c r="AR152" s="162" t="s">
        <v>152</v>
      </c>
      <c r="AT152" s="162" t="s">
        <v>148</v>
      </c>
      <c r="AU152" s="162" t="s">
        <v>87</v>
      </c>
      <c r="AY152" s="18" t="s">
        <v>146</v>
      </c>
      <c r="BE152" s="163">
        <f>IF(O152="základní",K152,0)</f>
        <v>0</v>
      </c>
      <c r="BF152" s="163">
        <f>IF(O152="snížená",K152,0)</f>
        <v>0</v>
      </c>
      <c r="BG152" s="163">
        <f>IF(O152="zákl. přenesená",K152,0)</f>
        <v>0</v>
      </c>
      <c r="BH152" s="163">
        <f>IF(O152="sníž. přenesená",K152,0)</f>
        <v>0</v>
      </c>
      <c r="BI152" s="163">
        <f>IF(O152="nulová",K152,0)</f>
        <v>0</v>
      </c>
      <c r="BJ152" s="18" t="s">
        <v>83</v>
      </c>
      <c r="BK152" s="163">
        <f>ROUND(P152*H152,2)</f>
        <v>0</v>
      </c>
      <c r="BL152" s="18" t="s">
        <v>152</v>
      </c>
      <c r="BM152" s="162" t="s">
        <v>173</v>
      </c>
    </row>
    <row r="153" spans="1:65" s="2" customFormat="1" ht="24.2" customHeight="1">
      <c r="A153" s="33"/>
      <c r="B153" s="148"/>
      <c r="C153" s="149" t="s">
        <v>174</v>
      </c>
      <c r="D153" s="149" t="s">
        <v>148</v>
      </c>
      <c r="E153" s="150" t="s">
        <v>175</v>
      </c>
      <c r="F153" s="151" t="s">
        <v>176</v>
      </c>
      <c r="G153" s="152" t="s">
        <v>177</v>
      </c>
      <c r="H153" s="153">
        <v>17.087</v>
      </c>
      <c r="I153" s="154"/>
      <c r="J153" s="154"/>
      <c r="K153" s="155">
        <f>ROUND(P153*H153,2)</f>
        <v>0</v>
      </c>
      <c r="L153" s="156"/>
      <c r="M153" s="34"/>
      <c r="N153" s="157" t="s">
        <v>1</v>
      </c>
      <c r="O153" s="158" t="s">
        <v>41</v>
      </c>
      <c r="P153" s="159">
        <f>I153+J153</f>
        <v>0</v>
      </c>
      <c r="Q153" s="159">
        <f>ROUND(I153*H153,2)</f>
        <v>0</v>
      </c>
      <c r="R153" s="159">
        <f>ROUND(J153*H153,2)</f>
        <v>0</v>
      </c>
      <c r="S153" s="59"/>
      <c r="T153" s="160">
        <f>S153*H153</f>
        <v>0</v>
      </c>
      <c r="U153" s="160">
        <v>0</v>
      </c>
      <c r="V153" s="160">
        <f>U153*H153</f>
        <v>0</v>
      </c>
      <c r="W153" s="160">
        <v>0</v>
      </c>
      <c r="X153" s="161">
        <f>W153*H153</f>
        <v>0</v>
      </c>
      <c r="Y153" s="33"/>
      <c r="Z153" s="33"/>
      <c r="AA153" s="33"/>
      <c r="AB153" s="33"/>
      <c r="AC153" s="33"/>
      <c r="AD153" s="33"/>
      <c r="AE153" s="33"/>
      <c r="AR153" s="162" t="s">
        <v>152</v>
      </c>
      <c r="AT153" s="162" t="s">
        <v>148</v>
      </c>
      <c r="AU153" s="162" t="s">
        <v>87</v>
      </c>
      <c r="AY153" s="18" t="s">
        <v>146</v>
      </c>
      <c r="BE153" s="163">
        <f>IF(O153="základní",K153,0)</f>
        <v>0</v>
      </c>
      <c r="BF153" s="163">
        <f>IF(O153="snížená",K153,0)</f>
        <v>0</v>
      </c>
      <c r="BG153" s="163">
        <f>IF(O153="zákl. přenesená",K153,0)</f>
        <v>0</v>
      </c>
      <c r="BH153" s="163">
        <f>IF(O153="sníž. přenesená",K153,0)</f>
        <v>0</v>
      </c>
      <c r="BI153" s="163">
        <f>IF(O153="nulová",K153,0)</f>
        <v>0</v>
      </c>
      <c r="BJ153" s="18" t="s">
        <v>83</v>
      </c>
      <c r="BK153" s="163">
        <f>ROUND(P153*H153,2)</f>
        <v>0</v>
      </c>
      <c r="BL153" s="18" t="s">
        <v>152</v>
      </c>
      <c r="BM153" s="162" t="s">
        <v>178</v>
      </c>
    </row>
    <row r="154" spans="1:65" s="14" customFormat="1" ht="11.25">
      <c r="B154" s="172"/>
      <c r="D154" s="165" t="s">
        <v>158</v>
      </c>
      <c r="E154" s="173" t="s">
        <v>1</v>
      </c>
      <c r="F154" s="174" t="s">
        <v>179</v>
      </c>
      <c r="H154" s="175">
        <v>17.087</v>
      </c>
      <c r="I154" s="176"/>
      <c r="J154" s="176"/>
      <c r="M154" s="172"/>
      <c r="N154" s="177"/>
      <c r="O154" s="178"/>
      <c r="P154" s="178"/>
      <c r="Q154" s="178"/>
      <c r="R154" s="178"/>
      <c r="S154" s="178"/>
      <c r="T154" s="178"/>
      <c r="U154" s="178"/>
      <c r="V154" s="178"/>
      <c r="W154" s="178"/>
      <c r="X154" s="179"/>
      <c r="AT154" s="173" t="s">
        <v>158</v>
      </c>
      <c r="AU154" s="173" t="s">
        <v>87</v>
      </c>
      <c r="AV154" s="14" t="s">
        <v>87</v>
      </c>
      <c r="AW154" s="14" t="s">
        <v>4</v>
      </c>
      <c r="AX154" s="14" t="s">
        <v>83</v>
      </c>
      <c r="AY154" s="173" t="s">
        <v>146</v>
      </c>
    </row>
    <row r="155" spans="1:65" s="2" customFormat="1" ht="24.2" customHeight="1">
      <c r="A155" s="33"/>
      <c r="B155" s="148"/>
      <c r="C155" s="149" t="s">
        <v>180</v>
      </c>
      <c r="D155" s="149" t="s">
        <v>148</v>
      </c>
      <c r="E155" s="150" t="s">
        <v>181</v>
      </c>
      <c r="F155" s="151" t="s">
        <v>182</v>
      </c>
      <c r="G155" s="152" t="s">
        <v>156</v>
      </c>
      <c r="H155" s="153">
        <v>0.94799999999999995</v>
      </c>
      <c r="I155" s="154"/>
      <c r="J155" s="154"/>
      <c r="K155" s="155">
        <f>ROUND(P155*H155,2)</f>
        <v>0</v>
      </c>
      <c r="L155" s="156"/>
      <c r="M155" s="34"/>
      <c r="N155" s="157" t="s">
        <v>1</v>
      </c>
      <c r="O155" s="158" t="s">
        <v>41</v>
      </c>
      <c r="P155" s="159">
        <f>I155+J155</f>
        <v>0</v>
      </c>
      <c r="Q155" s="159">
        <f>ROUND(I155*H155,2)</f>
        <v>0</v>
      </c>
      <c r="R155" s="159">
        <f>ROUND(J155*H155,2)</f>
        <v>0</v>
      </c>
      <c r="S155" s="59"/>
      <c r="T155" s="160">
        <f>S155*H155</f>
        <v>0</v>
      </c>
      <c r="U155" s="160">
        <v>0</v>
      </c>
      <c r="V155" s="160">
        <f>U155*H155</f>
        <v>0</v>
      </c>
      <c r="W155" s="160">
        <v>0</v>
      </c>
      <c r="X155" s="161">
        <f>W155*H155</f>
        <v>0</v>
      </c>
      <c r="Y155" s="33"/>
      <c r="Z155" s="33"/>
      <c r="AA155" s="33"/>
      <c r="AB155" s="33"/>
      <c r="AC155" s="33"/>
      <c r="AD155" s="33"/>
      <c r="AE155" s="33"/>
      <c r="AR155" s="162" t="s">
        <v>152</v>
      </c>
      <c r="AT155" s="162" t="s">
        <v>148</v>
      </c>
      <c r="AU155" s="162" t="s">
        <v>87</v>
      </c>
      <c r="AY155" s="18" t="s">
        <v>146</v>
      </c>
      <c r="BE155" s="163">
        <f>IF(O155="základní",K155,0)</f>
        <v>0</v>
      </c>
      <c r="BF155" s="163">
        <f>IF(O155="snížená",K155,0)</f>
        <v>0</v>
      </c>
      <c r="BG155" s="163">
        <f>IF(O155="zákl. přenesená",K155,0)</f>
        <v>0</v>
      </c>
      <c r="BH155" s="163">
        <f>IF(O155="sníž. přenesená",K155,0)</f>
        <v>0</v>
      </c>
      <c r="BI155" s="163">
        <f>IF(O155="nulová",K155,0)</f>
        <v>0</v>
      </c>
      <c r="BJ155" s="18" t="s">
        <v>83</v>
      </c>
      <c r="BK155" s="163">
        <f>ROUND(P155*H155,2)</f>
        <v>0</v>
      </c>
      <c r="BL155" s="18" t="s">
        <v>152</v>
      </c>
      <c r="BM155" s="162" t="s">
        <v>183</v>
      </c>
    </row>
    <row r="156" spans="1:65" s="13" customFormat="1" ht="11.25">
      <c r="B156" s="164"/>
      <c r="D156" s="165" t="s">
        <v>158</v>
      </c>
      <c r="E156" s="166" t="s">
        <v>1</v>
      </c>
      <c r="F156" s="167" t="s">
        <v>159</v>
      </c>
      <c r="H156" s="166" t="s">
        <v>1</v>
      </c>
      <c r="I156" s="168"/>
      <c r="J156" s="168"/>
      <c r="M156" s="164"/>
      <c r="N156" s="169"/>
      <c r="O156" s="170"/>
      <c r="P156" s="170"/>
      <c r="Q156" s="170"/>
      <c r="R156" s="170"/>
      <c r="S156" s="170"/>
      <c r="T156" s="170"/>
      <c r="U156" s="170"/>
      <c r="V156" s="170"/>
      <c r="W156" s="170"/>
      <c r="X156" s="171"/>
      <c r="AT156" s="166" t="s">
        <v>158</v>
      </c>
      <c r="AU156" s="166" t="s">
        <v>87</v>
      </c>
      <c r="AV156" s="13" t="s">
        <v>83</v>
      </c>
      <c r="AW156" s="13" t="s">
        <v>4</v>
      </c>
      <c r="AX156" s="13" t="s">
        <v>78</v>
      </c>
      <c r="AY156" s="166" t="s">
        <v>146</v>
      </c>
    </row>
    <row r="157" spans="1:65" s="14" customFormat="1" ht="11.25">
      <c r="B157" s="172"/>
      <c r="D157" s="165" t="s">
        <v>158</v>
      </c>
      <c r="E157" s="173" t="s">
        <v>1</v>
      </c>
      <c r="F157" s="174" t="s">
        <v>184</v>
      </c>
      <c r="H157" s="175">
        <v>0.94799999999999995</v>
      </c>
      <c r="I157" s="176"/>
      <c r="J157" s="176"/>
      <c r="M157" s="172"/>
      <c r="N157" s="177"/>
      <c r="O157" s="178"/>
      <c r="P157" s="178"/>
      <c r="Q157" s="178"/>
      <c r="R157" s="178"/>
      <c r="S157" s="178"/>
      <c r="T157" s="178"/>
      <c r="U157" s="178"/>
      <c r="V157" s="178"/>
      <c r="W157" s="178"/>
      <c r="X157" s="179"/>
      <c r="AT157" s="173" t="s">
        <v>158</v>
      </c>
      <c r="AU157" s="173" t="s">
        <v>87</v>
      </c>
      <c r="AV157" s="14" t="s">
        <v>87</v>
      </c>
      <c r="AW157" s="14" t="s">
        <v>4</v>
      </c>
      <c r="AX157" s="14" t="s">
        <v>83</v>
      </c>
      <c r="AY157" s="173" t="s">
        <v>146</v>
      </c>
    </row>
    <row r="158" spans="1:65" s="2" customFormat="1" ht="14.45" customHeight="1">
      <c r="A158" s="33"/>
      <c r="B158" s="148"/>
      <c r="C158" s="180" t="s">
        <v>185</v>
      </c>
      <c r="D158" s="180" t="s">
        <v>186</v>
      </c>
      <c r="E158" s="181" t="s">
        <v>187</v>
      </c>
      <c r="F158" s="182" t="s">
        <v>188</v>
      </c>
      <c r="G158" s="183" t="s">
        <v>177</v>
      </c>
      <c r="H158" s="184">
        <v>1.8959999999999999</v>
      </c>
      <c r="I158" s="185"/>
      <c r="J158" s="186"/>
      <c r="K158" s="187">
        <f>ROUND(P158*H158,2)</f>
        <v>0</v>
      </c>
      <c r="L158" s="186"/>
      <c r="M158" s="188"/>
      <c r="N158" s="189" t="s">
        <v>1</v>
      </c>
      <c r="O158" s="158" t="s">
        <v>41</v>
      </c>
      <c r="P158" s="159">
        <f>I158+J158</f>
        <v>0</v>
      </c>
      <c r="Q158" s="159">
        <f>ROUND(I158*H158,2)</f>
        <v>0</v>
      </c>
      <c r="R158" s="159">
        <f>ROUND(J158*H158,2)</f>
        <v>0</v>
      </c>
      <c r="S158" s="59"/>
      <c r="T158" s="160">
        <f>S158*H158</f>
        <v>0</v>
      </c>
      <c r="U158" s="160">
        <v>1</v>
      </c>
      <c r="V158" s="160">
        <f>U158*H158</f>
        <v>1.8959999999999999</v>
      </c>
      <c r="W158" s="160">
        <v>0</v>
      </c>
      <c r="X158" s="161">
        <f>W158*H158</f>
        <v>0</v>
      </c>
      <c r="Y158" s="33"/>
      <c r="Z158" s="33"/>
      <c r="AA158" s="33"/>
      <c r="AB158" s="33"/>
      <c r="AC158" s="33"/>
      <c r="AD158" s="33"/>
      <c r="AE158" s="33"/>
      <c r="AR158" s="162" t="s">
        <v>185</v>
      </c>
      <c r="AT158" s="162" t="s">
        <v>186</v>
      </c>
      <c r="AU158" s="162" t="s">
        <v>87</v>
      </c>
      <c r="AY158" s="18" t="s">
        <v>146</v>
      </c>
      <c r="BE158" s="163">
        <f>IF(O158="základní",K158,0)</f>
        <v>0</v>
      </c>
      <c r="BF158" s="163">
        <f>IF(O158="snížená",K158,0)</f>
        <v>0</v>
      </c>
      <c r="BG158" s="163">
        <f>IF(O158="zákl. přenesená",K158,0)</f>
        <v>0</v>
      </c>
      <c r="BH158" s="163">
        <f>IF(O158="sníž. přenesená",K158,0)</f>
        <v>0</v>
      </c>
      <c r="BI158" s="163">
        <f>IF(O158="nulová",K158,0)</f>
        <v>0</v>
      </c>
      <c r="BJ158" s="18" t="s">
        <v>83</v>
      </c>
      <c r="BK158" s="163">
        <f>ROUND(P158*H158,2)</f>
        <v>0</v>
      </c>
      <c r="BL158" s="18" t="s">
        <v>152</v>
      </c>
      <c r="BM158" s="162" t="s">
        <v>189</v>
      </c>
    </row>
    <row r="159" spans="1:65" s="14" customFormat="1" ht="11.25">
      <c r="B159" s="172"/>
      <c r="D159" s="165" t="s">
        <v>158</v>
      </c>
      <c r="E159" s="173" t="s">
        <v>1</v>
      </c>
      <c r="F159" s="174" t="s">
        <v>190</v>
      </c>
      <c r="H159" s="175">
        <v>1.8959999999999999</v>
      </c>
      <c r="I159" s="176"/>
      <c r="J159" s="176"/>
      <c r="M159" s="172"/>
      <c r="N159" s="177"/>
      <c r="O159" s="178"/>
      <c r="P159" s="178"/>
      <c r="Q159" s="178"/>
      <c r="R159" s="178"/>
      <c r="S159" s="178"/>
      <c r="T159" s="178"/>
      <c r="U159" s="178"/>
      <c r="V159" s="178"/>
      <c r="W159" s="178"/>
      <c r="X159" s="179"/>
      <c r="AT159" s="173" t="s">
        <v>158</v>
      </c>
      <c r="AU159" s="173" t="s">
        <v>87</v>
      </c>
      <c r="AV159" s="14" t="s">
        <v>87</v>
      </c>
      <c r="AW159" s="14" t="s">
        <v>4</v>
      </c>
      <c r="AX159" s="14" t="s">
        <v>83</v>
      </c>
      <c r="AY159" s="173" t="s">
        <v>146</v>
      </c>
    </row>
    <row r="160" spans="1:65" s="2" customFormat="1" ht="24.2" customHeight="1">
      <c r="A160" s="33"/>
      <c r="B160" s="148"/>
      <c r="C160" s="149" t="s">
        <v>191</v>
      </c>
      <c r="D160" s="149" t="s">
        <v>148</v>
      </c>
      <c r="E160" s="150" t="s">
        <v>192</v>
      </c>
      <c r="F160" s="151" t="s">
        <v>193</v>
      </c>
      <c r="G160" s="152" t="s">
        <v>151</v>
      </c>
      <c r="H160" s="153">
        <v>17</v>
      </c>
      <c r="I160" s="154"/>
      <c r="J160" s="154"/>
      <c r="K160" s="155">
        <f>ROUND(P160*H160,2)</f>
        <v>0</v>
      </c>
      <c r="L160" s="156"/>
      <c r="M160" s="34"/>
      <c r="N160" s="157" t="s">
        <v>1</v>
      </c>
      <c r="O160" s="158" t="s">
        <v>41</v>
      </c>
      <c r="P160" s="159">
        <f>I160+J160</f>
        <v>0</v>
      </c>
      <c r="Q160" s="159">
        <f>ROUND(I160*H160,2)</f>
        <v>0</v>
      </c>
      <c r="R160" s="159">
        <f>ROUND(J160*H160,2)</f>
        <v>0</v>
      </c>
      <c r="S160" s="59"/>
      <c r="T160" s="160">
        <f>S160*H160</f>
        <v>0</v>
      </c>
      <c r="U160" s="160">
        <v>0</v>
      </c>
      <c r="V160" s="160">
        <f>U160*H160</f>
        <v>0</v>
      </c>
      <c r="W160" s="160">
        <v>0</v>
      </c>
      <c r="X160" s="161">
        <f>W160*H160</f>
        <v>0</v>
      </c>
      <c r="Y160" s="33"/>
      <c r="Z160" s="33"/>
      <c r="AA160" s="33"/>
      <c r="AB160" s="33"/>
      <c r="AC160" s="33"/>
      <c r="AD160" s="33"/>
      <c r="AE160" s="33"/>
      <c r="AR160" s="162" t="s">
        <v>152</v>
      </c>
      <c r="AT160" s="162" t="s">
        <v>148</v>
      </c>
      <c r="AU160" s="162" t="s">
        <v>87</v>
      </c>
      <c r="AY160" s="18" t="s">
        <v>146</v>
      </c>
      <c r="BE160" s="163">
        <f>IF(O160="základní",K160,0)</f>
        <v>0</v>
      </c>
      <c r="BF160" s="163">
        <f>IF(O160="snížená",K160,0)</f>
        <v>0</v>
      </c>
      <c r="BG160" s="163">
        <f>IF(O160="zákl. přenesená",K160,0)</f>
        <v>0</v>
      </c>
      <c r="BH160" s="163">
        <f>IF(O160="sníž. přenesená",K160,0)</f>
        <v>0</v>
      </c>
      <c r="BI160" s="163">
        <f>IF(O160="nulová",K160,0)</f>
        <v>0</v>
      </c>
      <c r="BJ160" s="18" t="s">
        <v>83</v>
      </c>
      <c r="BK160" s="163">
        <f>ROUND(P160*H160,2)</f>
        <v>0</v>
      </c>
      <c r="BL160" s="18" t="s">
        <v>152</v>
      </c>
      <c r="BM160" s="162" t="s">
        <v>194</v>
      </c>
    </row>
    <row r="161" spans="1:65" s="13" customFormat="1" ht="11.25">
      <c r="B161" s="164"/>
      <c r="D161" s="165" t="s">
        <v>158</v>
      </c>
      <c r="E161" s="166" t="s">
        <v>1</v>
      </c>
      <c r="F161" s="167" t="s">
        <v>195</v>
      </c>
      <c r="H161" s="166" t="s">
        <v>1</v>
      </c>
      <c r="I161" s="168"/>
      <c r="J161" s="168"/>
      <c r="M161" s="164"/>
      <c r="N161" s="169"/>
      <c r="O161" s="170"/>
      <c r="P161" s="170"/>
      <c r="Q161" s="170"/>
      <c r="R161" s="170"/>
      <c r="S161" s="170"/>
      <c r="T161" s="170"/>
      <c r="U161" s="170"/>
      <c r="V161" s="170"/>
      <c r="W161" s="170"/>
      <c r="X161" s="171"/>
      <c r="AT161" s="166" t="s">
        <v>158</v>
      </c>
      <c r="AU161" s="166" t="s">
        <v>87</v>
      </c>
      <c r="AV161" s="13" t="s">
        <v>83</v>
      </c>
      <c r="AW161" s="13" t="s">
        <v>4</v>
      </c>
      <c r="AX161" s="13" t="s">
        <v>78</v>
      </c>
      <c r="AY161" s="166" t="s">
        <v>146</v>
      </c>
    </row>
    <row r="162" spans="1:65" s="14" customFormat="1" ht="11.25">
      <c r="B162" s="172"/>
      <c r="D162" s="165" t="s">
        <v>158</v>
      </c>
      <c r="E162" s="173" t="s">
        <v>1</v>
      </c>
      <c r="F162" s="174" t="s">
        <v>196</v>
      </c>
      <c r="H162" s="175">
        <v>17</v>
      </c>
      <c r="I162" s="176"/>
      <c r="J162" s="176"/>
      <c r="M162" s="172"/>
      <c r="N162" s="177"/>
      <c r="O162" s="178"/>
      <c r="P162" s="178"/>
      <c r="Q162" s="178"/>
      <c r="R162" s="178"/>
      <c r="S162" s="178"/>
      <c r="T162" s="178"/>
      <c r="U162" s="178"/>
      <c r="V162" s="178"/>
      <c r="W162" s="178"/>
      <c r="X162" s="179"/>
      <c r="AT162" s="173" t="s">
        <v>158</v>
      </c>
      <c r="AU162" s="173" t="s">
        <v>87</v>
      </c>
      <c r="AV162" s="14" t="s">
        <v>87</v>
      </c>
      <c r="AW162" s="14" t="s">
        <v>4</v>
      </c>
      <c r="AX162" s="14" t="s">
        <v>83</v>
      </c>
      <c r="AY162" s="173" t="s">
        <v>146</v>
      </c>
    </row>
    <row r="163" spans="1:65" s="12" customFormat="1" ht="22.9" customHeight="1">
      <c r="B163" s="134"/>
      <c r="D163" s="135" t="s">
        <v>77</v>
      </c>
      <c r="E163" s="146" t="s">
        <v>87</v>
      </c>
      <c r="F163" s="146" t="s">
        <v>197</v>
      </c>
      <c r="I163" s="137"/>
      <c r="J163" s="137"/>
      <c r="K163" s="147">
        <f>BK163</f>
        <v>0</v>
      </c>
      <c r="M163" s="134"/>
      <c r="N163" s="139"/>
      <c r="O163" s="140"/>
      <c r="P163" s="140"/>
      <c r="Q163" s="141">
        <f>SUM(Q164:Q180)</f>
        <v>0</v>
      </c>
      <c r="R163" s="141">
        <f>SUM(R164:R180)</f>
        <v>0</v>
      </c>
      <c r="S163" s="140"/>
      <c r="T163" s="142">
        <f>SUM(T164:T180)</f>
        <v>0</v>
      </c>
      <c r="U163" s="140"/>
      <c r="V163" s="142">
        <f>SUM(V164:V180)</f>
        <v>29.407518119999999</v>
      </c>
      <c r="W163" s="140"/>
      <c r="X163" s="143">
        <f>SUM(X164:X180)</f>
        <v>0</v>
      </c>
      <c r="AR163" s="135" t="s">
        <v>83</v>
      </c>
      <c r="AT163" s="144" t="s">
        <v>77</v>
      </c>
      <c r="AU163" s="144" t="s">
        <v>83</v>
      </c>
      <c r="AY163" s="135" t="s">
        <v>146</v>
      </c>
      <c r="BK163" s="145">
        <f>SUM(BK164:BK180)</f>
        <v>0</v>
      </c>
    </row>
    <row r="164" spans="1:65" s="2" customFormat="1" ht="24.2" customHeight="1">
      <c r="A164" s="33"/>
      <c r="B164" s="148"/>
      <c r="C164" s="149" t="s">
        <v>198</v>
      </c>
      <c r="D164" s="149" t="s">
        <v>148</v>
      </c>
      <c r="E164" s="150" t="s">
        <v>199</v>
      </c>
      <c r="F164" s="151" t="s">
        <v>200</v>
      </c>
      <c r="G164" s="152" t="s">
        <v>156</v>
      </c>
      <c r="H164" s="153">
        <v>0.76300000000000001</v>
      </c>
      <c r="I164" s="154"/>
      <c r="J164" s="154"/>
      <c r="K164" s="155">
        <f>ROUND(P164*H164,2)</f>
        <v>0</v>
      </c>
      <c r="L164" s="156"/>
      <c r="M164" s="34"/>
      <c r="N164" s="157" t="s">
        <v>1</v>
      </c>
      <c r="O164" s="158" t="s">
        <v>41</v>
      </c>
      <c r="P164" s="159">
        <f>I164+J164</f>
        <v>0</v>
      </c>
      <c r="Q164" s="159">
        <f>ROUND(I164*H164,2)</f>
        <v>0</v>
      </c>
      <c r="R164" s="159">
        <f>ROUND(J164*H164,2)</f>
        <v>0</v>
      </c>
      <c r="S164" s="59"/>
      <c r="T164" s="160">
        <f>S164*H164</f>
        <v>0</v>
      </c>
      <c r="U164" s="160">
        <v>2.16</v>
      </c>
      <c r="V164" s="160">
        <f>U164*H164</f>
        <v>1.6480800000000002</v>
      </c>
      <c r="W164" s="160">
        <v>0</v>
      </c>
      <c r="X164" s="161">
        <f>W164*H164</f>
        <v>0</v>
      </c>
      <c r="Y164" s="33"/>
      <c r="Z164" s="33"/>
      <c r="AA164" s="33"/>
      <c r="AB164" s="33"/>
      <c r="AC164" s="33"/>
      <c r="AD164" s="33"/>
      <c r="AE164" s="33"/>
      <c r="AR164" s="162" t="s">
        <v>152</v>
      </c>
      <c r="AT164" s="162" t="s">
        <v>148</v>
      </c>
      <c r="AU164" s="162" t="s">
        <v>87</v>
      </c>
      <c r="AY164" s="18" t="s">
        <v>146</v>
      </c>
      <c r="BE164" s="163">
        <f>IF(O164="základní",K164,0)</f>
        <v>0</v>
      </c>
      <c r="BF164" s="163">
        <f>IF(O164="snížená",K164,0)</f>
        <v>0</v>
      </c>
      <c r="BG164" s="163">
        <f>IF(O164="zákl. přenesená",K164,0)</f>
        <v>0</v>
      </c>
      <c r="BH164" s="163">
        <f>IF(O164="sníž. přenesená",K164,0)</f>
        <v>0</v>
      </c>
      <c r="BI164" s="163">
        <f>IF(O164="nulová",K164,0)</f>
        <v>0</v>
      </c>
      <c r="BJ164" s="18" t="s">
        <v>83</v>
      </c>
      <c r="BK164" s="163">
        <f>ROUND(P164*H164,2)</f>
        <v>0</v>
      </c>
      <c r="BL164" s="18" t="s">
        <v>152</v>
      </c>
      <c r="BM164" s="162" t="s">
        <v>201</v>
      </c>
    </row>
    <row r="165" spans="1:65" s="13" customFormat="1" ht="11.25">
      <c r="B165" s="164"/>
      <c r="D165" s="165" t="s">
        <v>158</v>
      </c>
      <c r="E165" s="166" t="s">
        <v>1</v>
      </c>
      <c r="F165" s="167" t="s">
        <v>159</v>
      </c>
      <c r="H165" s="166" t="s">
        <v>1</v>
      </c>
      <c r="I165" s="168"/>
      <c r="J165" s="168"/>
      <c r="M165" s="164"/>
      <c r="N165" s="169"/>
      <c r="O165" s="170"/>
      <c r="P165" s="170"/>
      <c r="Q165" s="170"/>
      <c r="R165" s="170"/>
      <c r="S165" s="170"/>
      <c r="T165" s="170"/>
      <c r="U165" s="170"/>
      <c r="V165" s="170"/>
      <c r="W165" s="170"/>
      <c r="X165" s="171"/>
      <c r="AT165" s="166" t="s">
        <v>158</v>
      </c>
      <c r="AU165" s="166" t="s">
        <v>87</v>
      </c>
      <c r="AV165" s="13" t="s">
        <v>83</v>
      </c>
      <c r="AW165" s="13" t="s">
        <v>4</v>
      </c>
      <c r="AX165" s="13" t="s">
        <v>78</v>
      </c>
      <c r="AY165" s="166" t="s">
        <v>146</v>
      </c>
    </row>
    <row r="166" spans="1:65" s="14" customFormat="1" ht="11.25">
      <c r="B166" s="172"/>
      <c r="D166" s="165" t="s">
        <v>158</v>
      </c>
      <c r="E166" s="173" t="s">
        <v>1</v>
      </c>
      <c r="F166" s="174" t="s">
        <v>202</v>
      </c>
      <c r="H166" s="175">
        <v>0.76300000000000001</v>
      </c>
      <c r="I166" s="176"/>
      <c r="J166" s="176"/>
      <c r="M166" s="172"/>
      <c r="N166" s="177"/>
      <c r="O166" s="178"/>
      <c r="P166" s="178"/>
      <c r="Q166" s="178"/>
      <c r="R166" s="178"/>
      <c r="S166" s="178"/>
      <c r="T166" s="178"/>
      <c r="U166" s="178"/>
      <c r="V166" s="178"/>
      <c r="W166" s="178"/>
      <c r="X166" s="179"/>
      <c r="AT166" s="173" t="s">
        <v>158</v>
      </c>
      <c r="AU166" s="173" t="s">
        <v>87</v>
      </c>
      <c r="AV166" s="14" t="s">
        <v>87</v>
      </c>
      <c r="AW166" s="14" t="s">
        <v>4</v>
      </c>
      <c r="AX166" s="14" t="s">
        <v>83</v>
      </c>
      <c r="AY166" s="173" t="s">
        <v>146</v>
      </c>
    </row>
    <row r="167" spans="1:65" s="2" customFormat="1" ht="24.2" customHeight="1">
      <c r="A167" s="33"/>
      <c r="B167" s="148"/>
      <c r="C167" s="149" t="s">
        <v>203</v>
      </c>
      <c r="D167" s="149" t="s">
        <v>148</v>
      </c>
      <c r="E167" s="150" t="s">
        <v>204</v>
      </c>
      <c r="F167" s="151" t="s">
        <v>205</v>
      </c>
      <c r="G167" s="152" t="s">
        <v>156</v>
      </c>
      <c r="H167" s="153">
        <v>1.6180000000000001</v>
      </c>
      <c r="I167" s="154"/>
      <c r="J167" s="154"/>
      <c r="K167" s="155">
        <f>ROUND(P167*H167,2)</f>
        <v>0</v>
      </c>
      <c r="L167" s="156"/>
      <c r="M167" s="34"/>
      <c r="N167" s="157" t="s">
        <v>1</v>
      </c>
      <c r="O167" s="158" t="s">
        <v>41</v>
      </c>
      <c r="P167" s="159">
        <f>I167+J167</f>
        <v>0</v>
      </c>
      <c r="Q167" s="159">
        <f>ROUND(I167*H167,2)</f>
        <v>0</v>
      </c>
      <c r="R167" s="159">
        <f>ROUND(J167*H167,2)</f>
        <v>0</v>
      </c>
      <c r="S167" s="59"/>
      <c r="T167" s="160">
        <f>S167*H167</f>
        <v>0</v>
      </c>
      <c r="U167" s="160">
        <v>1.98</v>
      </c>
      <c r="V167" s="160">
        <f>U167*H167</f>
        <v>3.20364</v>
      </c>
      <c r="W167" s="160">
        <v>0</v>
      </c>
      <c r="X167" s="161">
        <f>W167*H167</f>
        <v>0</v>
      </c>
      <c r="Y167" s="33"/>
      <c r="Z167" s="33"/>
      <c r="AA167" s="33"/>
      <c r="AB167" s="33"/>
      <c r="AC167" s="33"/>
      <c r="AD167" s="33"/>
      <c r="AE167" s="33"/>
      <c r="AR167" s="162" t="s">
        <v>152</v>
      </c>
      <c r="AT167" s="162" t="s">
        <v>148</v>
      </c>
      <c r="AU167" s="162" t="s">
        <v>87</v>
      </c>
      <c r="AY167" s="18" t="s">
        <v>146</v>
      </c>
      <c r="BE167" s="163">
        <f>IF(O167="základní",K167,0)</f>
        <v>0</v>
      </c>
      <c r="BF167" s="163">
        <f>IF(O167="snížená",K167,0)</f>
        <v>0</v>
      </c>
      <c r="BG167" s="163">
        <f>IF(O167="zákl. přenesená",K167,0)</f>
        <v>0</v>
      </c>
      <c r="BH167" s="163">
        <f>IF(O167="sníž. přenesená",K167,0)</f>
        <v>0</v>
      </c>
      <c r="BI167" s="163">
        <f>IF(O167="nulová",K167,0)</f>
        <v>0</v>
      </c>
      <c r="BJ167" s="18" t="s">
        <v>83</v>
      </c>
      <c r="BK167" s="163">
        <f>ROUND(P167*H167,2)</f>
        <v>0</v>
      </c>
      <c r="BL167" s="18" t="s">
        <v>152</v>
      </c>
      <c r="BM167" s="162" t="s">
        <v>206</v>
      </c>
    </row>
    <row r="168" spans="1:65" s="13" customFormat="1" ht="11.25">
      <c r="B168" s="164"/>
      <c r="D168" s="165" t="s">
        <v>158</v>
      </c>
      <c r="E168" s="166" t="s">
        <v>1</v>
      </c>
      <c r="F168" s="167" t="s">
        <v>159</v>
      </c>
      <c r="H168" s="166" t="s">
        <v>1</v>
      </c>
      <c r="I168" s="168"/>
      <c r="J168" s="168"/>
      <c r="M168" s="164"/>
      <c r="N168" s="169"/>
      <c r="O168" s="170"/>
      <c r="P168" s="170"/>
      <c r="Q168" s="170"/>
      <c r="R168" s="170"/>
      <c r="S168" s="170"/>
      <c r="T168" s="170"/>
      <c r="U168" s="170"/>
      <c r="V168" s="170"/>
      <c r="W168" s="170"/>
      <c r="X168" s="171"/>
      <c r="AT168" s="166" t="s">
        <v>158</v>
      </c>
      <c r="AU168" s="166" t="s">
        <v>87</v>
      </c>
      <c r="AV168" s="13" t="s">
        <v>83</v>
      </c>
      <c r="AW168" s="13" t="s">
        <v>4</v>
      </c>
      <c r="AX168" s="13" t="s">
        <v>78</v>
      </c>
      <c r="AY168" s="166" t="s">
        <v>146</v>
      </c>
    </row>
    <row r="169" spans="1:65" s="14" customFormat="1" ht="11.25">
      <c r="B169" s="172"/>
      <c r="D169" s="165" t="s">
        <v>158</v>
      </c>
      <c r="E169" s="173" t="s">
        <v>1</v>
      </c>
      <c r="F169" s="174" t="s">
        <v>207</v>
      </c>
      <c r="H169" s="175">
        <v>1.6180000000000001</v>
      </c>
      <c r="I169" s="176"/>
      <c r="J169" s="176"/>
      <c r="M169" s="172"/>
      <c r="N169" s="177"/>
      <c r="O169" s="178"/>
      <c r="P169" s="178"/>
      <c r="Q169" s="178"/>
      <c r="R169" s="178"/>
      <c r="S169" s="178"/>
      <c r="T169" s="178"/>
      <c r="U169" s="178"/>
      <c r="V169" s="178"/>
      <c r="W169" s="178"/>
      <c r="X169" s="179"/>
      <c r="AT169" s="173" t="s">
        <v>158</v>
      </c>
      <c r="AU169" s="173" t="s">
        <v>87</v>
      </c>
      <c r="AV169" s="14" t="s">
        <v>87</v>
      </c>
      <c r="AW169" s="14" t="s">
        <v>4</v>
      </c>
      <c r="AX169" s="14" t="s">
        <v>83</v>
      </c>
      <c r="AY169" s="173" t="s">
        <v>146</v>
      </c>
    </row>
    <row r="170" spans="1:65" s="2" customFormat="1" ht="14.45" customHeight="1">
      <c r="A170" s="33"/>
      <c r="B170" s="148"/>
      <c r="C170" s="149" t="s">
        <v>208</v>
      </c>
      <c r="D170" s="149" t="s">
        <v>148</v>
      </c>
      <c r="E170" s="150" t="s">
        <v>209</v>
      </c>
      <c r="F170" s="151" t="s">
        <v>210</v>
      </c>
      <c r="G170" s="152" t="s">
        <v>156</v>
      </c>
      <c r="H170" s="153">
        <v>1.214</v>
      </c>
      <c r="I170" s="154"/>
      <c r="J170" s="154"/>
      <c r="K170" s="155">
        <f>ROUND(P170*H170,2)</f>
        <v>0</v>
      </c>
      <c r="L170" s="156"/>
      <c r="M170" s="34"/>
      <c r="N170" s="157" t="s">
        <v>1</v>
      </c>
      <c r="O170" s="158" t="s">
        <v>41</v>
      </c>
      <c r="P170" s="159">
        <f>I170+J170</f>
        <v>0</v>
      </c>
      <c r="Q170" s="159">
        <f>ROUND(I170*H170,2)</f>
        <v>0</v>
      </c>
      <c r="R170" s="159">
        <f>ROUND(J170*H170,2)</f>
        <v>0</v>
      </c>
      <c r="S170" s="59"/>
      <c r="T170" s="160">
        <f>S170*H170</f>
        <v>0</v>
      </c>
      <c r="U170" s="160">
        <v>2.45329</v>
      </c>
      <c r="V170" s="160">
        <f>U170*H170</f>
        <v>2.9782940600000001</v>
      </c>
      <c r="W170" s="160">
        <v>0</v>
      </c>
      <c r="X170" s="161">
        <f>W170*H170</f>
        <v>0</v>
      </c>
      <c r="Y170" s="33"/>
      <c r="Z170" s="33"/>
      <c r="AA170" s="33"/>
      <c r="AB170" s="33"/>
      <c r="AC170" s="33"/>
      <c r="AD170" s="33"/>
      <c r="AE170" s="33"/>
      <c r="AR170" s="162" t="s">
        <v>152</v>
      </c>
      <c r="AT170" s="162" t="s">
        <v>148</v>
      </c>
      <c r="AU170" s="162" t="s">
        <v>87</v>
      </c>
      <c r="AY170" s="18" t="s">
        <v>146</v>
      </c>
      <c r="BE170" s="163">
        <f>IF(O170="základní",K170,0)</f>
        <v>0</v>
      </c>
      <c r="BF170" s="163">
        <f>IF(O170="snížená",K170,0)</f>
        <v>0</v>
      </c>
      <c r="BG170" s="163">
        <f>IF(O170="zákl. přenesená",K170,0)</f>
        <v>0</v>
      </c>
      <c r="BH170" s="163">
        <f>IF(O170="sníž. přenesená",K170,0)</f>
        <v>0</v>
      </c>
      <c r="BI170" s="163">
        <f>IF(O170="nulová",K170,0)</f>
        <v>0</v>
      </c>
      <c r="BJ170" s="18" t="s">
        <v>83</v>
      </c>
      <c r="BK170" s="163">
        <f>ROUND(P170*H170,2)</f>
        <v>0</v>
      </c>
      <c r="BL170" s="18" t="s">
        <v>152</v>
      </c>
      <c r="BM170" s="162" t="s">
        <v>211</v>
      </c>
    </row>
    <row r="171" spans="1:65" s="13" customFormat="1" ht="11.25">
      <c r="B171" s="164"/>
      <c r="D171" s="165" t="s">
        <v>158</v>
      </c>
      <c r="E171" s="166" t="s">
        <v>1</v>
      </c>
      <c r="F171" s="167" t="s">
        <v>159</v>
      </c>
      <c r="H171" s="166" t="s">
        <v>1</v>
      </c>
      <c r="I171" s="168"/>
      <c r="J171" s="168"/>
      <c r="M171" s="164"/>
      <c r="N171" s="169"/>
      <c r="O171" s="170"/>
      <c r="P171" s="170"/>
      <c r="Q171" s="170"/>
      <c r="R171" s="170"/>
      <c r="S171" s="170"/>
      <c r="T171" s="170"/>
      <c r="U171" s="170"/>
      <c r="V171" s="170"/>
      <c r="W171" s="170"/>
      <c r="X171" s="171"/>
      <c r="AT171" s="166" t="s">
        <v>158</v>
      </c>
      <c r="AU171" s="166" t="s">
        <v>87</v>
      </c>
      <c r="AV171" s="13" t="s">
        <v>83</v>
      </c>
      <c r="AW171" s="13" t="s">
        <v>4</v>
      </c>
      <c r="AX171" s="13" t="s">
        <v>78</v>
      </c>
      <c r="AY171" s="166" t="s">
        <v>146</v>
      </c>
    </row>
    <row r="172" spans="1:65" s="14" customFormat="1" ht="11.25">
      <c r="B172" s="172"/>
      <c r="D172" s="165" t="s">
        <v>158</v>
      </c>
      <c r="E172" s="173" t="s">
        <v>1</v>
      </c>
      <c r="F172" s="174" t="s">
        <v>212</v>
      </c>
      <c r="H172" s="175">
        <v>1.214</v>
      </c>
      <c r="I172" s="176"/>
      <c r="J172" s="176"/>
      <c r="M172" s="172"/>
      <c r="N172" s="177"/>
      <c r="O172" s="178"/>
      <c r="P172" s="178"/>
      <c r="Q172" s="178"/>
      <c r="R172" s="178"/>
      <c r="S172" s="178"/>
      <c r="T172" s="178"/>
      <c r="U172" s="178"/>
      <c r="V172" s="178"/>
      <c r="W172" s="178"/>
      <c r="X172" s="179"/>
      <c r="AT172" s="173" t="s">
        <v>158</v>
      </c>
      <c r="AU172" s="173" t="s">
        <v>87</v>
      </c>
      <c r="AV172" s="14" t="s">
        <v>87</v>
      </c>
      <c r="AW172" s="14" t="s">
        <v>4</v>
      </c>
      <c r="AX172" s="14" t="s">
        <v>83</v>
      </c>
      <c r="AY172" s="173" t="s">
        <v>146</v>
      </c>
    </row>
    <row r="173" spans="1:65" s="2" customFormat="1" ht="14.45" customHeight="1">
      <c r="A173" s="33"/>
      <c r="B173" s="148"/>
      <c r="C173" s="149" t="s">
        <v>213</v>
      </c>
      <c r="D173" s="149" t="s">
        <v>148</v>
      </c>
      <c r="E173" s="150" t="s">
        <v>214</v>
      </c>
      <c r="F173" s="151" t="s">
        <v>215</v>
      </c>
      <c r="G173" s="152" t="s">
        <v>156</v>
      </c>
      <c r="H173" s="153">
        <v>3.8140000000000001</v>
      </c>
      <c r="I173" s="154"/>
      <c r="J173" s="154"/>
      <c r="K173" s="155">
        <f>ROUND(P173*H173,2)</f>
        <v>0</v>
      </c>
      <c r="L173" s="156"/>
      <c r="M173" s="34"/>
      <c r="N173" s="157" t="s">
        <v>1</v>
      </c>
      <c r="O173" s="158" t="s">
        <v>41</v>
      </c>
      <c r="P173" s="159">
        <f>I173+J173</f>
        <v>0</v>
      </c>
      <c r="Q173" s="159">
        <f>ROUND(I173*H173,2)</f>
        <v>0</v>
      </c>
      <c r="R173" s="159">
        <f>ROUND(J173*H173,2)</f>
        <v>0</v>
      </c>
      <c r="S173" s="59"/>
      <c r="T173" s="160">
        <f>S173*H173</f>
        <v>0</v>
      </c>
      <c r="U173" s="160">
        <v>2.2563399999999998</v>
      </c>
      <c r="V173" s="160">
        <f>U173*H173</f>
        <v>8.6056807599999985</v>
      </c>
      <c r="W173" s="160">
        <v>0</v>
      </c>
      <c r="X173" s="161">
        <f>W173*H173</f>
        <v>0</v>
      </c>
      <c r="Y173" s="33"/>
      <c r="Z173" s="33"/>
      <c r="AA173" s="33"/>
      <c r="AB173" s="33"/>
      <c r="AC173" s="33"/>
      <c r="AD173" s="33"/>
      <c r="AE173" s="33"/>
      <c r="AR173" s="162" t="s">
        <v>152</v>
      </c>
      <c r="AT173" s="162" t="s">
        <v>148</v>
      </c>
      <c r="AU173" s="162" t="s">
        <v>87</v>
      </c>
      <c r="AY173" s="18" t="s">
        <v>146</v>
      </c>
      <c r="BE173" s="163">
        <f>IF(O173="základní",K173,0)</f>
        <v>0</v>
      </c>
      <c r="BF173" s="163">
        <f>IF(O173="snížená",K173,0)</f>
        <v>0</v>
      </c>
      <c r="BG173" s="163">
        <f>IF(O173="zákl. přenesená",K173,0)</f>
        <v>0</v>
      </c>
      <c r="BH173" s="163">
        <f>IF(O173="sníž. přenesená",K173,0)</f>
        <v>0</v>
      </c>
      <c r="BI173" s="163">
        <f>IF(O173="nulová",K173,0)</f>
        <v>0</v>
      </c>
      <c r="BJ173" s="18" t="s">
        <v>83</v>
      </c>
      <c r="BK173" s="163">
        <f>ROUND(P173*H173,2)</f>
        <v>0</v>
      </c>
      <c r="BL173" s="18" t="s">
        <v>152</v>
      </c>
      <c r="BM173" s="162" t="s">
        <v>216</v>
      </c>
    </row>
    <row r="174" spans="1:65" s="13" customFormat="1" ht="11.25">
      <c r="B174" s="164"/>
      <c r="D174" s="165" t="s">
        <v>158</v>
      </c>
      <c r="E174" s="166" t="s">
        <v>1</v>
      </c>
      <c r="F174" s="167" t="s">
        <v>159</v>
      </c>
      <c r="H174" s="166" t="s">
        <v>1</v>
      </c>
      <c r="I174" s="168"/>
      <c r="J174" s="168"/>
      <c r="M174" s="164"/>
      <c r="N174" s="169"/>
      <c r="O174" s="170"/>
      <c r="P174" s="170"/>
      <c r="Q174" s="170"/>
      <c r="R174" s="170"/>
      <c r="S174" s="170"/>
      <c r="T174" s="170"/>
      <c r="U174" s="170"/>
      <c r="V174" s="170"/>
      <c r="W174" s="170"/>
      <c r="X174" s="171"/>
      <c r="AT174" s="166" t="s">
        <v>158</v>
      </c>
      <c r="AU174" s="166" t="s">
        <v>87</v>
      </c>
      <c r="AV174" s="13" t="s">
        <v>83</v>
      </c>
      <c r="AW174" s="13" t="s">
        <v>4</v>
      </c>
      <c r="AX174" s="13" t="s">
        <v>78</v>
      </c>
      <c r="AY174" s="166" t="s">
        <v>146</v>
      </c>
    </row>
    <row r="175" spans="1:65" s="14" customFormat="1" ht="11.25">
      <c r="B175" s="172"/>
      <c r="D175" s="165" t="s">
        <v>158</v>
      </c>
      <c r="E175" s="173" t="s">
        <v>1</v>
      </c>
      <c r="F175" s="174" t="s">
        <v>217</v>
      </c>
      <c r="H175" s="175">
        <v>3.8140000000000001</v>
      </c>
      <c r="I175" s="176"/>
      <c r="J175" s="176"/>
      <c r="M175" s="172"/>
      <c r="N175" s="177"/>
      <c r="O175" s="178"/>
      <c r="P175" s="178"/>
      <c r="Q175" s="178"/>
      <c r="R175" s="178"/>
      <c r="S175" s="178"/>
      <c r="T175" s="178"/>
      <c r="U175" s="178"/>
      <c r="V175" s="178"/>
      <c r="W175" s="178"/>
      <c r="X175" s="179"/>
      <c r="AT175" s="173" t="s">
        <v>158</v>
      </c>
      <c r="AU175" s="173" t="s">
        <v>87</v>
      </c>
      <c r="AV175" s="14" t="s">
        <v>87</v>
      </c>
      <c r="AW175" s="14" t="s">
        <v>4</v>
      </c>
      <c r="AX175" s="14" t="s">
        <v>83</v>
      </c>
      <c r="AY175" s="173" t="s">
        <v>146</v>
      </c>
    </row>
    <row r="176" spans="1:65" s="2" customFormat="1" ht="37.9" customHeight="1">
      <c r="A176" s="33"/>
      <c r="B176" s="148"/>
      <c r="C176" s="149" t="s">
        <v>218</v>
      </c>
      <c r="D176" s="149" t="s">
        <v>148</v>
      </c>
      <c r="E176" s="150" t="s">
        <v>219</v>
      </c>
      <c r="F176" s="151" t="s">
        <v>220</v>
      </c>
      <c r="G176" s="152" t="s">
        <v>151</v>
      </c>
      <c r="H176" s="153">
        <v>10.593999999999999</v>
      </c>
      <c r="I176" s="154"/>
      <c r="J176" s="154"/>
      <c r="K176" s="155">
        <f>ROUND(P176*H176,2)</f>
        <v>0</v>
      </c>
      <c r="L176" s="156"/>
      <c r="M176" s="34"/>
      <c r="N176" s="157" t="s">
        <v>1</v>
      </c>
      <c r="O176" s="158" t="s">
        <v>41</v>
      </c>
      <c r="P176" s="159">
        <f>I176+J176</f>
        <v>0</v>
      </c>
      <c r="Q176" s="159">
        <f>ROUND(I176*H176,2)</f>
        <v>0</v>
      </c>
      <c r="R176" s="159">
        <f>ROUND(J176*H176,2)</f>
        <v>0</v>
      </c>
      <c r="S176" s="59"/>
      <c r="T176" s="160">
        <f>S176*H176</f>
        <v>0</v>
      </c>
      <c r="U176" s="160">
        <v>1.20855</v>
      </c>
      <c r="V176" s="160">
        <f>U176*H176</f>
        <v>12.8033787</v>
      </c>
      <c r="W176" s="160">
        <v>0</v>
      </c>
      <c r="X176" s="161">
        <f>W176*H176</f>
        <v>0</v>
      </c>
      <c r="Y176" s="33"/>
      <c r="Z176" s="33"/>
      <c r="AA176" s="33"/>
      <c r="AB176" s="33"/>
      <c r="AC176" s="33"/>
      <c r="AD176" s="33"/>
      <c r="AE176" s="33"/>
      <c r="AR176" s="162" t="s">
        <v>152</v>
      </c>
      <c r="AT176" s="162" t="s">
        <v>148</v>
      </c>
      <c r="AU176" s="162" t="s">
        <v>87</v>
      </c>
      <c r="AY176" s="18" t="s">
        <v>146</v>
      </c>
      <c r="BE176" s="163">
        <f>IF(O176="základní",K176,0)</f>
        <v>0</v>
      </c>
      <c r="BF176" s="163">
        <f>IF(O176="snížená",K176,0)</f>
        <v>0</v>
      </c>
      <c r="BG176" s="163">
        <f>IF(O176="zákl. přenesená",K176,0)</f>
        <v>0</v>
      </c>
      <c r="BH176" s="163">
        <f>IF(O176="sníž. přenesená",K176,0)</f>
        <v>0</v>
      </c>
      <c r="BI176" s="163">
        <f>IF(O176="nulová",K176,0)</f>
        <v>0</v>
      </c>
      <c r="BJ176" s="18" t="s">
        <v>83</v>
      </c>
      <c r="BK176" s="163">
        <f>ROUND(P176*H176,2)</f>
        <v>0</v>
      </c>
      <c r="BL176" s="18" t="s">
        <v>152</v>
      </c>
      <c r="BM176" s="162" t="s">
        <v>221</v>
      </c>
    </row>
    <row r="177" spans="1:65" s="13" customFormat="1" ht="11.25">
      <c r="B177" s="164"/>
      <c r="D177" s="165" t="s">
        <v>158</v>
      </c>
      <c r="E177" s="166" t="s">
        <v>1</v>
      </c>
      <c r="F177" s="167" t="s">
        <v>159</v>
      </c>
      <c r="H177" s="166" t="s">
        <v>1</v>
      </c>
      <c r="I177" s="168"/>
      <c r="J177" s="168"/>
      <c r="M177" s="164"/>
      <c r="N177" s="169"/>
      <c r="O177" s="170"/>
      <c r="P177" s="170"/>
      <c r="Q177" s="170"/>
      <c r="R177" s="170"/>
      <c r="S177" s="170"/>
      <c r="T177" s="170"/>
      <c r="U177" s="170"/>
      <c r="V177" s="170"/>
      <c r="W177" s="170"/>
      <c r="X177" s="171"/>
      <c r="AT177" s="166" t="s">
        <v>158</v>
      </c>
      <c r="AU177" s="166" t="s">
        <v>87</v>
      </c>
      <c r="AV177" s="13" t="s">
        <v>83</v>
      </c>
      <c r="AW177" s="13" t="s">
        <v>4</v>
      </c>
      <c r="AX177" s="13" t="s">
        <v>78</v>
      </c>
      <c r="AY177" s="166" t="s">
        <v>146</v>
      </c>
    </row>
    <row r="178" spans="1:65" s="14" customFormat="1" ht="11.25">
      <c r="B178" s="172"/>
      <c r="D178" s="165" t="s">
        <v>158</v>
      </c>
      <c r="E178" s="173" t="s">
        <v>1</v>
      </c>
      <c r="F178" s="174" t="s">
        <v>222</v>
      </c>
      <c r="H178" s="175">
        <v>10.593999999999999</v>
      </c>
      <c r="I178" s="176"/>
      <c r="J178" s="176"/>
      <c r="M178" s="172"/>
      <c r="N178" s="177"/>
      <c r="O178" s="178"/>
      <c r="P178" s="178"/>
      <c r="Q178" s="178"/>
      <c r="R178" s="178"/>
      <c r="S178" s="178"/>
      <c r="T178" s="178"/>
      <c r="U178" s="178"/>
      <c r="V178" s="178"/>
      <c r="W178" s="178"/>
      <c r="X178" s="179"/>
      <c r="AT178" s="173" t="s">
        <v>158</v>
      </c>
      <c r="AU178" s="173" t="s">
        <v>87</v>
      </c>
      <c r="AV178" s="14" t="s">
        <v>87</v>
      </c>
      <c r="AW178" s="14" t="s">
        <v>4</v>
      </c>
      <c r="AX178" s="14" t="s">
        <v>83</v>
      </c>
      <c r="AY178" s="173" t="s">
        <v>146</v>
      </c>
    </row>
    <row r="179" spans="1:65" s="2" customFormat="1" ht="24.2" customHeight="1">
      <c r="A179" s="33"/>
      <c r="B179" s="148"/>
      <c r="C179" s="149" t="s">
        <v>9</v>
      </c>
      <c r="D179" s="149" t="s">
        <v>148</v>
      </c>
      <c r="E179" s="150" t="s">
        <v>223</v>
      </c>
      <c r="F179" s="151" t="s">
        <v>224</v>
      </c>
      <c r="G179" s="152" t="s">
        <v>177</v>
      </c>
      <c r="H179" s="153">
        <v>0.159</v>
      </c>
      <c r="I179" s="154"/>
      <c r="J179" s="154"/>
      <c r="K179" s="155">
        <f>ROUND(P179*H179,2)</f>
        <v>0</v>
      </c>
      <c r="L179" s="156"/>
      <c r="M179" s="34"/>
      <c r="N179" s="157" t="s">
        <v>1</v>
      </c>
      <c r="O179" s="158" t="s">
        <v>41</v>
      </c>
      <c r="P179" s="159">
        <f>I179+J179</f>
        <v>0</v>
      </c>
      <c r="Q179" s="159">
        <f>ROUND(I179*H179,2)</f>
        <v>0</v>
      </c>
      <c r="R179" s="159">
        <f>ROUND(J179*H179,2)</f>
        <v>0</v>
      </c>
      <c r="S179" s="59"/>
      <c r="T179" s="160">
        <f>S179*H179</f>
        <v>0</v>
      </c>
      <c r="U179" s="160">
        <v>1.0593999999999999</v>
      </c>
      <c r="V179" s="160">
        <f>U179*H179</f>
        <v>0.1684446</v>
      </c>
      <c r="W179" s="160">
        <v>0</v>
      </c>
      <c r="X179" s="161">
        <f>W179*H179</f>
        <v>0</v>
      </c>
      <c r="Y179" s="33"/>
      <c r="Z179" s="33"/>
      <c r="AA179" s="33"/>
      <c r="AB179" s="33"/>
      <c r="AC179" s="33"/>
      <c r="AD179" s="33"/>
      <c r="AE179" s="33"/>
      <c r="AR179" s="162" t="s">
        <v>152</v>
      </c>
      <c r="AT179" s="162" t="s">
        <v>148</v>
      </c>
      <c r="AU179" s="162" t="s">
        <v>87</v>
      </c>
      <c r="AY179" s="18" t="s">
        <v>146</v>
      </c>
      <c r="BE179" s="163">
        <f>IF(O179="základní",K179,0)</f>
        <v>0</v>
      </c>
      <c r="BF179" s="163">
        <f>IF(O179="snížená",K179,0)</f>
        <v>0</v>
      </c>
      <c r="BG179" s="163">
        <f>IF(O179="zákl. přenesená",K179,0)</f>
        <v>0</v>
      </c>
      <c r="BH179" s="163">
        <f>IF(O179="sníž. přenesená",K179,0)</f>
        <v>0</v>
      </c>
      <c r="BI179" s="163">
        <f>IF(O179="nulová",K179,0)</f>
        <v>0</v>
      </c>
      <c r="BJ179" s="18" t="s">
        <v>83</v>
      </c>
      <c r="BK179" s="163">
        <f>ROUND(P179*H179,2)</f>
        <v>0</v>
      </c>
      <c r="BL179" s="18" t="s">
        <v>152</v>
      </c>
      <c r="BM179" s="162" t="s">
        <v>225</v>
      </c>
    </row>
    <row r="180" spans="1:65" s="14" customFormat="1" ht="11.25">
      <c r="B180" s="172"/>
      <c r="D180" s="165" t="s">
        <v>158</v>
      </c>
      <c r="E180" s="173" t="s">
        <v>1</v>
      </c>
      <c r="F180" s="174" t="s">
        <v>226</v>
      </c>
      <c r="H180" s="175">
        <v>0.159</v>
      </c>
      <c r="I180" s="176"/>
      <c r="J180" s="176"/>
      <c r="M180" s="172"/>
      <c r="N180" s="177"/>
      <c r="O180" s="178"/>
      <c r="P180" s="178"/>
      <c r="Q180" s="178"/>
      <c r="R180" s="178"/>
      <c r="S180" s="178"/>
      <c r="T180" s="178"/>
      <c r="U180" s="178"/>
      <c r="V180" s="178"/>
      <c r="W180" s="178"/>
      <c r="X180" s="179"/>
      <c r="AT180" s="173" t="s">
        <v>158</v>
      </c>
      <c r="AU180" s="173" t="s">
        <v>87</v>
      </c>
      <c r="AV180" s="14" t="s">
        <v>87</v>
      </c>
      <c r="AW180" s="14" t="s">
        <v>4</v>
      </c>
      <c r="AX180" s="14" t="s">
        <v>83</v>
      </c>
      <c r="AY180" s="173" t="s">
        <v>146</v>
      </c>
    </row>
    <row r="181" spans="1:65" s="12" customFormat="1" ht="22.9" customHeight="1">
      <c r="B181" s="134"/>
      <c r="D181" s="135" t="s">
        <v>77</v>
      </c>
      <c r="E181" s="146" t="s">
        <v>161</v>
      </c>
      <c r="F181" s="146" t="s">
        <v>227</v>
      </c>
      <c r="I181" s="137"/>
      <c r="J181" s="137"/>
      <c r="K181" s="147">
        <f>BK181</f>
        <v>0</v>
      </c>
      <c r="M181" s="134"/>
      <c r="N181" s="139"/>
      <c r="O181" s="140"/>
      <c r="P181" s="140"/>
      <c r="Q181" s="141">
        <f>SUM(Q182:Q273)</f>
        <v>0</v>
      </c>
      <c r="R181" s="141">
        <f>SUM(R182:R273)</f>
        <v>0</v>
      </c>
      <c r="S181" s="140"/>
      <c r="T181" s="142">
        <f>SUM(T182:T273)</f>
        <v>0</v>
      </c>
      <c r="U181" s="140"/>
      <c r="V181" s="142">
        <f>SUM(V182:V273)</f>
        <v>56.897362589999986</v>
      </c>
      <c r="W181" s="140"/>
      <c r="X181" s="143">
        <f>SUM(X182:X273)</f>
        <v>0</v>
      </c>
      <c r="AR181" s="135" t="s">
        <v>83</v>
      </c>
      <c r="AT181" s="144" t="s">
        <v>77</v>
      </c>
      <c r="AU181" s="144" t="s">
        <v>83</v>
      </c>
      <c r="AY181" s="135" t="s">
        <v>146</v>
      </c>
      <c r="BK181" s="145">
        <f>SUM(BK182:BK273)</f>
        <v>0</v>
      </c>
    </row>
    <row r="182" spans="1:65" s="2" customFormat="1" ht="24.2" customHeight="1">
      <c r="A182" s="33"/>
      <c r="B182" s="148"/>
      <c r="C182" s="149" t="s">
        <v>228</v>
      </c>
      <c r="D182" s="149" t="s">
        <v>148</v>
      </c>
      <c r="E182" s="150" t="s">
        <v>229</v>
      </c>
      <c r="F182" s="151" t="s">
        <v>230</v>
      </c>
      <c r="G182" s="152" t="s">
        <v>156</v>
      </c>
      <c r="H182" s="153">
        <v>0.28899999999999998</v>
      </c>
      <c r="I182" s="154"/>
      <c r="J182" s="154"/>
      <c r="K182" s="155">
        <f>ROUND(P182*H182,2)</f>
        <v>0</v>
      </c>
      <c r="L182" s="156"/>
      <c r="M182" s="34"/>
      <c r="N182" s="157" t="s">
        <v>1</v>
      </c>
      <c r="O182" s="158" t="s">
        <v>41</v>
      </c>
      <c r="P182" s="159">
        <f>I182+J182</f>
        <v>0</v>
      </c>
      <c r="Q182" s="159">
        <f>ROUND(I182*H182,2)</f>
        <v>0</v>
      </c>
      <c r="R182" s="159">
        <f>ROUND(J182*H182,2)</f>
        <v>0</v>
      </c>
      <c r="S182" s="59"/>
      <c r="T182" s="160">
        <f>S182*H182</f>
        <v>0</v>
      </c>
      <c r="U182" s="160">
        <v>1.8774999999999999</v>
      </c>
      <c r="V182" s="160">
        <f>U182*H182</f>
        <v>0.54259749999999995</v>
      </c>
      <c r="W182" s="160">
        <v>0</v>
      </c>
      <c r="X182" s="161">
        <f>W182*H182</f>
        <v>0</v>
      </c>
      <c r="Y182" s="33"/>
      <c r="Z182" s="33"/>
      <c r="AA182" s="33"/>
      <c r="AB182" s="33"/>
      <c r="AC182" s="33"/>
      <c r="AD182" s="33"/>
      <c r="AE182" s="33"/>
      <c r="AR182" s="162" t="s">
        <v>152</v>
      </c>
      <c r="AT182" s="162" t="s">
        <v>148</v>
      </c>
      <c r="AU182" s="162" t="s">
        <v>87</v>
      </c>
      <c r="AY182" s="18" t="s">
        <v>146</v>
      </c>
      <c r="BE182" s="163">
        <f>IF(O182="základní",K182,0)</f>
        <v>0</v>
      </c>
      <c r="BF182" s="163">
        <f>IF(O182="snížená",K182,0)</f>
        <v>0</v>
      </c>
      <c r="BG182" s="163">
        <f>IF(O182="zákl. přenesená",K182,0)</f>
        <v>0</v>
      </c>
      <c r="BH182" s="163">
        <f>IF(O182="sníž. přenesená",K182,0)</f>
        <v>0</v>
      </c>
      <c r="BI182" s="163">
        <f>IF(O182="nulová",K182,0)</f>
        <v>0</v>
      </c>
      <c r="BJ182" s="18" t="s">
        <v>83</v>
      </c>
      <c r="BK182" s="163">
        <f>ROUND(P182*H182,2)</f>
        <v>0</v>
      </c>
      <c r="BL182" s="18" t="s">
        <v>152</v>
      </c>
      <c r="BM182" s="162" t="s">
        <v>231</v>
      </c>
    </row>
    <row r="183" spans="1:65" s="13" customFormat="1" ht="11.25">
      <c r="B183" s="164"/>
      <c r="D183" s="165" t="s">
        <v>158</v>
      </c>
      <c r="E183" s="166" t="s">
        <v>1</v>
      </c>
      <c r="F183" s="167" t="s">
        <v>232</v>
      </c>
      <c r="H183" s="166" t="s">
        <v>1</v>
      </c>
      <c r="I183" s="168"/>
      <c r="J183" s="168"/>
      <c r="M183" s="164"/>
      <c r="N183" s="169"/>
      <c r="O183" s="170"/>
      <c r="P183" s="170"/>
      <c r="Q183" s="170"/>
      <c r="R183" s="170"/>
      <c r="S183" s="170"/>
      <c r="T183" s="170"/>
      <c r="U183" s="170"/>
      <c r="V183" s="170"/>
      <c r="W183" s="170"/>
      <c r="X183" s="171"/>
      <c r="AT183" s="166" t="s">
        <v>158</v>
      </c>
      <c r="AU183" s="166" t="s">
        <v>87</v>
      </c>
      <c r="AV183" s="13" t="s">
        <v>83</v>
      </c>
      <c r="AW183" s="13" t="s">
        <v>4</v>
      </c>
      <c r="AX183" s="13" t="s">
        <v>78</v>
      </c>
      <c r="AY183" s="166" t="s">
        <v>146</v>
      </c>
    </row>
    <row r="184" spans="1:65" s="14" customFormat="1" ht="11.25">
      <c r="B184" s="172"/>
      <c r="D184" s="165" t="s">
        <v>158</v>
      </c>
      <c r="E184" s="173" t="s">
        <v>1</v>
      </c>
      <c r="F184" s="174" t="s">
        <v>233</v>
      </c>
      <c r="H184" s="175">
        <v>0.28899999999999998</v>
      </c>
      <c r="I184" s="176"/>
      <c r="J184" s="176"/>
      <c r="M184" s="172"/>
      <c r="N184" s="177"/>
      <c r="O184" s="178"/>
      <c r="P184" s="178"/>
      <c r="Q184" s="178"/>
      <c r="R184" s="178"/>
      <c r="S184" s="178"/>
      <c r="T184" s="178"/>
      <c r="U184" s="178"/>
      <c r="V184" s="178"/>
      <c r="W184" s="178"/>
      <c r="X184" s="179"/>
      <c r="AT184" s="173" t="s">
        <v>158</v>
      </c>
      <c r="AU184" s="173" t="s">
        <v>87</v>
      </c>
      <c r="AV184" s="14" t="s">
        <v>87</v>
      </c>
      <c r="AW184" s="14" t="s">
        <v>4</v>
      </c>
      <c r="AX184" s="14" t="s">
        <v>83</v>
      </c>
      <c r="AY184" s="173" t="s">
        <v>146</v>
      </c>
    </row>
    <row r="185" spans="1:65" s="2" customFormat="1" ht="37.9" customHeight="1">
      <c r="A185" s="33"/>
      <c r="B185" s="148"/>
      <c r="C185" s="149" t="s">
        <v>196</v>
      </c>
      <c r="D185" s="149" t="s">
        <v>148</v>
      </c>
      <c r="E185" s="150" t="s">
        <v>234</v>
      </c>
      <c r="F185" s="151" t="s">
        <v>235</v>
      </c>
      <c r="G185" s="152" t="s">
        <v>151</v>
      </c>
      <c r="H185" s="153">
        <v>8.6059999999999999</v>
      </c>
      <c r="I185" s="154"/>
      <c r="J185" s="154"/>
      <c r="K185" s="155">
        <f>ROUND(P185*H185,2)</f>
        <v>0</v>
      </c>
      <c r="L185" s="156"/>
      <c r="M185" s="34"/>
      <c r="N185" s="157" t="s">
        <v>1</v>
      </c>
      <c r="O185" s="158" t="s">
        <v>41</v>
      </c>
      <c r="P185" s="159">
        <f>I185+J185</f>
        <v>0</v>
      </c>
      <c r="Q185" s="159">
        <f>ROUND(I185*H185,2)</f>
        <v>0</v>
      </c>
      <c r="R185" s="159">
        <f>ROUND(J185*H185,2)</f>
        <v>0</v>
      </c>
      <c r="S185" s="59"/>
      <c r="T185" s="160">
        <f>S185*H185</f>
        <v>0</v>
      </c>
      <c r="U185" s="160">
        <v>0.25098999999999999</v>
      </c>
      <c r="V185" s="160">
        <f>U185*H185</f>
        <v>2.1600199399999997</v>
      </c>
      <c r="W185" s="160">
        <v>0</v>
      </c>
      <c r="X185" s="161">
        <f>W185*H185</f>
        <v>0</v>
      </c>
      <c r="Y185" s="33"/>
      <c r="Z185" s="33"/>
      <c r="AA185" s="33"/>
      <c r="AB185" s="33"/>
      <c r="AC185" s="33"/>
      <c r="AD185" s="33"/>
      <c r="AE185" s="33"/>
      <c r="AR185" s="162" t="s">
        <v>152</v>
      </c>
      <c r="AT185" s="162" t="s">
        <v>148</v>
      </c>
      <c r="AU185" s="162" t="s">
        <v>87</v>
      </c>
      <c r="AY185" s="18" t="s">
        <v>146</v>
      </c>
      <c r="BE185" s="163">
        <f>IF(O185="základní",K185,0)</f>
        <v>0</v>
      </c>
      <c r="BF185" s="163">
        <f>IF(O185="snížená",K185,0)</f>
        <v>0</v>
      </c>
      <c r="BG185" s="163">
        <f>IF(O185="zákl. přenesená",K185,0)</f>
        <v>0</v>
      </c>
      <c r="BH185" s="163">
        <f>IF(O185="sníž. přenesená",K185,0)</f>
        <v>0</v>
      </c>
      <c r="BI185" s="163">
        <f>IF(O185="nulová",K185,0)</f>
        <v>0</v>
      </c>
      <c r="BJ185" s="18" t="s">
        <v>83</v>
      </c>
      <c r="BK185" s="163">
        <f>ROUND(P185*H185,2)</f>
        <v>0</v>
      </c>
      <c r="BL185" s="18" t="s">
        <v>152</v>
      </c>
      <c r="BM185" s="162" t="s">
        <v>236</v>
      </c>
    </row>
    <row r="186" spans="1:65" s="13" customFormat="1" ht="11.25">
      <c r="B186" s="164"/>
      <c r="D186" s="165" t="s">
        <v>158</v>
      </c>
      <c r="E186" s="166" t="s">
        <v>1</v>
      </c>
      <c r="F186" s="167" t="s">
        <v>237</v>
      </c>
      <c r="H186" s="166" t="s">
        <v>1</v>
      </c>
      <c r="I186" s="168"/>
      <c r="J186" s="168"/>
      <c r="M186" s="164"/>
      <c r="N186" s="169"/>
      <c r="O186" s="170"/>
      <c r="P186" s="170"/>
      <c r="Q186" s="170"/>
      <c r="R186" s="170"/>
      <c r="S186" s="170"/>
      <c r="T186" s="170"/>
      <c r="U186" s="170"/>
      <c r="V186" s="170"/>
      <c r="W186" s="170"/>
      <c r="X186" s="171"/>
      <c r="AT186" s="166" t="s">
        <v>158</v>
      </c>
      <c r="AU186" s="166" t="s">
        <v>87</v>
      </c>
      <c r="AV186" s="13" t="s">
        <v>83</v>
      </c>
      <c r="AW186" s="13" t="s">
        <v>4</v>
      </c>
      <c r="AX186" s="13" t="s">
        <v>78</v>
      </c>
      <c r="AY186" s="166" t="s">
        <v>146</v>
      </c>
    </row>
    <row r="187" spans="1:65" s="14" customFormat="1" ht="11.25">
      <c r="B187" s="172"/>
      <c r="D187" s="165" t="s">
        <v>158</v>
      </c>
      <c r="E187" s="173" t="s">
        <v>1</v>
      </c>
      <c r="F187" s="174" t="s">
        <v>238</v>
      </c>
      <c r="H187" s="175">
        <v>8.6059999999999999</v>
      </c>
      <c r="I187" s="176"/>
      <c r="J187" s="176"/>
      <c r="M187" s="172"/>
      <c r="N187" s="177"/>
      <c r="O187" s="178"/>
      <c r="P187" s="178"/>
      <c r="Q187" s="178"/>
      <c r="R187" s="178"/>
      <c r="S187" s="178"/>
      <c r="T187" s="178"/>
      <c r="U187" s="178"/>
      <c r="V187" s="178"/>
      <c r="W187" s="178"/>
      <c r="X187" s="179"/>
      <c r="AT187" s="173" t="s">
        <v>158</v>
      </c>
      <c r="AU187" s="173" t="s">
        <v>87</v>
      </c>
      <c r="AV187" s="14" t="s">
        <v>87</v>
      </c>
      <c r="AW187" s="14" t="s">
        <v>4</v>
      </c>
      <c r="AX187" s="14" t="s">
        <v>83</v>
      </c>
      <c r="AY187" s="173" t="s">
        <v>146</v>
      </c>
    </row>
    <row r="188" spans="1:65" s="2" customFormat="1" ht="37.9" customHeight="1">
      <c r="A188" s="33"/>
      <c r="B188" s="148"/>
      <c r="C188" s="149" t="s">
        <v>239</v>
      </c>
      <c r="D188" s="149" t="s">
        <v>148</v>
      </c>
      <c r="E188" s="150" t="s">
        <v>240</v>
      </c>
      <c r="F188" s="151" t="s">
        <v>241</v>
      </c>
      <c r="G188" s="152" t="s">
        <v>151</v>
      </c>
      <c r="H188" s="153">
        <v>87.92</v>
      </c>
      <c r="I188" s="154"/>
      <c r="J188" s="154"/>
      <c r="K188" s="155">
        <f>ROUND(P188*H188,2)</f>
        <v>0</v>
      </c>
      <c r="L188" s="156"/>
      <c r="M188" s="34"/>
      <c r="N188" s="157" t="s">
        <v>1</v>
      </c>
      <c r="O188" s="158" t="s">
        <v>41</v>
      </c>
      <c r="P188" s="159">
        <f>I188+J188</f>
        <v>0</v>
      </c>
      <c r="Q188" s="159">
        <f>ROUND(I188*H188,2)</f>
        <v>0</v>
      </c>
      <c r="R188" s="159">
        <f>ROUND(J188*H188,2)</f>
        <v>0</v>
      </c>
      <c r="S188" s="59"/>
      <c r="T188" s="160">
        <f>S188*H188</f>
        <v>0</v>
      </c>
      <c r="U188" s="160">
        <v>0.33335999999999999</v>
      </c>
      <c r="V188" s="160">
        <f>U188*H188</f>
        <v>29.3090112</v>
      </c>
      <c r="W188" s="160">
        <v>0</v>
      </c>
      <c r="X188" s="161">
        <f>W188*H188</f>
        <v>0</v>
      </c>
      <c r="Y188" s="33"/>
      <c r="Z188" s="33"/>
      <c r="AA188" s="33"/>
      <c r="AB188" s="33"/>
      <c r="AC188" s="33"/>
      <c r="AD188" s="33"/>
      <c r="AE188" s="33"/>
      <c r="AR188" s="162" t="s">
        <v>152</v>
      </c>
      <c r="AT188" s="162" t="s">
        <v>148</v>
      </c>
      <c r="AU188" s="162" t="s">
        <v>87</v>
      </c>
      <c r="AY188" s="18" t="s">
        <v>146</v>
      </c>
      <c r="BE188" s="163">
        <f>IF(O188="základní",K188,0)</f>
        <v>0</v>
      </c>
      <c r="BF188" s="163">
        <f>IF(O188="snížená",K188,0)</f>
        <v>0</v>
      </c>
      <c r="BG188" s="163">
        <f>IF(O188="zákl. přenesená",K188,0)</f>
        <v>0</v>
      </c>
      <c r="BH188" s="163">
        <f>IF(O188="sníž. přenesená",K188,0)</f>
        <v>0</v>
      </c>
      <c r="BI188" s="163">
        <f>IF(O188="nulová",K188,0)</f>
        <v>0</v>
      </c>
      <c r="BJ188" s="18" t="s">
        <v>83</v>
      </c>
      <c r="BK188" s="163">
        <f>ROUND(P188*H188,2)</f>
        <v>0</v>
      </c>
      <c r="BL188" s="18" t="s">
        <v>152</v>
      </c>
      <c r="BM188" s="162" t="s">
        <v>242</v>
      </c>
    </row>
    <row r="189" spans="1:65" s="13" customFormat="1" ht="11.25">
      <c r="B189" s="164"/>
      <c r="D189" s="165" t="s">
        <v>158</v>
      </c>
      <c r="E189" s="166" t="s">
        <v>1</v>
      </c>
      <c r="F189" s="167" t="s">
        <v>159</v>
      </c>
      <c r="H189" s="166" t="s">
        <v>1</v>
      </c>
      <c r="I189" s="168"/>
      <c r="J189" s="168"/>
      <c r="M189" s="164"/>
      <c r="N189" s="169"/>
      <c r="O189" s="170"/>
      <c r="P189" s="170"/>
      <c r="Q189" s="170"/>
      <c r="R189" s="170"/>
      <c r="S189" s="170"/>
      <c r="T189" s="170"/>
      <c r="U189" s="170"/>
      <c r="V189" s="170"/>
      <c r="W189" s="170"/>
      <c r="X189" s="171"/>
      <c r="AT189" s="166" t="s">
        <v>158</v>
      </c>
      <c r="AU189" s="166" t="s">
        <v>87</v>
      </c>
      <c r="AV189" s="13" t="s">
        <v>83</v>
      </c>
      <c r="AW189" s="13" t="s">
        <v>4</v>
      </c>
      <c r="AX189" s="13" t="s">
        <v>78</v>
      </c>
      <c r="AY189" s="166" t="s">
        <v>146</v>
      </c>
    </row>
    <row r="190" spans="1:65" s="14" customFormat="1" ht="11.25">
      <c r="B190" s="172"/>
      <c r="D190" s="165" t="s">
        <v>158</v>
      </c>
      <c r="E190" s="173" t="s">
        <v>1</v>
      </c>
      <c r="F190" s="174" t="s">
        <v>243</v>
      </c>
      <c r="H190" s="175">
        <v>22.658000000000001</v>
      </c>
      <c r="I190" s="176"/>
      <c r="J190" s="176"/>
      <c r="M190" s="172"/>
      <c r="N190" s="177"/>
      <c r="O190" s="178"/>
      <c r="P190" s="178"/>
      <c r="Q190" s="178"/>
      <c r="R190" s="178"/>
      <c r="S190" s="178"/>
      <c r="T190" s="178"/>
      <c r="U190" s="178"/>
      <c r="V190" s="178"/>
      <c r="W190" s="178"/>
      <c r="X190" s="179"/>
      <c r="AT190" s="173" t="s">
        <v>158</v>
      </c>
      <c r="AU190" s="173" t="s">
        <v>87</v>
      </c>
      <c r="AV190" s="14" t="s">
        <v>87</v>
      </c>
      <c r="AW190" s="14" t="s">
        <v>4</v>
      </c>
      <c r="AX190" s="14" t="s">
        <v>78</v>
      </c>
      <c r="AY190" s="173" t="s">
        <v>146</v>
      </c>
    </row>
    <row r="191" spans="1:65" s="14" customFormat="1" ht="11.25">
      <c r="B191" s="172"/>
      <c r="D191" s="165" t="s">
        <v>158</v>
      </c>
      <c r="E191" s="173" t="s">
        <v>1</v>
      </c>
      <c r="F191" s="174" t="s">
        <v>244</v>
      </c>
      <c r="H191" s="175">
        <v>31.353000000000002</v>
      </c>
      <c r="I191" s="176"/>
      <c r="J191" s="176"/>
      <c r="M191" s="172"/>
      <c r="N191" s="177"/>
      <c r="O191" s="178"/>
      <c r="P191" s="178"/>
      <c r="Q191" s="178"/>
      <c r="R191" s="178"/>
      <c r="S191" s="178"/>
      <c r="T191" s="178"/>
      <c r="U191" s="178"/>
      <c r="V191" s="178"/>
      <c r="W191" s="178"/>
      <c r="X191" s="179"/>
      <c r="AT191" s="173" t="s">
        <v>158</v>
      </c>
      <c r="AU191" s="173" t="s">
        <v>87</v>
      </c>
      <c r="AV191" s="14" t="s">
        <v>87</v>
      </c>
      <c r="AW191" s="14" t="s">
        <v>4</v>
      </c>
      <c r="AX191" s="14" t="s">
        <v>78</v>
      </c>
      <c r="AY191" s="173" t="s">
        <v>146</v>
      </c>
    </row>
    <row r="192" spans="1:65" s="14" customFormat="1" ht="11.25">
      <c r="B192" s="172"/>
      <c r="D192" s="165" t="s">
        <v>158</v>
      </c>
      <c r="E192" s="173" t="s">
        <v>1</v>
      </c>
      <c r="F192" s="174" t="s">
        <v>245</v>
      </c>
      <c r="H192" s="175">
        <v>28.239000000000001</v>
      </c>
      <c r="I192" s="176"/>
      <c r="J192" s="176"/>
      <c r="M192" s="172"/>
      <c r="N192" s="177"/>
      <c r="O192" s="178"/>
      <c r="P192" s="178"/>
      <c r="Q192" s="178"/>
      <c r="R192" s="178"/>
      <c r="S192" s="178"/>
      <c r="T192" s="178"/>
      <c r="U192" s="178"/>
      <c r="V192" s="178"/>
      <c r="W192" s="178"/>
      <c r="X192" s="179"/>
      <c r="AT192" s="173" t="s">
        <v>158</v>
      </c>
      <c r="AU192" s="173" t="s">
        <v>87</v>
      </c>
      <c r="AV192" s="14" t="s">
        <v>87</v>
      </c>
      <c r="AW192" s="14" t="s">
        <v>4</v>
      </c>
      <c r="AX192" s="14" t="s">
        <v>78</v>
      </c>
      <c r="AY192" s="173" t="s">
        <v>146</v>
      </c>
    </row>
    <row r="193" spans="1:65" s="13" customFormat="1" ht="11.25">
      <c r="B193" s="164"/>
      <c r="D193" s="165" t="s">
        <v>158</v>
      </c>
      <c r="E193" s="166" t="s">
        <v>1</v>
      </c>
      <c r="F193" s="167" t="s">
        <v>246</v>
      </c>
      <c r="H193" s="166" t="s">
        <v>1</v>
      </c>
      <c r="I193" s="168"/>
      <c r="J193" s="168"/>
      <c r="M193" s="164"/>
      <c r="N193" s="169"/>
      <c r="O193" s="170"/>
      <c r="P193" s="170"/>
      <c r="Q193" s="170"/>
      <c r="R193" s="170"/>
      <c r="S193" s="170"/>
      <c r="T193" s="170"/>
      <c r="U193" s="170"/>
      <c r="V193" s="170"/>
      <c r="W193" s="170"/>
      <c r="X193" s="171"/>
      <c r="AT193" s="166" t="s">
        <v>158</v>
      </c>
      <c r="AU193" s="166" t="s">
        <v>87</v>
      </c>
      <c r="AV193" s="13" t="s">
        <v>83</v>
      </c>
      <c r="AW193" s="13" t="s">
        <v>4</v>
      </c>
      <c r="AX193" s="13" t="s">
        <v>78</v>
      </c>
      <c r="AY193" s="166" t="s">
        <v>146</v>
      </c>
    </row>
    <row r="194" spans="1:65" s="14" customFormat="1" ht="11.25">
      <c r="B194" s="172"/>
      <c r="D194" s="165" t="s">
        <v>158</v>
      </c>
      <c r="E194" s="173" t="s">
        <v>1</v>
      </c>
      <c r="F194" s="174" t="s">
        <v>247</v>
      </c>
      <c r="H194" s="175">
        <v>5.67</v>
      </c>
      <c r="I194" s="176"/>
      <c r="J194" s="176"/>
      <c r="M194" s="172"/>
      <c r="N194" s="177"/>
      <c r="O194" s="178"/>
      <c r="P194" s="178"/>
      <c r="Q194" s="178"/>
      <c r="R194" s="178"/>
      <c r="S194" s="178"/>
      <c r="T194" s="178"/>
      <c r="U194" s="178"/>
      <c r="V194" s="178"/>
      <c r="W194" s="178"/>
      <c r="X194" s="179"/>
      <c r="AT194" s="173" t="s">
        <v>158</v>
      </c>
      <c r="AU194" s="173" t="s">
        <v>87</v>
      </c>
      <c r="AV194" s="14" t="s">
        <v>87</v>
      </c>
      <c r="AW194" s="14" t="s">
        <v>4</v>
      </c>
      <c r="AX194" s="14" t="s">
        <v>78</v>
      </c>
      <c r="AY194" s="173" t="s">
        <v>146</v>
      </c>
    </row>
    <row r="195" spans="1:65" s="15" customFormat="1" ht="11.25">
      <c r="B195" s="190"/>
      <c r="D195" s="165" t="s">
        <v>158</v>
      </c>
      <c r="E195" s="191" t="s">
        <v>1</v>
      </c>
      <c r="F195" s="192" t="s">
        <v>248</v>
      </c>
      <c r="H195" s="193">
        <v>87.92</v>
      </c>
      <c r="I195" s="194"/>
      <c r="J195" s="194"/>
      <c r="M195" s="190"/>
      <c r="N195" s="195"/>
      <c r="O195" s="196"/>
      <c r="P195" s="196"/>
      <c r="Q195" s="196"/>
      <c r="R195" s="196"/>
      <c r="S195" s="196"/>
      <c r="T195" s="196"/>
      <c r="U195" s="196"/>
      <c r="V195" s="196"/>
      <c r="W195" s="196"/>
      <c r="X195" s="197"/>
      <c r="AT195" s="191" t="s">
        <v>158</v>
      </c>
      <c r="AU195" s="191" t="s">
        <v>87</v>
      </c>
      <c r="AV195" s="15" t="s">
        <v>152</v>
      </c>
      <c r="AW195" s="15" t="s">
        <v>4</v>
      </c>
      <c r="AX195" s="15" t="s">
        <v>83</v>
      </c>
      <c r="AY195" s="191" t="s">
        <v>146</v>
      </c>
    </row>
    <row r="196" spans="1:65" s="2" customFormat="1" ht="14.45" customHeight="1">
      <c r="A196" s="33"/>
      <c r="B196" s="148"/>
      <c r="C196" s="149" t="s">
        <v>249</v>
      </c>
      <c r="D196" s="149" t="s">
        <v>148</v>
      </c>
      <c r="E196" s="150" t="s">
        <v>250</v>
      </c>
      <c r="F196" s="151" t="s">
        <v>251</v>
      </c>
      <c r="G196" s="152" t="s">
        <v>252</v>
      </c>
      <c r="H196" s="153">
        <v>2</v>
      </c>
      <c r="I196" s="154"/>
      <c r="J196" s="154"/>
      <c r="K196" s="155">
        <f>ROUND(P196*H196,2)</f>
        <v>0</v>
      </c>
      <c r="L196" s="156"/>
      <c r="M196" s="34"/>
      <c r="N196" s="157" t="s">
        <v>1</v>
      </c>
      <c r="O196" s="158" t="s">
        <v>41</v>
      </c>
      <c r="P196" s="159">
        <f>I196+J196</f>
        <v>0</v>
      </c>
      <c r="Q196" s="159">
        <f>ROUND(I196*H196,2)</f>
        <v>0</v>
      </c>
      <c r="R196" s="159">
        <f>ROUND(J196*H196,2)</f>
        <v>0</v>
      </c>
      <c r="S196" s="59"/>
      <c r="T196" s="160">
        <f>S196*H196</f>
        <v>0</v>
      </c>
      <c r="U196" s="160">
        <v>6.8799999999999998E-3</v>
      </c>
      <c r="V196" s="160">
        <f>U196*H196</f>
        <v>1.376E-2</v>
      </c>
      <c r="W196" s="160">
        <v>0</v>
      </c>
      <c r="X196" s="161">
        <f>W196*H196</f>
        <v>0</v>
      </c>
      <c r="Y196" s="33"/>
      <c r="Z196" s="33"/>
      <c r="AA196" s="33"/>
      <c r="AB196" s="33"/>
      <c r="AC196" s="33"/>
      <c r="AD196" s="33"/>
      <c r="AE196" s="33"/>
      <c r="AR196" s="162" t="s">
        <v>152</v>
      </c>
      <c r="AT196" s="162" t="s">
        <v>148</v>
      </c>
      <c r="AU196" s="162" t="s">
        <v>87</v>
      </c>
      <c r="AY196" s="18" t="s">
        <v>146</v>
      </c>
      <c r="BE196" s="163">
        <f>IF(O196="základní",K196,0)</f>
        <v>0</v>
      </c>
      <c r="BF196" s="163">
        <f>IF(O196="snížená",K196,0)</f>
        <v>0</v>
      </c>
      <c r="BG196" s="163">
        <f>IF(O196="zákl. přenesená",K196,0)</f>
        <v>0</v>
      </c>
      <c r="BH196" s="163">
        <f>IF(O196="sníž. přenesená",K196,0)</f>
        <v>0</v>
      </c>
      <c r="BI196" s="163">
        <f>IF(O196="nulová",K196,0)</f>
        <v>0</v>
      </c>
      <c r="BJ196" s="18" t="s">
        <v>83</v>
      </c>
      <c r="BK196" s="163">
        <f>ROUND(P196*H196,2)</f>
        <v>0</v>
      </c>
      <c r="BL196" s="18" t="s">
        <v>152</v>
      </c>
      <c r="BM196" s="162" t="s">
        <v>253</v>
      </c>
    </row>
    <row r="197" spans="1:65" s="13" customFormat="1" ht="11.25">
      <c r="B197" s="164"/>
      <c r="D197" s="165" t="s">
        <v>158</v>
      </c>
      <c r="E197" s="166" t="s">
        <v>1</v>
      </c>
      <c r="F197" s="167" t="s">
        <v>195</v>
      </c>
      <c r="H197" s="166" t="s">
        <v>1</v>
      </c>
      <c r="I197" s="168"/>
      <c r="J197" s="168"/>
      <c r="M197" s="164"/>
      <c r="N197" s="169"/>
      <c r="O197" s="170"/>
      <c r="P197" s="170"/>
      <c r="Q197" s="170"/>
      <c r="R197" s="170"/>
      <c r="S197" s="170"/>
      <c r="T197" s="170"/>
      <c r="U197" s="170"/>
      <c r="V197" s="170"/>
      <c r="W197" s="170"/>
      <c r="X197" s="171"/>
      <c r="AT197" s="166" t="s">
        <v>158</v>
      </c>
      <c r="AU197" s="166" t="s">
        <v>87</v>
      </c>
      <c r="AV197" s="13" t="s">
        <v>83</v>
      </c>
      <c r="AW197" s="13" t="s">
        <v>4</v>
      </c>
      <c r="AX197" s="13" t="s">
        <v>78</v>
      </c>
      <c r="AY197" s="166" t="s">
        <v>146</v>
      </c>
    </row>
    <row r="198" spans="1:65" s="14" customFormat="1" ht="11.25">
      <c r="B198" s="172"/>
      <c r="D198" s="165" t="s">
        <v>158</v>
      </c>
      <c r="E198" s="173" t="s">
        <v>1</v>
      </c>
      <c r="F198" s="174" t="s">
        <v>87</v>
      </c>
      <c r="H198" s="175">
        <v>2</v>
      </c>
      <c r="I198" s="176"/>
      <c r="J198" s="176"/>
      <c r="M198" s="172"/>
      <c r="N198" s="177"/>
      <c r="O198" s="178"/>
      <c r="P198" s="178"/>
      <c r="Q198" s="178"/>
      <c r="R198" s="178"/>
      <c r="S198" s="178"/>
      <c r="T198" s="178"/>
      <c r="U198" s="178"/>
      <c r="V198" s="178"/>
      <c r="W198" s="178"/>
      <c r="X198" s="179"/>
      <c r="AT198" s="173" t="s">
        <v>158</v>
      </c>
      <c r="AU198" s="173" t="s">
        <v>87</v>
      </c>
      <c r="AV198" s="14" t="s">
        <v>87</v>
      </c>
      <c r="AW198" s="14" t="s">
        <v>4</v>
      </c>
      <c r="AX198" s="14" t="s">
        <v>83</v>
      </c>
      <c r="AY198" s="173" t="s">
        <v>146</v>
      </c>
    </row>
    <row r="199" spans="1:65" s="2" customFormat="1" ht="14.45" customHeight="1">
      <c r="A199" s="33"/>
      <c r="B199" s="148"/>
      <c r="C199" s="180" t="s">
        <v>254</v>
      </c>
      <c r="D199" s="180" t="s">
        <v>186</v>
      </c>
      <c r="E199" s="181" t="s">
        <v>255</v>
      </c>
      <c r="F199" s="182" t="s">
        <v>256</v>
      </c>
      <c r="G199" s="183" t="s">
        <v>252</v>
      </c>
      <c r="H199" s="184">
        <v>2</v>
      </c>
      <c r="I199" s="185"/>
      <c r="J199" s="186"/>
      <c r="K199" s="187">
        <f>ROUND(P199*H199,2)</f>
        <v>0</v>
      </c>
      <c r="L199" s="186"/>
      <c r="M199" s="188"/>
      <c r="N199" s="189" t="s">
        <v>1</v>
      </c>
      <c r="O199" s="158" t="s">
        <v>41</v>
      </c>
      <c r="P199" s="159">
        <f>I199+J199</f>
        <v>0</v>
      </c>
      <c r="Q199" s="159">
        <f>ROUND(I199*H199,2)</f>
        <v>0</v>
      </c>
      <c r="R199" s="159">
        <f>ROUND(J199*H199,2)</f>
        <v>0</v>
      </c>
      <c r="S199" s="59"/>
      <c r="T199" s="160">
        <f>S199*H199</f>
        <v>0</v>
      </c>
      <c r="U199" s="160">
        <v>1.12E-2</v>
      </c>
      <c r="V199" s="160">
        <f>U199*H199</f>
        <v>2.24E-2</v>
      </c>
      <c r="W199" s="160">
        <v>0</v>
      </c>
      <c r="X199" s="161">
        <f>W199*H199</f>
        <v>0</v>
      </c>
      <c r="Y199" s="33"/>
      <c r="Z199" s="33"/>
      <c r="AA199" s="33"/>
      <c r="AB199" s="33"/>
      <c r="AC199" s="33"/>
      <c r="AD199" s="33"/>
      <c r="AE199" s="33"/>
      <c r="AR199" s="162" t="s">
        <v>185</v>
      </c>
      <c r="AT199" s="162" t="s">
        <v>186</v>
      </c>
      <c r="AU199" s="162" t="s">
        <v>87</v>
      </c>
      <c r="AY199" s="18" t="s">
        <v>146</v>
      </c>
      <c r="BE199" s="163">
        <f>IF(O199="základní",K199,0)</f>
        <v>0</v>
      </c>
      <c r="BF199" s="163">
        <f>IF(O199="snížená",K199,0)</f>
        <v>0</v>
      </c>
      <c r="BG199" s="163">
        <f>IF(O199="zákl. přenesená",K199,0)</f>
        <v>0</v>
      </c>
      <c r="BH199" s="163">
        <f>IF(O199="sníž. přenesená",K199,0)</f>
        <v>0</v>
      </c>
      <c r="BI199" s="163">
        <f>IF(O199="nulová",K199,0)</f>
        <v>0</v>
      </c>
      <c r="BJ199" s="18" t="s">
        <v>83</v>
      </c>
      <c r="BK199" s="163">
        <f>ROUND(P199*H199,2)</f>
        <v>0</v>
      </c>
      <c r="BL199" s="18" t="s">
        <v>152</v>
      </c>
      <c r="BM199" s="162" t="s">
        <v>257</v>
      </c>
    </row>
    <row r="200" spans="1:65" s="2" customFormat="1" ht="24.2" customHeight="1">
      <c r="A200" s="33"/>
      <c r="B200" s="148"/>
      <c r="C200" s="149" t="s">
        <v>8</v>
      </c>
      <c r="D200" s="149" t="s">
        <v>148</v>
      </c>
      <c r="E200" s="150" t="s">
        <v>258</v>
      </c>
      <c r="F200" s="151" t="s">
        <v>259</v>
      </c>
      <c r="G200" s="152" t="s">
        <v>252</v>
      </c>
      <c r="H200" s="153">
        <v>2</v>
      </c>
      <c r="I200" s="154"/>
      <c r="J200" s="154"/>
      <c r="K200" s="155">
        <f>ROUND(P200*H200,2)</f>
        <v>0</v>
      </c>
      <c r="L200" s="156"/>
      <c r="M200" s="34"/>
      <c r="N200" s="157" t="s">
        <v>1</v>
      </c>
      <c r="O200" s="158" t="s">
        <v>41</v>
      </c>
      <c r="P200" s="159">
        <f>I200+J200</f>
        <v>0</v>
      </c>
      <c r="Q200" s="159">
        <f>ROUND(I200*H200,2)</f>
        <v>0</v>
      </c>
      <c r="R200" s="159">
        <f>ROUND(J200*H200,2)</f>
        <v>0</v>
      </c>
      <c r="S200" s="59"/>
      <c r="T200" s="160">
        <f>S200*H200</f>
        <v>0</v>
      </c>
      <c r="U200" s="160">
        <v>2.6280000000000001E-2</v>
      </c>
      <c r="V200" s="160">
        <f>U200*H200</f>
        <v>5.2560000000000003E-2</v>
      </c>
      <c r="W200" s="160">
        <v>0</v>
      </c>
      <c r="X200" s="161">
        <f>W200*H200</f>
        <v>0</v>
      </c>
      <c r="Y200" s="33"/>
      <c r="Z200" s="33"/>
      <c r="AA200" s="33"/>
      <c r="AB200" s="33"/>
      <c r="AC200" s="33"/>
      <c r="AD200" s="33"/>
      <c r="AE200" s="33"/>
      <c r="AR200" s="162" t="s">
        <v>152</v>
      </c>
      <c r="AT200" s="162" t="s">
        <v>148</v>
      </c>
      <c r="AU200" s="162" t="s">
        <v>87</v>
      </c>
      <c r="AY200" s="18" t="s">
        <v>146</v>
      </c>
      <c r="BE200" s="163">
        <f>IF(O200="základní",K200,0)</f>
        <v>0</v>
      </c>
      <c r="BF200" s="163">
        <f>IF(O200="snížená",K200,0)</f>
        <v>0</v>
      </c>
      <c r="BG200" s="163">
        <f>IF(O200="zákl. přenesená",K200,0)</f>
        <v>0</v>
      </c>
      <c r="BH200" s="163">
        <f>IF(O200="sníž. přenesená",K200,0)</f>
        <v>0</v>
      </c>
      <c r="BI200" s="163">
        <f>IF(O200="nulová",K200,0)</f>
        <v>0</v>
      </c>
      <c r="BJ200" s="18" t="s">
        <v>83</v>
      </c>
      <c r="BK200" s="163">
        <f>ROUND(P200*H200,2)</f>
        <v>0</v>
      </c>
      <c r="BL200" s="18" t="s">
        <v>152</v>
      </c>
      <c r="BM200" s="162" t="s">
        <v>260</v>
      </c>
    </row>
    <row r="201" spans="1:65" s="13" customFormat="1" ht="11.25">
      <c r="B201" s="164"/>
      <c r="D201" s="165" t="s">
        <v>158</v>
      </c>
      <c r="E201" s="166" t="s">
        <v>1</v>
      </c>
      <c r="F201" s="167" t="s">
        <v>195</v>
      </c>
      <c r="H201" s="166" t="s">
        <v>1</v>
      </c>
      <c r="I201" s="168"/>
      <c r="J201" s="168"/>
      <c r="M201" s="164"/>
      <c r="N201" s="169"/>
      <c r="O201" s="170"/>
      <c r="P201" s="170"/>
      <c r="Q201" s="170"/>
      <c r="R201" s="170"/>
      <c r="S201" s="170"/>
      <c r="T201" s="170"/>
      <c r="U201" s="170"/>
      <c r="V201" s="170"/>
      <c r="W201" s="170"/>
      <c r="X201" s="171"/>
      <c r="AT201" s="166" t="s">
        <v>158</v>
      </c>
      <c r="AU201" s="166" t="s">
        <v>87</v>
      </c>
      <c r="AV201" s="13" t="s">
        <v>83</v>
      </c>
      <c r="AW201" s="13" t="s">
        <v>4</v>
      </c>
      <c r="AX201" s="13" t="s">
        <v>78</v>
      </c>
      <c r="AY201" s="166" t="s">
        <v>146</v>
      </c>
    </row>
    <row r="202" spans="1:65" s="14" customFormat="1" ht="11.25">
      <c r="B202" s="172"/>
      <c r="D202" s="165" t="s">
        <v>158</v>
      </c>
      <c r="E202" s="173" t="s">
        <v>1</v>
      </c>
      <c r="F202" s="174" t="s">
        <v>87</v>
      </c>
      <c r="H202" s="175">
        <v>2</v>
      </c>
      <c r="I202" s="176"/>
      <c r="J202" s="176"/>
      <c r="M202" s="172"/>
      <c r="N202" s="177"/>
      <c r="O202" s="178"/>
      <c r="P202" s="178"/>
      <c r="Q202" s="178"/>
      <c r="R202" s="178"/>
      <c r="S202" s="178"/>
      <c r="T202" s="178"/>
      <c r="U202" s="178"/>
      <c r="V202" s="178"/>
      <c r="W202" s="178"/>
      <c r="X202" s="179"/>
      <c r="AT202" s="173" t="s">
        <v>158</v>
      </c>
      <c r="AU202" s="173" t="s">
        <v>87</v>
      </c>
      <c r="AV202" s="14" t="s">
        <v>87</v>
      </c>
      <c r="AW202" s="14" t="s">
        <v>4</v>
      </c>
      <c r="AX202" s="14" t="s">
        <v>83</v>
      </c>
      <c r="AY202" s="173" t="s">
        <v>146</v>
      </c>
    </row>
    <row r="203" spans="1:65" s="2" customFormat="1" ht="24.2" customHeight="1">
      <c r="A203" s="33"/>
      <c r="B203" s="148"/>
      <c r="C203" s="149" t="s">
        <v>261</v>
      </c>
      <c r="D203" s="149" t="s">
        <v>148</v>
      </c>
      <c r="E203" s="150" t="s">
        <v>262</v>
      </c>
      <c r="F203" s="151" t="s">
        <v>263</v>
      </c>
      <c r="G203" s="152" t="s">
        <v>252</v>
      </c>
      <c r="H203" s="153">
        <v>13</v>
      </c>
      <c r="I203" s="154"/>
      <c r="J203" s="154"/>
      <c r="K203" s="155">
        <f>ROUND(P203*H203,2)</f>
        <v>0</v>
      </c>
      <c r="L203" s="156"/>
      <c r="M203" s="34"/>
      <c r="N203" s="157" t="s">
        <v>1</v>
      </c>
      <c r="O203" s="158" t="s">
        <v>41</v>
      </c>
      <c r="P203" s="159">
        <f>I203+J203</f>
        <v>0</v>
      </c>
      <c r="Q203" s="159">
        <f>ROUND(I203*H203,2)</f>
        <v>0</v>
      </c>
      <c r="R203" s="159">
        <f>ROUND(J203*H203,2)</f>
        <v>0</v>
      </c>
      <c r="S203" s="59"/>
      <c r="T203" s="160">
        <f>S203*H203</f>
        <v>0</v>
      </c>
      <c r="U203" s="160">
        <v>3.3279999999999997E-2</v>
      </c>
      <c r="V203" s="160">
        <f>U203*H203</f>
        <v>0.43263999999999997</v>
      </c>
      <c r="W203" s="160">
        <v>0</v>
      </c>
      <c r="X203" s="161">
        <f>W203*H203</f>
        <v>0</v>
      </c>
      <c r="Y203" s="33"/>
      <c r="Z203" s="33"/>
      <c r="AA203" s="33"/>
      <c r="AB203" s="33"/>
      <c r="AC203" s="33"/>
      <c r="AD203" s="33"/>
      <c r="AE203" s="33"/>
      <c r="AR203" s="162" t="s">
        <v>152</v>
      </c>
      <c r="AT203" s="162" t="s">
        <v>148</v>
      </c>
      <c r="AU203" s="162" t="s">
        <v>87</v>
      </c>
      <c r="AY203" s="18" t="s">
        <v>146</v>
      </c>
      <c r="BE203" s="163">
        <f>IF(O203="základní",K203,0)</f>
        <v>0</v>
      </c>
      <c r="BF203" s="163">
        <f>IF(O203="snížená",K203,0)</f>
        <v>0</v>
      </c>
      <c r="BG203" s="163">
        <f>IF(O203="zákl. přenesená",K203,0)</f>
        <v>0</v>
      </c>
      <c r="BH203" s="163">
        <f>IF(O203="sníž. přenesená",K203,0)</f>
        <v>0</v>
      </c>
      <c r="BI203" s="163">
        <f>IF(O203="nulová",K203,0)</f>
        <v>0</v>
      </c>
      <c r="BJ203" s="18" t="s">
        <v>83</v>
      </c>
      <c r="BK203" s="163">
        <f>ROUND(P203*H203,2)</f>
        <v>0</v>
      </c>
      <c r="BL203" s="18" t="s">
        <v>152</v>
      </c>
      <c r="BM203" s="162" t="s">
        <v>264</v>
      </c>
    </row>
    <row r="204" spans="1:65" s="13" customFormat="1" ht="11.25">
      <c r="B204" s="164"/>
      <c r="D204" s="165" t="s">
        <v>158</v>
      </c>
      <c r="E204" s="166" t="s">
        <v>1</v>
      </c>
      <c r="F204" s="167" t="s">
        <v>195</v>
      </c>
      <c r="H204" s="166" t="s">
        <v>1</v>
      </c>
      <c r="I204" s="168"/>
      <c r="J204" s="168"/>
      <c r="M204" s="164"/>
      <c r="N204" s="169"/>
      <c r="O204" s="170"/>
      <c r="P204" s="170"/>
      <c r="Q204" s="170"/>
      <c r="R204" s="170"/>
      <c r="S204" s="170"/>
      <c r="T204" s="170"/>
      <c r="U204" s="170"/>
      <c r="V204" s="170"/>
      <c r="W204" s="170"/>
      <c r="X204" s="171"/>
      <c r="AT204" s="166" t="s">
        <v>158</v>
      </c>
      <c r="AU204" s="166" t="s">
        <v>87</v>
      </c>
      <c r="AV204" s="13" t="s">
        <v>83</v>
      </c>
      <c r="AW204" s="13" t="s">
        <v>4</v>
      </c>
      <c r="AX204" s="13" t="s">
        <v>78</v>
      </c>
      <c r="AY204" s="166" t="s">
        <v>146</v>
      </c>
    </row>
    <row r="205" spans="1:65" s="14" customFormat="1" ht="11.25">
      <c r="B205" s="172"/>
      <c r="D205" s="165" t="s">
        <v>158</v>
      </c>
      <c r="E205" s="173" t="s">
        <v>1</v>
      </c>
      <c r="F205" s="174" t="s">
        <v>265</v>
      </c>
      <c r="H205" s="175">
        <v>13</v>
      </c>
      <c r="I205" s="176"/>
      <c r="J205" s="176"/>
      <c r="M205" s="172"/>
      <c r="N205" s="177"/>
      <c r="O205" s="178"/>
      <c r="P205" s="178"/>
      <c r="Q205" s="178"/>
      <c r="R205" s="178"/>
      <c r="S205" s="178"/>
      <c r="T205" s="178"/>
      <c r="U205" s="178"/>
      <c r="V205" s="178"/>
      <c r="W205" s="178"/>
      <c r="X205" s="179"/>
      <c r="AT205" s="173" t="s">
        <v>158</v>
      </c>
      <c r="AU205" s="173" t="s">
        <v>87</v>
      </c>
      <c r="AV205" s="14" t="s">
        <v>87</v>
      </c>
      <c r="AW205" s="14" t="s">
        <v>4</v>
      </c>
      <c r="AX205" s="14" t="s">
        <v>83</v>
      </c>
      <c r="AY205" s="173" t="s">
        <v>146</v>
      </c>
    </row>
    <row r="206" spans="1:65" s="2" customFormat="1" ht="24.2" customHeight="1">
      <c r="A206" s="33"/>
      <c r="B206" s="148"/>
      <c r="C206" s="149" t="s">
        <v>266</v>
      </c>
      <c r="D206" s="149" t="s">
        <v>148</v>
      </c>
      <c r="E206" s="150" t="s">
        <v>267</v>
      </c>
      <c r="F206" s="151" t="s">
        <v>268</v>
      </c>
      <c r="G206" s="152" t="s">
        <v>252</v>
      </c>
      <c r="H206" s="153">
        <v>10</v>
      </c>
      <c r="I206" s="154"/>
      <c r="J206" s="154"/>
      <c r="K206" s="155">
        <f>ROUND(P206*H206,2)</f>
        <v>0</v>
      </c>
      <c r="L206" s="156"/>
      <c r="M206" s="34"/>
      <c r="N206" s="157" t="s">
        <v>1</v>
      </c>
      <c r="O206" s="158" t="s">
        <v>41</v>
      </c>
      <c r="P206" s="159">
        <f>I206+J206</f>
        <v>0</v>
      </c>
      <c r="Q206" s="159">
        <f>ROUND(I206*H206,2)</f>
        <v>0</v>
      </c>
      <c r="R206" s="159">
        <f>ROUND(J206*H206,2)</f>
        <v>0</v>
      </c>
      <c r="S206" s="59"/>
      <c r="T206" s="160">
        <f>S206*H206</f>
        <v>0</v>
      </c>
      <c r="U206" s="160">
        <v>3.8629999999999998E-2</v>
      </c>
      <c r="V206" s="160">
        <f>U206*H206</f>
        <v>0.38629999999999998</v>
      </c>
      <c r="W206" s="160">
        <v>0</v>
      </c>
      <c r="X206" s="161">
        <f>W206*H206</f>
        <v>0</v>
      </c>
      <c r="Y206" s="33"/>
      <c r="Z206" s="33"/>
      <c r="AA206" s="33"/>
      <c r="AB206" s="33"/>
      <c r="AC206" s="33"/>
      <c r="AD206" s="33"/>
      <c r="AE206" s="33"/>
      <c r="AR206" s="162" t="s">
        <v>152</v>
      </c>
      <c r="AT206" s="162" t="s">
        <v>148</v>
      </c>
      <c r="AU206" s="162" t="s">
        <v>87</v>
      </c>
      <c r="AY206" s="18" t="s">
        <v>146</v>
      </c>
      <c r="BE206" s="163">
        <f>IF(O206="základní",K206,0)</f>
        <v>0</v>
      </c>
      <c r="BF206" s="163">
        <f>IF(O206="snížená",K206,0)</f>
        <v>0</v>
      </c>
      <c r="BG206" s="163">
        <f>IF(O206="zákl. přenesená",K206,0)</f>
        <v>0</v>
      </c>
      <c r="BH206" s="163">
        <f>IF(O206="sníž. přenesená",K206,0)</f>
        <v>0</v>
      </c>
      <c r="BI206" s="163">
        <f>IF(O206="nulová",K206,0)</f>
        <v>0</v>
      </c>
      <c r="BJ206" s="18" t="s">
        <v>83</v>
      </c>
      <c r="BK206" s="163">
        <f>ROUND(P206*H206,2)</f>
        <v>0</v>
      </c>
      <c r="BL206" s="18" t="s">
        <v>152</v>
      </c>
      <c r="BM206" s="162" t="s">
        <v>269</v>
      </c>
    </row>
    <row r="207" spans="1:65" s="13" customFormat="1" ht="11.25">
      <c r="B207" s="164"/>
      <c r="D207" s="165" t="s">
        <v>158</v>
      </c>
      <c r="E207" s="166" t="s">
        <v>1</v>
      </c>
      <c r="F207" s="167" t="s">
        <v>195</v>
      </c>
      <c r="H207" s="166" t="s">
        <v>1</v>
      </c>
      <c r="I207" s="168"/>
      <c r="J207" s="168"/>
      <c r="M207" s="164"/>
      <c r="N207" s="169"/>
      <c r="O207" s="170"/>
      <c r="P207" s="170"/>
      <c r="Q207" s="170"/>
      <c r="R207" s="170"/>
      <c r="S207" s="170"/>
      <c r="T207" s="170"/>
      <c r="U207" s="170"/>
      <c r="V207" s="170"/>
      <c r="W207" s="170"/>
      <c r="X207" s="171"/>
      <c r="AT207" s="166" t="s">
        <v>158</v>
      </c>
      <c r="AU207" s="166" t="s">
        <v>87</v>
      </c>
      <c r="AV207" s="13" t="s">
        <v>83</v>
      </c>
      <c r="AW207" s="13" t="s">
        <v>4</v>
      </c>
      <c r="AX207" s="13" t="s">
        <v>78</v>
      </c>
      <c r="AY207" s="166" t="s">
        <v>146</v>
      </c>
    </row>
    <row r="208" spans="1:65" s="14" customFormat="1" ht="11.25">
      <c r="B208" s="172"/>
      <c r="D208" s="165" t="s">
        <v>158</v>
      </c>
      <c r="E208" s="173" t="s">
        <v>1</v>
      </c>
      <c r="F208" s="174" t="s">
        <v>270</v>
      </c>
      <c r="H208" s="175">
        <v>10</v>
      </c>
      <c r="I208" s="176"/>
      <c r="J208" s="176"/>
      <c r="M208" s="172"/>
      <c r="N208" s="177"/>
      <c r="O208" s="178"/>
      <c r="P208" s="178"/>
      <c r="Q208" s="178"/>
      <c r="R208" s="178"/>
      <c r="S208" s="178"/>
      <c r="T208" s="178"/>
      <c r="U208" s="178"/>
      <c r="V208" s="178"/>
      <c r="W208" s="178"/>
      <c r="X208" s="179"/>
      <c r="AT208" s="173" t="s">
        <v>158</v>
      </c>
      <c r="AU208" s="173" t="s">
        <v>87</v>
      </c>
      <c r="AV208" s="14" t="s">
        <v>87</v>
      </c>
      <c r="AW208" s="14" t="s">
        <v>4</v>
      </c>
      <c r="AX208" s="14" t="s">
        <v>83</v>
      </c>
      <c r="AY208" s="173" t="s">
        <v>146</v>
      </c>
    </row>
    <row r="209" spans="1:65" s="2" customFormat="1" ht="14.45" customHeight="1">
      <c r="A209" s="33"/>
      <c r="B209" s="148"/>
      <c r="C209" s="149" t="s">
        <v>271</v>
      </c>
      <c r="D209" s="149" t="s">
        <v>148</v>
      </c>
      <c r="E209" s="150" t="s">
        <v>272</v>
      </c>
      <c r="F209" s="151" t="s">
        <v>273</v>
      </c>
      <c r="G209" s="152" t="s">
        <v>252</v>
      </c>
      <c r="H209" s="153">
        <v>12</v>
      </c>
      <c r="I209" s="154"/>
      <c r="J209" s="154"/>
      <c r="K209" s="155">
        <f>ROUND(P209*H209,2)</f>
        <v>0</v>
      </c>
      <c r="L209" s="156"/>
      <c r="M209" s="34"/>
      <c r="N209" s="157" t="s">
        <v>1</v>
      </c>
      <c r="O209" s="158" t="s">
        <v>41</v>
      </c>
      <c r="P209" s="159">
        <f>I209+J209</f>
        <v>0</v>
      </c>
      <c r="Q209" s="159">
        <f>ROUND(I209*H209,2)</f>
        <v>0</v>
      </c>
      <c r="R209" s="159">
        <f>ROUND(J209*H209,2)</f>
        <v>0</v>
      </c>
      <c r="S209" s="59"/>
      <c r="T209" s="160">
        <f>S209*H209</f>
        <v>0</v>
      </c>
      <c r="U209" s="160">
        <v>9.1050000000000006E-2</v>
      </c>
      <c r="V209" s="160">
        <f>U209*H209</f>
        <v>1.0926</v>
      </c>
      <c r="W209" s="160">
        <v>0</v>
      </c>
      <c r="X209" s="161">
        <f>W209*H209</f>
        <v>0</v>
      </c>
      <c r="Y209" s="33"/>
      <c r="Z209" s="33"/>
      <c r="AA209" s="33"/>
      <c r="AB209" s="33"/>
      <c r="AC209" s="33"/>
      <c r="AD209" s="33"/>
      <c r="AE209" s="33"/>
      <c r="AR209" s="162" t="s">
        <v>152</v>
      </c>
      <c r="AT209" s="162" t="s">
        <v>148</v>
      </c>
      <c r="AU209" s="162" t="s">
        <v>87</v>
      </c>
      <c r="AY209" s="18" t="s">
        <v>146</v>
      </c>
      <c r="BE209" s="163">
        <f>IF(O209="základní",K209,0)</f>
        <v>0</v>
      </c>
      <c r="BF209" s="163">
        <f>IF(O209="snížená",K209,0)</f>
        <v>0</v>
      </c>
      <c r="BG209" s="163">
        <f>IF(O209="zákl. přenesená",K209,0)</f>
        <v>0</v>
      </c>
      <c r="BH209" s="163">
        <f>IF(O209="sníž. přenesená",K209,0)</f>
        <v>0</v>
      </c>
      <c r="BI209" s="163">
        <f>IF(O209="nulová",K209,0)</f>
        <v>0</v>
      </c>
      <c r="BJ209" s="18" t="s">
        <v>83</v>
      </c>
      <c r="BK209" s="163">
        <f>ROUND(P209*H209,2)</f>
        <v>0</v>
      </c>
      <c r="BL209" s="18" t="s">
        <v>152</v>
      </c>
      <c r="BM209" s="162" t="s">
        <v>274</v>
      </c>
    </row>
    <row r="210" spans="1:65" s="13" customFormat="1" ht="11.25">
      <c r="B210" s="164"/>
      <c r="D210" s="165" t="s">
        <v>158</v>
      </c>
      <c r="E210" s="166" t="s">
        <v>1</v>
      </c>
      <c r="F210" s="167" t="s">
        <v>195</v>
      </c>
      <c r="H210" s="166" t="s">
        <v>1</v>
      </c>
      <c r="I210" s="168"/>
      <c r="J210" s="168"/>
      <c r="M210" s="164"/>
      <c r="N210" s="169"/>
      <c r="O210" s="170"/>
      <c r="P210" s="170"/>
      <c r="Q210" s="170"/>
      <c r="R210" s="170"/>
      <c r="S210" s="170"/>
      <c r="T210" s="170"/>
      <c r="U210" s="170"/>
      <c r="V210" s="170"/>
      <c r="W210" s="170"/>
      <c r="X210" s="171"/>
      <c r="AT210" s="166" t="s">
        <v>158</v>
      </c>
      <c r="AU210" s="166" t="s">
        <v>87</v>
      </c>
      <c r="AV210" s="13" t="s">
        <v>83</v>
      </c>
      <c r="AW210" s="13" t="s">
        <v>4</v>
      </c>
      <c r="AX210" s="13" t="s">
        <v>78</v>
      </c>
      <c r="AY210" s="166" t="s">
        <v>146</v>
      </c>
    </row>
    <row r="211" spans="1:65" s="14" customFormat="1" ht="11.25">
      <c r="B211" s="172"/>
      <c r="D211" s="165" t="s">
        <v>158</v>
      </c>
      <c r="E211" s="173" t="s">
        <v>1</v>
      </c>
      <c r="F211" s="174" t="s">
        <v>275</v>
      </c>
      <c r="H211" s="175">
        <v>12</v>
      </c>
      <c r="I211" s="176"/>
      <c r="J211" s="176"/>
      <c r="M211" s="172"/>
      <c r="N211" s="177"/>
      <c r="O211" s="178"/>
      <c r="P211" s="178"/>
      <c r="Q211" s="178"/>
      <c r="R211" s="178"/>
      <c r="S211" s="178"/>
      <c r="T211" s="178"/>
      <c r="U211" s="178"/>
      <c r="V211" s="178"/>
      <c r="W211" s="178"/>
      <c r="X211" s="179"/>
      <c r="AT211" s="173" t="s">
        <v>158</v>
      </c>
      <c r="AU211" s="173" t="s">
        <v>87</v>
      </c>
      <c r="AV211" s="14" t="s">
        <v>87</v>
      </c>
      <c r="AW211" s="14" t="s">
        <v>4</v>
      </c>
      <c r="AX211" s="14" t="s">
        <v>83</v>
      </c>
      <c r="AY211" s="173" t="s">
        <v>146</v>
      </c>
    </row>
    <row r="212" spans="1:65" s="2" customFormat="1" ht="24.2" customHeight="1">
      <c r="A212" s="33"/>
      <c r="B212" s="148"/>
      <c r="C212" s="149" t="s">
        <v>276</v>
      </c>
      <c r="D212" s="149" t="s">
        <v>148</v>
      </c>
      <c r="E212" s="150" t="s">
        <v>277</v>
      </c>
      <c r="F212" s="151" t="s">
        <v>278</v>
      </c>
      <c r="G212" s="152" t="s">
        <v>177</v>
      </c>
      <c r="H212" s="153">
        <v>1.1739999999999999</v>
      </c>
      <c r="I212" s="154"/>
      <c r="J212" s="154"/>
      <c r="K212" s="155">
        <f>ROUND(P212*H212,2)</f>
        <v>0</v>
      </c>
      <c r="L212" s="156"/>
      <c r="M212" s="34"/>
      <c r="N212" s="157" t="s">
        <v>1</v>
      </c>
      <c r="O212" s="158" t="s">
        <v>41</v>
      </c>
      <c r="P212" s="159">
        <f>I212+J212</f>
        <v>0</v>
      </c>
      <c r="Q212" s="159">
        <f>ROUND(I212*H212,2)</f>
        <v>0</v>
      </c>
      <c r="R212" s="159">
        <f>ROUND(J212*H212,2)</f>
        <v>0</v>
      </c>
      <c r="S212" s="59"/>
      <c r="T212" s="160">
        <f>S212*H212</f>
        <v>0</v>
      </c>
      <c r="U212" s="160">
        <v>1.9539999999999998E-2</v>
      </c>
      <c r="V212" s="160">
        <f>U212*H212</f>
        <v>2.2939959999999995E-2</v>
      </c>
      <c r="W212" s="160">
        <v>0</v>
      </c>
      <c r="X212" s="161">
        <f>W212*H212</f>
        <v>0</v>
      </c>
      <c r="Y212" s="33"/>
      <c r="Z212" s="33"/>
      <c r="AA212" s="33"/>
      <c r="AB212" s="33"/>
      <c r="AC212" s="33"/>
      <c r="AD212" s="33"/>
      <c r="AE212" s="33"/>
      <c r="AR212" s="162" t="s">
        <v>152</v>
      </c>
      <c r="AT212" s="162" t="s">
        <v>148</v>
      </c>
      <c r="AU212" s="162" t="s">
        <v>87</v>
      </c>
      <c r="AY212" s="18" t="s">
        <v>146</v>
      </c>
      <c r="BE212" s="163">
        <f>IF(O212="základní",K212,0)</f>
        <v>0</v>
      </c>
      <c r="BF212" s="163">
        <f>IF(O212="snížená",K212,0)</f>
        <v>0</v>
      </c>
      <c r="BG212" s="163">
        <f>IF(O212="zákl. přenesená",K212,0)</f>
        <v>0</v>
      </c>
      <c r="BH212" s="163">
        <f>IF(O212="sníž. přenesená",K212,0)</f>
        <v>0</v>
      </c>
      <c r="BI212" s="163">
        <f>IF(O212="nulová",K212,0)</f>
        <v>0</v>
      </c>
      <c r="BJ212" s="18" t="s">
        <v>83</v>
      </c>
      <c r="BK212" s="163">
        <f>ROUND(P212*H212,2)</f>
        <v>0</v>
      </c>
      <c r="BL212" s="18" t="s">
        <v>152</v>
      </c>
      <c r="BM212" s="162" t="s">
        <v>279</v>
      </c>
    </row>
    <row r="213" spans="1:65" s="13" customFormat="1" ht="11.25">
      <c r="B213" s="164"/>
      <c r="D213" s="165" t="s">
        <v>158</v>
      </c>
      <c r="E213" s="166" t="s">
        <v>1</v>
      </c>
      <c r="F213" s="167" t="s">
        <v>195</v>
      </c>
      <c r="H213" s="166" t="s">
        <v>1</v>
      </c>
      <c r="I213" s="168"/>
      <c r="J213" s="168"/>
      <c r="M213" s="164"/>
      <c r="N213" s="169"/>
      <c r="O213" s="170"/>
      <c r="P213" s="170"/>
      <c r="Q213" s="170"/>
      <c r="R213" s="170"/>
      <c r="S213" s="170"/>
      <c r="T213" s="170"/>
      <c r="U213" s="170"/>
      <c r="V213" s="170"/>
      <c r="W213" s="170"/>
      <c r="X213" s="171"/>
      <c r="AT213" s="166" t="s">
        <v>158</v>
      </c>
      <c r="AU213" s="166" t="s">
        <v>87</v>
      </c>
      <c r="AV213" s="13" t="s">
        <v>83</v>
      </c>
      <c r="AW213" s="13" t="s">
        <v>4</v>
      </c>
      <c r="AX213" s="13" t="s">
        <v>78</v>
      </c>
      <c r="AY213" s="166" t="s">
        <v>146</v>
      </c>
    </row>
    <row r="214" spans="1:65" s="14" customFormat="1" ht="33.75">
      <c r="B214" s="172"/>
      <c r="D214" s="165" t="s">
        <v>158</v>
      </c>
      <c r="E214" s="173" t="s">
        <v>1</v>
      </c>
      <c r="F214" s="174" t="s">
        <v>280</v>
      </c>
      <c r="H214" s="175">
        <v>1.1739999999999999</v>
      </c>
      <c r="I214" s="176"/>
      <c r="J214" s="176"/>
      <c r="M214" s="172"/>
      <c r="N214" s="177"/>
      <c r="O214" s="178"/>
      <c r="P214" s="178"/>
      <c r="Q214" s="178"/>
      <c r="R214" s="178"/>
      <c r="S214" s="178"/>
      <c r="T214" s="178"/>
      <c r="U214" s="178"/>
      <c r="V214" s="178"/>
      <c r="W214" s="178"/>
      <c r="X214" s="179"/>
      <c r="AT214" s="173" t="s">
        <v>158</v>
      </c>
      <c r="AU214" s="173" t="s">
        <v>87</v>
      </c>
      <c r="AV214" s="14" t="s">
        <v>87</v>
      </c>
      <c r="AW214" s="14" t="s">
        <v>4</v>
      </c>
      <c r="AX214" s="14" t="s">
        <v>83</v>
      </c>
      <c r="AY214" s="173" t="s">
        <v>146</v>
      </c>
    </row>
    <row r="215" spans="1:65" s="2" customFormat="1" ht="14.45" customHeight="1">
      <c r="A215" s="33"/>
      <c r="B215" s="148"/>
      <c r="C215" s="180" t="s">
        <v>281</v>
      </c>
      <c r="D215" s="180" t="s">
        <v>186</v>
      </c>
      <c r="E215" s="181" t="s">
        <v>282</v>
      </c>
      <c r="F215" s="182" t="s">
        <v>283</v>
      </c>
      <c r="G215" s="183" t="s">
        <v>177</v>
      </c>
      <c r="H215" s="184">
        <v>1.2909999999999999</v>
      </c>
      <c r="I215" s="185"/>
      <c r="J215" s="186"/>
      <c r="K215" s="187">
        <f>ROUND(P215*H215,2)</f>
        <v>0</v>
      </c>
      <c r="L215" s="186"/>
      <c r="M215" s="188"/>
      <c r="N215" s="189" t="s">
        <v>1</v>
      </c>
      <c r="O215" s="158" t="s">
        <v>41</v>
      </c>
      <c r="P215" s="159">
        <f>I215+J215</f>
        <v>0</v>
      </c>
      <c r="Q215" s="159">
        <f>ROUND(I215*H215,2)</f>
        <v>0</v>
      </c>
      <c r="R215" s="159">
        <f>ROUND(J215*H215,2)</f>
        <v>0</v>
      </c>
      <c r="S215" s="59"/>
      <c r="T215" s="160">
        <f>S215*H215</f>
        <v>0</v>
      </c>
      <c r="U215" s="160">
        <v>1</v>
      </c>
      <c r="V215" s="160">
        <f>U215*H215</f>
        <v>1.2909999999999999</v>
      </c>
      <c r="W215" s="160">
        <v>0</v>
      </c>
      <c r="X215" s="161">
        <f>W215*H215</f>
        <v>0</v>
      </c>
      <c r="Y215" s="33"/>
      <c r="Z215" s="33"/>
      <c r="AA215" s="33"/>
      <c r="AB215" s="33"/>
      <c r="AC215" s="33"/>
      <c r="AD215" s="33"/>
      <c r="AE215" s="33"/>
      <c r="AR215" s="162" t="s">
        <v>185</v>
      </c>
      <c r="AT215" s="162" t="s">
        <v>186</v>
      </c>
      <c r="AU215" s="162" t="s">
        <v>87</v>
      </c>
      <c r="AY215" s="18" t="s">
        <v>146</v>
      </c>
      <c r="BE215" s="163">
        <f>IF(O215="základní",K215,0)</f>
        <v>0</v>
      </c>
      <c r="BF215" s="163">
        <f>IF(O215="snížená",K215,0)</f>
        <v>0</v>
      </c>
      <c r="BG215" s="163">
        <f>IF(O215="zákl. přenesená",K215,0)</f>
        <v>0</v>
      </c>
      <c r="BH215" s="163">
        <f>IF(O215="sníž. přenesená",K215,0)</f>
        <v>0</v>
      </c>
      <c r="BI215" s="163">
        <f>IF(O215="nulová",K215,0)</f>
        <v>0</v>
      </c>
      <c r="BJ215" s="18" t="s">
        <v>83</v>
      </c>
      <c r="BK215" s="163">
        <f>ROUND(P215*H215,2)</f>
        <v>0</v>
      </c>
      <c r="BL215" s="18" t="s">
        <v>152</v>
      </c>
      <c r="BM215" s="162" t="s">
        <v>284</v>
      </c>
    </row>
    <row r="216" spans="1:65" s="14" customFormat="1" ht="11.25">
      <c r="B216" s="172"/>
      <c r="D216" s="165" t="s">
        <v>158</v>
      </c>
      <c r="E216" s="173" t="s">
        <v>1</v>
      </c>
      <c r="F216" s="174" t="s">
        <v>285</v>
      </c>
      <c r="H216" s="175">
        <v>1.2909999999999999</v>
      </c>
      <c r="I216" s="176"/>
      <c r="J216" s="176"/>
      <c r="M216" s="172"/>
      <c r="N216" s="177"/>
      <c r="O216" s="178"/>
      <c r="P216" s="178"/>
      <c r="Q216" s="178"/>
      <c r="R216" s="178"/>
      <c r="S216" s="178"/>
      <c r="T216" s="178"/>
      <c r="U216" s="178"/>
      <c r="V216" s="178"/>
      <c r="W216" s="178"/>
      <c r="X216" s="179"/>
      <c r="AT216" s="173" t="s">
        <v>158</v>
      </c>
      <c r="AU216" s="173" t="s">
        <v>87</v>
      </c>
      <c r="AV216" s="14" t="s">
        <v>87</v>
      </c>
      <c r="AW216" s="14" t="s">
        <v>4</v>
      </c>
      <c r="AX216" s="14" t="s">
        <v>83</v>
      </c>
      <c r="AY216" s="173" t="s">
        <v>146</v>
      </c>
    </row>
    <row r="217" spans="1:65" s="2" customFormat="1" ht="24.2" customHeight="1">
      <c r="A217" s="33"/>
      <c r="B217" s="148"/>
      <c r="C217" s="149" t="s">
        <v>286</v>
      </c>
      <c r="D217" s="149" t="s">
        <v>148</v>
      </c>
      <c r="E217" s="150" t="s">
        <v>287</v>
      </c>
      <c r="F217" s="151" t="s">
        <v>288</v>
      </c>
      <c r="G217" s="152" t="s">
        <v>177</v>
      </c>
      <c r="H217" s="153">
        <v>1.5609999999999999</v>
      </c>
      <c r="I217" s="154"/>
      <c r="J217" s="154"/>
      <c r="K217" s="155">
        <f>ROUND(P217*H217,2)</f>
        <v>0</v>
      </c>
      <c r="L217" s="156"/>
      <c r="M217" s="34"/>
      <c r="N217" s="157" t="s">
        <v>1</v>
      </c>
      <c r="O217" s="158" t="s">
        <v>41</v>
      </c>
      <c r="P217" s="159">
        <f>I217+J217</f>
        <v>0</v>
      </c>
      <c r="Q217" s="159">
        <f>ROUND(I217*H217,2)</f>
        <v>0</v>
      </c>
      <c r="R217" s="159">
        <f>ROUND(J217*H217,2)</f>
        <v>0</v>
      </c>
      <c r="S217" s="59"/>
      <c r="T217" s="160">
        <f>S217*H217</f>
        <v>0</v>
      </c>
      <c r="U217" s="160">
        <v>1.7090000000000001E-2</v>
      </c>
      <c r="V217" s="160">
        <f>U217*H217</f>
        <v>2.6677490000000002E-2</v>
      </c>
      <c r="W217" s="160">
        <v>0</v>
      </c>
      <c r="X217" s="161">
        <f>W217*H217</f>
        <v>0</v>
      </c>
      <c r="Y217" s="33"/>
      <c r="Z217" s="33"/>
      <c r="AA217" s="33"/>
      <c r="AB217" s="33"/>
      <c r="AC217" s="33"/>
      <c r="AD217" s="33"/>
      <c r="AE217" s="33"/>
      <c r="AR217" s="162" t="s">
        <v>152</v>
      </c>
      <c r="AT217" s="162" t="s">
        <v>148</v>
      </c>
      <c r="AU217" s="162" t="s">
        <v>87</v>
      </c>
      <c r="AY217" s="18" t="s">
        <v>146</v>
      </c>
      <c r="BE217" s="163">
        <f>IF(O217="základní",K217,0)</f>
        <v>0</v>
      </c>
      <c r="BF217" s="163">
        <f>IF(O217="snížená",K217,0)</f>
        <v>0</v>
      </c>
      <c r="BG217" s="163">
        <f>IF(O217="zákl. přenesená",K217,0)</f>
        <v>0</v>
      </c>
      <c r="BH217" s="163">
        <f>IF(O217="sníž. přenesená",K217,0)</f>
        <v>0</v>
      </c>
      <c r="BI217" s="163">
        <f>IF(O217="nulová",K217,0)</f>
        <v>0</v>
      </c>
      <c r="BJ217" s="18" t="s">
        <v>83</v>
      </c>
      <c r="BK217" s="163">
        <f>ROUND(P217*H217,2)</f>
        <v>0</v>
      </c>
      <c r="BL217" s="18" t="s">
        <v>152</v>
      </c>
      <c r="BM217" s="162" t="s">
        <v>289</v>
      </c>
    </row>
    <row r="218" spans="1:65" s="13" customFormat="1" ht="11.25">
      <c r="B218" s="164"/>
      <c r="D218" s="165" t="s">
        <v>158</v>
      </c>
      <c r="E218" s="166" t="s">
        <v>1</v>
      </c>
      <c r="F218" s="167" t="s">
        <v>195</v>
      </c>
      <c r="H218" s="166" t="s">
        <v>1</v>
      </c>
      <c r="I218" s="168"/>
      <c r="J218" s="168"/>
      <c r="M218" s="164"/>
      <c r="N218" s="169"/>
      <c r="O218" s="170"/>
      <c r="P218" s="170"/>
      <c r="Q218" s="170"/>
      <c r="R218" s="170"/>
      <c r="S218" s="170"/>
      <c r="T218" s="170"/>
      <c r="U218" s="170"/>
      <c r="V218" s="170"/>
      <c r="W218" s="170"/>
      <c r="X218" s="171"/>
      <c r="AT218" s="166" t="s">
        <v>158</v>
      </c>
      <c r="AU218" s="166" t="s">
        <v>87</v>
      </c>
      <c r="AV218" s="13" t="s">
        <v>83</v>
      </c>
      <c r="AW218" s="13" t="s">
        <v>4</v>
      </c>
      <c r="AX218" s="13" t="s">
        <v>78</v>
      </c>
      <c r="AY218" s="166" t="s">
        <v>146</v>
      </c>
    </row>
    <row r="219" spans="1:65" s="14" customFormat="1" ht="11.25">
      <c r="B219" s="172"/>
      <c r="D219" s="165" t="s">
        <v>158</v>
      </c>
      <c r="E219" s="173" t="s">
        <v>1</v>
      </c>
      <c r="F219" s="174" t="s">
        <v>290</v>
      </c>
      <c r="H219" s="175">
        <v>0.64800000000000002</v>
      </c>
      <c r="I219" s="176"/>
      <c r="J219" s="176"/>
      <c r="M219" s="172"/>
      <c r="N219" s="177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/>
      <c r="AT219" s="173" t="s">
        <v>158</v>
      </c>
      <c r="AU219" s="173" t="s">
        <v>87</v>
      </c>
      <c r="AV219" s="14" t="s">
        <v>87</v>
      </c>
      <c r="AW219" s="14" t="s">
        <v>4</v>
      </c>
      <c r="AX219" s="14" t="s">
        <v>78</v>
      </c>
      <c r="AY219" s="173" t="s">
        <v>146</v>
      </c>
    </row>
    <row r="220" spans="1:65" s="14" customFormat="1" ht="11.25">
      <c r="B220" s="172"/>
      <c r="D220" s="165" t="s">
        <v>158</v>
      </c>
      <c r="E220" s="173" t="s">
        <v>1</v>
      </c>
      <c r="F220" s="174" t="s">
        <v>291</v>
      </c>
      <c r="H220" s="175">
        <v>0.36599999999999999</v>
      </c>
      <c r="I220" s="176"/>
      <c r="J220" s="176"/>
      <c r="M220" s="172"/>
      <c r="N220" s="177"/>
      <c r="O220" s="178"/>
      <c r="P220" s="178"/>
      <c r="Q220" s="178"/>
      <c r="R220" s="178"/>
      <c r="S220" s="178"/>
      <c r="T220" s="178"/>
      <c r="U220" s="178"/>
      <c r="V220" s="178"/>
      <c r="W220" s="178"/>
      <c r="X220" s="179"/>
      <c r="AT220" s="173" t="s">
        <v>158</v>
      </c>
      <c r="AU220" s="173" t="s">
        <v>87</v>
      </c>
      <c r="AV220" s="14" t="s">
        <v>87</v>
      </c>
      <c r="AW220" s="14" t="s">
        <v>4</v>
      </c>
      <c r="AX220" s="14" t="s">
        <v>78</v>
      </c>
      <c r="AY220" s="173" t="s">
        <v>146</v>
      </c>
    </row>
    <row r="221" spans="1:65" s="14" customFormat="1" ht="11.25">
      <c r="B221" s="172"/>
      <c r="D221" s="165" t="s">
        <v>158</v>
      </c>
      <c r="E221" s="173" t="s">
        <v>1</v>
      </c>
      <c r="F221" s="174" t="s">
        <v>292</v>
      </c>
      <c r="H221" s="175">
        <v>0.26600000000000001</v>
      </c>
      <c r="I221" s="176"/>
      <c r="J221" s="176"/>
      <c r="M221" s="172"/>
      <c r="N221" s="177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/>
      <c r="AT221" s="173" t="s">
        <v>158</v>
      </c>
      <c r="AU221" s="173" t="s">
        <v>87</v>
      </c>
      <c r="AV221" s="14" t="s">
        <v>87</v>
      </c>
      <c r="AW221" s="14" t="s">
        <v>4</v>
      </c>
      <c r="AX221" s="14" t="s">
        <v>78</v>
      </c>
      <c r="AY221" s="173" t="s">
        <v>146</v>
      </c>
    </row>
    <row r="222" spans="1:65" s="14" customFormat="1" ht="11.25">
      <c r="B222" s="172"/>
      <c r="D222" s="165" t="s">
        <v>158</v>
      </c>
      <c r="E222" s="173" t="s">
        <v>1</v>
      </c>
      <c r="F222" s="174" t="s">
        <v>293</v>
      </c>
      <c r="H222" s="175">
        <v>0.22</v>
      </c>
      <c r="I222" s="176"/>
      <c r="J222" s="176"/>
      <c r="M222" s="172"/>
      <c r="N222" s="177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/>
      <c r="AT222" s="173" t="s">
        <v>158</v>
      </c>
      <c r="AU222" s="173" t="s">
        <v>87</v>
      </c>
      <c r="AV222" s="14" t="s">
        <v>87</v>
      </c>
      <c r="AW222" s="14" t="s">
        <v>4</v>
      </c>
      <c r="AX222" s="14" t="s">
        <v>78</v>
      </c>
      <c r="AY222" s="173" t="s">
        <v>146</v>
      </c>
    </row>
    <row r="223" spans="1:65" s="13" customFormat="1" ht="11.25">
      <c r="B223" s="164"/>
      <c r="D223" s="165" t="s">
        <v>158</v>
      </c>
      <c r="E223" s="166" t="s">
        <v>1</v>
      </c>
      <c r="F223" s="167" t="s">
        <v>294</v>
      </c>
      <c r="H223" s="166" t="s">
        <v>1</v>
      </c>
      <c r="I223" s="168"/>
      <c r="J223" s="168"/>
      <c r="M223" s="164"/>
      <c r="N223" s="169"/>
      <c r="O223" s="170"/>
      <c r="P223" s="170"/>
      <c r="Q223" s="170"/>
      <c r="R223" s="170"/>
      <c r="S223" s="170"/>
      <c r="T223" s="170"/>
      <c r="U223" s="170"/>
      <c r="V223" s="170"/>
      <c r="W223" s="170"/>
      <c r="X223" s="171"/>
      <c r="AT223" s="166" t="s">
        <v>158</v>
      </c>
      <c r="AU223" s="166" t="s">
        <v>87</v>
      </c>
      <c r="AV223" s="13" t="s">
        <v>83</v>
      </c>
      <c r="AW223" s="13" t="s">
        <v>4</v>
      </c>
      <c r="AX223" s="13" t="s">
        <v>78</v>
      </c>
      <c r="AY223" s="166" t="s">
        <v>146</v>
      </c>
    </row>
    <row r="224" spans="1:65" s="14" customFormat="1" ht="11.25">
      <c r="B224" s="172"/>
      <c r="D224" s="165" t="s">
        <v>158</v>
      </c>
      <c r="E224" s="173" t="s">
        <v>1</v>
      </c>
      <c r="F224" s="174" t="s">
        <v>295</v>
      </c>
      <c r="H224" s="175">
        <v>6.0999999999999999E-2</v>
      </c>
      <c r="I224" s="176"/>
      <c r="J224" s="176"/>
      <c r="M224" s="172"/>
      <c r="N224" s="177"/>
      <c r="O224" s="178"/>
      <c r="P224" s="178"/>
      <c r="Q224" s="178"/>
      <c r="R224" s="178"/>
      <c r="S224" s="178"/>
      <c r="T224" s="178"/>
      <c r="U224" s="178"/>
      <c r="V224" s="178"/>
      <c r="W224" s="178"/>
      <c r="X224" s="179"/>
      <c r="AT224" s="173" t="s">
        <v>158</v>
      </c>
      <c r="AU224" s="173" t="s">
        <v>87</v>
      </c>
      <c r="AV224" s="14" t="s">
        <v>87</v>
      </c>
      <c r="AW224" s="14" t="s">
        <v>4</v>
      </c>
      <c r="AX224" s="14" t="s">
        <v>78</v>
      </c>
      <c r="AY224" s="173" t="s">
        <v>146</v>
      </c>
    </row>
    <row r="225" spans="1:65" s="15" customFormat="1" ht="11.25">
      <c r="B225" s="190"/>
      <c r="D225" s="165" t="s">
        <v>158</v>
      </c>
      <c r="E225" s="191" t="s">
        <v>1</v>
      </c>
      <c r="F225" s="192" t="s">
        <v>248</v>
      </c>
      <c r="H225" s="193">
        <v>1.5609999999999999</v>
      </c>
      <c r="I225" s="194"/>
      <c r="J225" s="194"/>
      <c r="M225" s="190"/>
      <c r="N225" s="195"/>
      <c r="O225" s="196"/>
      <c r="P225" s="196"/>
      <c r="Q225" s="196"/>
      <c r="R225" s="196"/>
      <c r="S225" s="196"/>
      <c r="T225" s="196"/>
      <c r="U225" s="196"/>
      <c r="V225" s="196"/>
      <c r="W225" s="196"/>
      <c r="X225" s="197"/>
      <c r="AT225" s="191" t="s">
        <v>158</v>
      </c>
      <c r="AU225" s="191" t="s">
        <v>87</v>
      </c>
      <c r="AV225" s="15" t="s">
        <v>152</v>
      </c>
      <c r="AW225" s="15" t="s">
        <v>4</v>
      </c>
      <c r="AX225" s="15" t="s">
        <v>83</v>
      </c>
      <c r="AY225" s="191" t="s">
        <v>146</v>
      </c>
    </row>
    <row r="226" spans="1:65" s="2" customFormat="1" ht="14.45" customHeight="1">
      <c r="A226" s="33"/>
      <c r="B226" s="148"/>
      <c r="C226" s="180" t="s">
        <v>296</v>
      </c>
      <c r="D226" s="180" t="s">
        <v>186</v>
      </c>
      <c r="E226" s="181" t="s">
        <v>297</v>
      </c>
      <c r="F226" s="182" t="s">
        <v>298</v>
      </c>
      <c r="G226" s="183" t="s">
        <v>177</v>
      </c>
      <c r="H226" s="184">
        <v>0.71299999999999997</v>
      </c>
      <c r="I226" s="185"/>
      <c r="J226" s="186"/>
      <c r="K226" s="187">
        <f>ROUND(P226*H226,2)</f>
        <v>0</v>
      </c>
      <c r="L226" s="186"/>
      <c r="M226" s="188"/>
      <c r="N226" s="189" t="s">
        <v>1</v>
      </c>
      <c r="O226" s="158" t="s">
        <v>41</v>
      </c>
      <c r="P226" s="159">
        <f>I226+J226</f>
        <v>0</v>
      </c>
      <c r="Q226" s="159">
        <f>ROUND(I226*H226,2)</f>
        <v>0</v>
      </c>
      <c r="R226" s="159">
        <f>ROUND(J226*H226,2)</f>
        <v>0</v>
      </c>
      <c r="S226" s="59"/>
      <c r="T226" s="160">
        <f>S226*H226</f>
        <v>0</v>
      </c>
      <c r="U226" s="160">
        <v>1</v>
      </c>
      <c r="V226" s="160">
        <f>U226*H226</f>
        <v>0.71299999999999997</v>
      </c>
      <c r="W226" s="160">
        <v>0</v>
      </c>
      <c r="X226" s="161">
        <f>W226*H226</f>
        <v>0</v>
      </c>
      <c r="Y226" s="33"/>
      <c r="Z226" s="33"/>
      <c r="AA226" s="33"/>
      <c r="AB226" s="33"/>
      <c r="AC226" s="33"/>
      <c r="AD226" s="33"/>
      <c r="AE226" s="33"/>
      <c r="AR226" s="162" t="s">
        <v>185</v>
      </c>
      <c r="AT226" s="162" t="s">
        <v>186</v>
      </c>
      <c r="AU226" s="162" t="s">
        <v>87</v>
      </c>
      <c r="AY226" s="18" t="s">
        <v>146</v>
      </c>
      <c r="BE226" s="163">
        <f>IF(O226="základní",K226,0)</f>
        <v>0</v>
      </c>
      <c r="BF226" s="163">
        <f>IF(O226="snížená",K226,0)</f>
        <v>0</v>
      </c>
      <c r="BG226" s="163">
        <f>IF(O226="zákl. přenesená",K226,0)</f>
        <v>0</v>
      </c>
      <c r="BH226" s="163">
        <f>IF(O226="sníž. přenesená",K226,0)</f>
        <v>0</v>
      </c>
      <c r="BI226" s="163">
        <f>IF(O226="nulová",K226,0)</f>
        <v>0</v>
      </c>
      <c r="BJ226" s="18" t="s">
        <v>83</v>
      </c>
      <c r="BK226" s="163">
        <f>ROUND(P226*H226,2)</f>
        <v>0</v>
      </c>
      <c r="BL226" s="18" t="s">
        <v>152</v>
      </c>
      <c r="BM226" s="162" t="s">
        <v>299</v>
      </c>
    </row>
    <row r="227" spans="1:65" s="14" customFormat="1" ht="11.25">
      <c r="B227" s="172"/>
      <c r="D227" s="165" t="s">
        <v>158</v>
      </c>
      <c r="E227" s="173" t="s">
        <v>1</v>
      </c>
      <c r="F227" s="174" t="s">
        <v>300</v>
      </c>
      <c r="H227" s="175">
        <v>0.71299999999999997</v>
      </c>
      <c r="I227" s="176"/>
      <c r="J227" s="176"/>
      <c r="M227" s="172"/>
      <c r="N227" s="177"/>
      <c r="O227" s="178"/>
      <c r="P227" s="178"/>
      <c r="Q227" s="178"/>
      <c r="R227" s="178"/>
      <c r="S227" s="178"/>
      <c r="T227" s="178"/>
      <c r="U227" s="178"/>
      <c r="V227" s="178"/>
      <c r="W227" s="178"/>
      <c r="X227" s="179"/>
      <c r="AT227" s="173" t="s">
        <v>158</v>
      </c>
      <c r="AU227" s="173" t="s">
        <v>87</v>
      </c>
      <c r="AV227" s="14" t="s">
        <v>87</v>
      </c>
      <c r="AW227" s="14" t="s">
        <v>4</v>
      </c>
      <c r="AX227" s="14" t="s">
        <v>83</v>
      </c>
      <c r="AY227" s="173" t="s">
        <v>146</v>
      </c>
    </row>
    <row r="228" spans="1:65" s="2" customFormat="1" ht="14.45" customHeight="1">
      <c r="A228" s="33"/>
      <c r="B228" s="148"/>
      <c r="C228" s="180" t="s">
        <v>301</v>
      </c>
      <c r="D228" s="180" t="s">
        <v>186</v>
      </c>
      <c r="E228" s="181" t="s">
        <v>302</v>
      </c>
      <c r="F228" s="182" t="s">
        <v>303</v>
      </c>
      <c r="G228" s="183" t="s">
        <v>177</v>
      </c>
      <c r="H228" s="184">
        <v>0.40300000000000002</v>
      </c>
      <c r="I228" s="185"/>
      <c r="J228" s="186"/>
      <c r="K228" s="187">
        <f>ROUND(P228*H228,2)</f>
        <v>0</v>
      </c>
      <c r="L228" s="186"/>
      <c r="M228" s="188"/>
      <c r="N228" s="189" t="s">
        <v>1</v>
      </c>
      <c r="O228" s="158" t="s">
        <v>41</v>
      </c>
      <c r="P228" s="159">
        <f>I228+J228</f>
        <v>0</v>
      </c>
      <c r="Q228" s="159">
        <f>ROUND(I228*H228,2)</f>
        <v>0</v>
      </c>
      <c r="R228" s="159">
        <f>ROUND(J228*H228,2)</f>
        <v>0</v>
      </c>
      <c r="S228" s="59"/>
      <c r="T228" s="160">
        <f>S228*H228</f>
        <v>0</v>
      </c>
      <c r="U228" s="160">
        <v>1</v>
      </c>
      <c r="V228" s="160">
        <f>U228*H228</f>
        <v>0.40300000000000002</v>
      </c>
      <c r="W228" s="160">
        <v>0</v>
      </c>
      <c r="X228" s="161">
        <f>W228*H228</f>
        <v>0</v>
      </c>
      <c r="Y228" s="33"/>
      <c r="Z228" s="33"/>
      <c r="AA228" s="33"/>
      <c r="AB228" s="33"/>
      <c r="AC228" s="33"/>
      <c r="AD228" s="33"/>
      <c r="AE228" s="33"/>
      <c r="AR228" s="162" t="s">
        <v>185</v>
      </c>
      <c r="AT228" s="162" t="s">
        <v>186</v>
      </c>
      <c r="AU228" s="162" t="s">
        <v>87</v>
      </c>
      <c r="AY228" s="18" t="s">
        <v>146</v>
      </c>
      <c r="BE228" s="163">
        <f>IF(O228="základní",K228,0)</f>
        <v>0</v>
      </c>
      <c r="BF228" s="163">
        <f>IF(O228="snížená",K228,0)</f>
        <v>0</v>
      </c>
      <c r="BG228" s="163">
        <f>IF(O228="zákl. přenesená",K228,0)</f>
        <v>0</v>
      </c>
      <c r="BH228" s="163">
        <f>IF(O228="sníž. přenesená",K228,0)</f>
        <v>0</v>
      </c>
      <c r="BI228" s="163">
        <f>IF(O228="nulová",K228,0)</f>
        <v>0</v>
      </c>
      <c r="BJ228" s="18" t="s">
        <v>83</v>
      </c>
      <c r="BK228" s="163">
        <f>ROUND(P228*H228,2)</f>
        <v>0</v>
      </c>
      <c r="BL228" s="18" t="s">
        <v>152</v>
      </c>
      <c r="BM228" s="162" t="s">
        <v>304</v>
      </c>
    </row>
    <row r="229" spans="1:65" s="14" customFormat="1" ht="11.25">
      <c r="B229" s="172"/>
      <c r="D229" s="165" t="s">
        <v>158</v>
      </c>
      <c r="E229" s="173" t="s">
        <v>1</v>
      </c>
      <c r="F229" s="174" t="s">
        <v>305</v>
      </c>
      <c r="H229" s="175">
        <v>0.40300000000000002</v>
      </c>
      <c r="I229" s="176"/>
      <c r="J229" s="176"/>
      <c r="M229" s="172"/>
      <c r="N229" s="177"/>
      <c r="O229" s="178"/>
      <c r="P229" s="178"/>
      <c r="Q229" s="178"/>
      <c r="R229" s="178"/>
      <c r="S229" s="178"/>
      <c r="T229" s="178"/>
      <c r="U229" s="178"/>
      <c r="V229" s="178"/>
      <c r="W229" s="178"/>
      <c r="X229" s="179"/>
      <c r="AT229" s="173" t="s">
        <v>158</v>
      </c>
      <c r="AU229" s="173" t="s">
        <v>87</v>
      </c>
      <c r="AV229" s="14" t="s">
        <v>87</v>
      </c>
      <c r="AW229" s="14" t="s">
        <v>4</v>
      </c>
      <c r="AX229" s="14" t="s">
        <v>83</v>
      </c>
      <c r="AY229" s="173" t="s">
        <v>146</v>
      </c>
    </row>
    <row r="230" spans="1:65" s="2" customFormat="1" ht="14.45" customHeight="1">
      <c r="A230" s="33"/>
      <c r="B230" s="148"/>
      <c r="C230" s="180" t="s">
        <v>306</v>
      </c>
      <c r="D230" s="180" t="s">
        <v>186</v>
      </c>
      <c r="E230" s="181" t="s">
        <v>307</v>
      </c>
      <c r="F230" s="182" t="s">
        <v>308</v>
      </c>
      <c r="G230" s="183" t="s">
        <v>177</v>
      </c>
      <c r="H230" s="184">
        <v>0.29199999999999998</v>
      </c>
      <c r="I230" s="185"/>
      <c r="J230" s="186"/>
      <c r="K230" s="187">
        <f>ROUND(P230*H230,2)</f>
        <v>0</v>
      </c>
      <c r="L230" s="186"/>
      <c r="M230" s="188"/>
      <c r="N230" s="189" t="s">
        <v>1</v>
      </c>
      <c r="O230" s="158" t="s">
        <v>41</v>
      </c>
      <c r="P230" s="159">
        <f>I230+J230</f>
        <v>0</v>
      </c>
      <c r="Q230" s="159">
        <f>ROUND(I230*H230,2)</f>
        <v>0</v>
      </c>
      <c r="R230" s="159">
        <f>ROUND(J230*H230,2)</f>
        <v>0</v>
      </c>
      <c r="S230" s="59"/>
      <c r="T230" s="160">
        <f>S230*H230</f>
        <v>0</v>
      </c>
      <c r="U230" s="160">
        <v>1</v>
      </c>
      <c r="V230" s="160">
        <f>U230*H230</f>
        <v>0.29199999999999998</v>
      </c>
      <c r="W230" s="160">
        <v>0</v>
      </c>
      <c r="X230" s="161">
        <f>W230*H230</f>
        <v>0</v>
      </c>
      <c r="Y230" s="33"/>
      <c r="Z230" s="33"/>
      <c r="AA230" s="33"/>
      <c r="AB230" s="33"/>
      <c r="AC230" s="33"/>
      <c r="AD230" s="33"/>
      <c r="AE230" s="33"/>
      <c r="AR230" s="162" t="s">
        <v>185</v>
      </c>
      <c r="AT230" s="162" t="s">
        <v>186</v>
      </c>
      <c r="AU230" s="162" t="s">
        <v>87</v>
      </c>
      <c r="AY230" s="18" t="s">
        <v>146</v>
      </c>
      <c r="BE230" s="163">
        <f>IF(O230="základní",K230,0)</f>
        <v>0</v>
      </c>
      <c r="BF230" s="163">
        <f>IF(O230="snížená",K230,0)</f>
        <v>0</v>
      </c>
      <c r="BG230" s="163">
        <f>IF(O230="zákl. přenesená",K230,0)</f>
        <v>0</v>
      </c>
      <c r="BH230" s="163">
        <f>IF(O230="sníž. přenesená",K230,0)</f>
        <v>0</v>
      </c>
      <c r="BI230" s="163">
        <f>IF(O230="nulová",K230,0)</f>
        <v>0</v>
      </c>
      <c r="BJ230" s="18" t="s">
        <v>83</v>
      </c>
      <c r="BK230" s="163">
        <f>ROUND(P230*H230,2)</f>
        <v>0</v>
      </c>
      <c r="BL230" s="18" t="s">
        <v>152</v>
      </c>
      <c r="BM230" s="162" t="s">
        <v>309</v>
      </c>
    </row>
    <row r="231" spans="1:65" s="14" customFormat="1" ht="11.25">
      <c r="B231" s="172"/>
      <c r="D231" s="165" t="s">
        <v>158</v>
      </c>
      <c r="E231" s="173" t="s">
        <v>1</v>
      </c>
      <c r="F231" s="174" t="s">
        <v>310</v>
      </c>
      <c r="H231" s="175">
        <v>0.29199999999999998</v>
      </c>
      <c r="I231" s="176"/>
      <c r="J231" s="176"/>
      <c r="M231" s="172"/>
      <c r="N231" s="177"/>
      <c r="O231" s="178"/>
      <c r="P231" s="178"/>
      <c r="Q231" s="178"/>
      <c r="R231" s="178"/>
      <c r="S231" s="178"/>
      <c r="T231" s="178"/>
      <c r="U231" s="178"/>
      <c r="V231" s="178"/>
      <c r="W231" s="178"/>
      <c r="X231" s="179"/>
      <c r="AT231" s="173" t="s">
        <v>158</v>
      </c>
      <c r="AU231" s="173" t="s">
        <v>87</v>
      </c>
      <c r="AV231" s="14" t="s">
        <v>87</v>
      </c>
      <c r="AW231" s="14" t="s">
        <v>4</v>
      </c>
      <c r="AX231" s="14" t="s">
        <v>83</v>
      </c>
      <c r="AY231" s="173" t="s">
        <v>146</v>
      </c>
    </row>
    <row r="232" spans="1:65" s="2" customFormat="1" ht="14.45" customHeight="1">
      <c r="A232" s="33"/>
      <c r="B232" s="148"/>
      <c r="C232" s="180" t="s">
        <v>311</v>
      </c>
      <c r="D232" s="180" t="s">
        <v>186</v>
      </c>
      <c r="E232" s="181" t="s">
        <v>312</v>
      </c>
      <c r="F232" s="182" t="s">
        <v>313</v>
      </c>
      <c r="G232" s="183" t="s">
        <v>177</v>
      </c>
      <c r="H232" s="184">
        <v>6.7000000000000004E-2</v>
      </c>
      <c r="I232" s="185"/>
      <c r="J232" s="186"/>
      <c r="K232" s="187">
        <f>ROUND(P232*H232,2)</f>
        <v>0</v>
      </c>
      <c r="L232" s="186"/>
      <c r="M232" s="188"/>
      <c r="N232" s="189" t="s">
        <v>1</v>
      </c>
      <c r="O232" s="158" t="s">
        <v>41</v>
      </c>
      <c r="P232" s="159">
        <f>I232+J232</f>
        <v>0</v>
      </c>
      <c r="Q232" s="159">
        <f>ROUND(I232*H232,2)</f>
        <v>0</v>
      </c>
      <c r="R232" s="159">
        <f>ROUND(J232*H232,2)</f>
        <v>0</v>
      </c>
      <c r="S232" s="59"/>
      <c r="T232" s="160">
        <f>S232*H232</f>
        <v>0</v>
      </c>
      <c r="U232" s="160">
        <v>1</v>
      </c>
      <c r="V232" s="160">
        <f>U232*H232</f>
        <v>6.7000000000000004E-2</v>
      </c>
      <c r="W232" s="160">
        <v>0</v>
      </c>
      <c r="X232" s="161">
        <f>W232*H232</f>
        <v>0</v>
      </c>
      <c r="Y232" s="33"/>
      <c r="Z232" s="33"/>
      <c r="AA232" s="33"/>
      <c r="AB232" s="33"/>
      <c r="AC232" s="33"/>
      <c r="AD232" s="33"/>
      <c r="AE232" s="33"/>
      <c r="AR232" s="162" t="s">
        <v>185</v>
      </c>
      <c r="AT232" s="162" t="s">
        <v>186</v>
      </c>
      <c r="AU232" s="162" t="s">
        <v>87</v>
      </c>
      <c r="AY232" s="18" t="s">
        <v>146</v>
      </c>
      <c r="BE232" s="163">
        <f>IF(O232="základní",K232,0)</f>
        <v>0</v>
      </c>
      <c r="BF232" s="163">
        <f>IF(O232="snížená",K232,0)</f>
        <v>0</v>
      </c>
      <c r="BG232" s="163">
        <f>IF(O232="zákl. přenesená",K232,0)</f>
        <v>0</v>
      </c>
      <c r="BH232" s="163">
        <f>IF(O232="sníž. přenesená",K232,0)</f>
        <v>0</v>
      </c>
      <c r="BI232" s="163">
        <f>IF(O232="nulová",K232,0)</f>
        <v>0</v>
      </c>
      <c r="BJ232" s="18" t="s">
        <v>83</v>
      </c>
      <c r="BK232" s="163">
        <f>ROUND(P232*H232,2)</f>
        <v>0</v>
      </c>
      <c r="BL232" s="18" t="s">
        <v>152</v>
      </c>
      <c r="BM232" s="162" t="s">
        <v>314</v>
      </c>
    </row>
    <row r="233" spans="1:65" s="14" customFormat="1" ht="11.25">
      <c r="B233" s="172"/>
      <c r="D233" s="165" t="s">
        <v>158</v>
      </c>
      <c r="E233" s="173" t="s">
        <v>1</v>
      </c>
      <c r="F233" s="174" t="s">
        <v>315</v>
      </c>
      <c r="H233" s="175">
        <v>6.7000000000000004E-2</v>
      </c>
      <c r="I233" s="176"/>
      <c r="J233" s="176"/>
      <c r="M233" s="172"/>
      <c r="N233" s="177"/>
      <c r="O233" s="178"/>
      <c r="P233" s="178"/>
      <c r="Q233" s="178"/>
      <c r="R233" s="178"/>
      <c r="S233" s="178"/>
      <c r="T233" s="178"/>
      <c r="U233" s="178"/>
      <c r="V233" s="178"/>
      <c r="W233" s="178"/>
      <c r="X233" s="179"/>
      <c r="AT233" s="173" t="s">
        <v>158</v>
      </c>
      <c r="AU233" s="173" t="s">
        <v>87</v>
      </c>
      <c r="AV233" s="14" t="s">
        <v>87</v>
      </c>
      <c r="AW233" s="14" t="s">
        <v>4</v>
      </c>
      <c r="AX233" s="14" t="s">
        <v>83</v>
      </c>
      <c r="AY233" s="173" t="s">
        <v>146</v>
      </c>
    </row>
    <row r="234" spans="1:65" s="2" customFormat="1" ht="14.45" customHeight="1">
      <c r="A234" s="33"/>
      <c r="B234" s="148"/>
      <c r="C234" s="180" t="s">
        <v>316</v>
      </c>
      <c r="D234" s="180" t="s">
        <v>186</v>
      </c>
      <c r="E234" s="181" t="s">
        <v>317</v>
      </c>
      <c r="F234" s="182" t="s">
        <v>318</v>
      </c>
      <c r="G234" s="183" t="s">
        <v>177</v>
      </c>
      <c r="H234" s="184">
        <v>0.24199999999999999</v>
      </c>
      <c r="I234" s="185"/>
      <c r="J234" s="186"/>
      <c r="K234" s="187">
        <f>ROUND(P234*H234,2)</f>
        <v>0</v>
      </c>
      <c r="L234" s="186"/>
      <c r="M234" s="188"/>
      <c r="N234" s="189" t="s">
        <v>1</v>
      </c>
      <c r="O234" s="158" t="s">
        <v>41</v>
      </c>
      <c r="P234" s="159">
        <f>I234+J234</f>
        <v>0</v>
      </c>
      <c r="Q234" s="159">
        <f>ROUND(I234*H234,2)</f>
        <v>0</v>
      </c>
      <c r="R234" s="159">
        <f>ROUND(J234*H234,2)</f>
        <v>0</v>
      </c>
      <c r="S234" s="59"/>
      <c r="T234" s="160">
        <f>S234*H234</f>
        <v>0</v>
      </c>
      <c r="U234" s="160">
        <v>1</v>
      </c>
      <c r="V234" s="160">
        <f>U234*H234</f>
        <v>0.24199999999999999</v>
      </c>
      <c r="W234" s="160">
        <v>0</v>
      </c>
      <c r="X234" s="161">
        <f>W234*H234</f>
        <v>0</v>
      </c>
      <c r="Y234" s="33"/>
      <c r="Z234" s="33"/>
      <c r="AA234" s="33"/>
      <c r="AB234" s="33"/>
      <c r="AC234" s="33"/>
      <c r="AD234" s="33"/>
      <c r="AE234" s="33"/>
      <c r="AR234" s="162" t="s">
        <v>185</v>
      </c>
      <c r="AT234" s="162" t="s">
        <v>186</v>
      </c>
      <c r="AU234" s="162" t="s">
        <v>87</v>
      </c>
      <c r="AY234" s="18" t="s">
        <v>146</v>
      </c>
      <c r="BE234" s="163">
        <f>IF(O234="základní",K234,0)</f>
        <v>0</v>
      </c>
      <c r="BF234" s="163">
        <f>IF(O234="snížená",K234,0)</f>
        <v>0</v>
      </c>
      <c r="BG234" s="163">
        <f>IF(O234="zákl. přenesená",K234,0)</f>
        <v>0</v>
      </c>
      <c r="BH234" s="163">
        <f>IF(O234="sníž. přenesená",K234,0)</f>
        <v>0</v>
      </c>
      <c r="BI234" s="163">
        <f>IF(O234="nulová",K234,0)</f>
        <v>0</v>
      </c>
      <c r="BJ234" s="18" t="s">
        <v>83</v>
      </c>
      <c r="BK234" s="163">
        <f>ROUND(P234*H234,2)</f>
        <v>0</v>
      </c>
      <c r="BL234" s="18" t="s">
        <v>152</v>
      </c>
      <c r="BM234" s="162" t="s">
        <v>319</v>
      </c>
    </row>
    <row r="235" spans="1:65" s="14" customFormat="1" ht="11.25">
      <c r="B235" s="172"/>
      <c r="D235" s="165" t="s">
        <v>158</v>
      </c>
      <c r="E235" s="173" t="s">
        <v>1</v>
      </c>
      <c r="F235" s="174" t="s">
        <v>320</v>
      </c>
      <c r="H235" s="175">
        <v>0.24199999999999999</v>
      </c>
      <c r="I235" s="176"/>
      <c r="J235" s="176"/>
      <c r="M235" s="172"/>
      <c r="N235" s="177"/>
      <c r="O235" s="178"/>
      <c r="P235" s="178"/>
      <c r="Q235" s="178"/>
      <c r="R235" s="178"/>
      <c r="S235" s="178"/>
      <c r="T235" s="178"/>
      <c r="U235" s="178"/>
      <c r="V235" s="178"/>
      <c r="W235" s="178"/>
      <c r="X235" s="179"/>
      <c r="AT235" s="173" t="s">
        <v>158</v>
      </c>
      <c r="AU235" s="173" t="s">
        <v>87</v>
      </c>
      <c r="AV235" s="14" t="s">
        <v>87</v>
      </c>
      <c r="AW235" s="14" t="s">
        <v>4</v>
      </c>
      <c r="AX235" s="14" t="s">
        <v>83</v>
      </c>
      <c r="AY235" s="173" t="s">
        <v>146</v>
      </c>
    </row>
    <row r="236" spans="1:65" s="2" customFormat="1" ht="24.2" customHeight="1">
      <c r="A236" s="33"/>
      <c r="B236" s="148"/>
      <c r="C236" s="149" t="s">
        <v>321</v>
      </c>
      <c r="D236" s="149" t="s">
        <v>148</v>
      </c>
      <c r="E236" s="150" t="s">
        <v>322</v>
      </c>
      <c r="F236" s="151" t="s">
        <v>323</v>
      </c>
      <c r="G236" s="152" t="s">
        <v>324</v>
      </c>
      <c r="H236" s="153">
        <v>10</v>
      </c>
      <c r="I236" s="154"/>
      <c r="J236" s="154"/>
      <c r="K236" s="155">
        <f>ROUND(P236*H236,2)</f>
        <v>0</v>
      </c>
      <c r="L236" s="156"/>
      <c r="M236" s="34"/>
      <c r="N236" s="157" t="s">
        <v>1</v>
      </c>
      <c r="O236" s="158" t="s">
        <v>41</v>
      </c>
      <c r="P236" s="159">
        <f>I236+J236</f>
        <v>0</v>
      </c>
      <c r="Q236" s="159">
        <f>ROUND(I236*H236,2)</f>
        <v>0</v>
      </c>
      <c r="R236" s="159">
        <f>ROUND(J236*H236,2)</f>
        <v>0</v>
      </c>
      <c r="S236" s="59"/>
      <c r="T236" s="160">
        <f>S236*H236</f>
        <v>0</v>
      </c>
      <c r="U236" s="160">
        <v>7.5000000000000002E-4</v>
      </c>
      <c r="V236" s="160">
        <f>U236*H236</f>
        <v>7.4999999999999997E-3</v>
      </c>
      <c r="W236" s="160">
        <v>0</v>
      </c>
      <c r="X236" s="161">
        <f>W236*H236</f>
        <v>0</v>
      </c>
      <c r="Y236" s="33"/>
      <c r="Z236" s="33"/>
      <c r="AA236" s="33"/>
      <c r="AB236" s="33"/>
      <c r="AC236" s="33"/>
      <c r="AD236" s="33"/>
      <c r="AE236" s="33"/>
      <c r="AR236" s="162" t="s">
        <v>152</v>
      </c>
      <c r="AT236" s="162" t="s">
        <v>148</v>
      </c>
      <c r="AU236" s="162" t="s">
        <v>87</v>
      </c>
      <c r="AY236" s="18" t="s">
        <v>146</v>
      </c>
      <c r="BE236" s="163">
        <f>IF(O236="základní",K236,0)</f>
        <v>0</v>
      </c>
      <c r="BF236" s="163">
        <f>IF(O236="snížená",K236,0)</f>
        <v>0</v>
      </c>
      <c r="BG236" s="163">
        <f>IF(O236="zákl. přenesená",K236,0)</f>
        <v>0</v>
      </c>
      <c r="BH236" s="163">
        <f>IF(O236="sníž. přenesená",K236,0)</f>
        <v>0</v>
      </c>
      <c r="BI236" s="163">
        <f>IF(O236="nulová",K236,0)</f>
        <v>0</v>
      </c>
      <c r="BJ236" s="18" t="s">
        <v>83</v>
      </c>
      <c r="BK236" s="163">
        <f>ROUND(P236*H236,2)</f>
        <v>0</v>
      </c>
      <c r="BL236" s="18" t="s">
        <v>152</v>
      </c>
      <c r="BM236" s="162" t="s">
        <v>325</v>
      </c>
    </row>
    <row r="237" spans="1:65" s="13" customFormat="1" ht="11.25">
      <c r="B237" s="164"/>
      <c r="D237" s="165" t="s">
        <v>158</v>
      </c>
      <c r="E237" s="166" t="s">
        <v>1</v>
      </c>
      <c r="F237" s="167" t="s">
        <v>195</v>
      </c>
      <c r="H237" s="166" t="s">
        <v>1</v>
      </c>
      <c r="I237" s="168"/>
      <c r="J237" s="168"/>
      <c r="M237" s="164"/>
      <c r="N237" s="169"/>
      <c r="O237" s="170"/>
      <c r="P237" s="170"/>
      <c r="Q237" s="170"/>
      <c r="R237" s="170"/>
      <c r="S237" s="170"/>
      <c r="T237" s="170"/>
      <c r="U237" s="170"/>
      <c r="V237" s="170"/>
      <c r="W237" s="170"/>
      <c r="X237" s="171"/>
      <c r="AT237" s="166" t="s">
        <v>158</v>
      </c>
      <c r="AU237" s="166" t="s">
        <v>87</v>
      </c>
      <c r="AV237" s="13" t="s">
        <v>83</v>
      </c>
      <c r="AW237" s="13" t="s">
        <v>4</v>
      </c>
      <c r="AX237" s="13" t="s">
        <v>78</v>
      </c>
      <c r="AY237" s="166" t="s">
        <v>146</v>
      </c>
    </row>
    <row r="238" spans="1:65" s="14" customFormat="1" ht="11.25">
      <c r="B238" s="172"/>
      <c r="D238" s="165" t="s">
        <v>158</v>
      </c>
      <c r="E238" s="173" t="s">
        <v>1</v>
      </c>
      <c r="F238" s="174" t="s">
        <v>326</v>
      </c>
      <c r="H238" s="175">
        <v>10</v>
      </c>
      <c r="I238" s="176"/>
      <c r="J238" s="176"/>
      <c r="M238" s="172"/>
      <c r="N238" s="177"/>
      <c r="O238" s="178"/>
      <c r="P238" s="178"/>
      <c r="Q238" s="178"/>
      <c r="R238" s="178"/>
      <c r="S238" s="178"/>
      <c r="T238" s="178"/>
      <c r="U238" s="178"/>
      <c r="V238" s="178"/>
      <c r="W238" s="178"/>
      <c r="X238" s="179"/>
      <c r="AT238" s="173" t="s">
        <v>158</v>
      </c>
      <c r="AU238" s="173" t="s">
        <v>87</v>
      </c>
      <c r="AV238" s="14" t="s">
        <v>87</v>
      </c>
      <c r="AW238" s="14" t="s">
        <v>4</v>
      </c>
      <c r="AX238" s="14" t="s">
        <v>83</v>
      </c>
      <c r="AY238" s="173" t="s">
        <v>146</v>
      </c>
    </row>
    <row r="239" spans="1:65" s="2" customFormat="1" ht="24.2" customHeight="1">
      <c r="A239" s="33"/>
      <c r="B239" s="148"/>
      <c r="C239" s="149" t="s">
        <v>327</v>
      </c>
      <c r="D239" s="149" t="s">
        <v>148</v>
      </c>
      <c r="E239" s="150" t="s">
        <v>328</v>
      </c>
      <c r="F239" s="151" t="s">
        <v>329</v>
      </c>
      <c r="G239" s="152" t="s">
        <v>151</v>
      </c>
      <c r="H239" s="153">
        <v>7.5739999999999998</v>
      </c>
      <c r="I239" s="154"/>
      <c r="J239" s="154"/>
      <c r="K239" s="155">
        <f>ROUND(P239*H239,2)</f>
        <v>0</v>
      </c>
      <c r="L239" s="156"/>
      <c r="M239" s="34"/>
      <c r="N239" s="157" t="s">
        <v>1</v>
      </c>
      <c r="O239" s="158" t="s">
        <v>41</v>
      </c>
      <c r="P239" s="159">
        <f>I239+J239</f>
        <v>0</v>
      </c>
      <c r="Q239" s="159">
        <f>ROUND(I239*H239,2)</f>
        <v>0</v>
      </c>
      <c r="R239" s="159">
        <f>ROUND(J239*H239,2)</f>
        <v>0</v>
      </c>
      <c r="S239" s="59"/>
      <c r="T239" s="160">
        <f>S239*H239</f>
        <v>0</v>
      </c>
      <c r="U239" s="160">
        <v>3.15E-3</v>
      </c>
      <c r="V239" s="160">
        <f>U239*H239</f>
        <v>2.38581E-2</v>
      </c>
      <c r="W239" s="160">
        <v>0</v>
      </c>
      <c r="X239" s="161">
        <f>W239*H239</f>
        <v>0</v>
      </c>
      <c r="Y239" s="33"/>
      <c r="Z239" s="33"/>
      <c r="AA239" s="33"/>
      <c r="AB239" s="33"/>
      <c r="AC239" s="33"/>
      <c r="AD239" s="33"/>
      <c r="AE239" s="33"/>
      <c r="AR239" s="162" t="s">
        <v>152</v>
      </c>
      <c r="AT239" s="162" t="s">
        <v>148</v>
      </c>
      <c r="AU239" s="162" t="s">
        <v>87</v>
      </c>
      <c r="AY239" s="18" t="s">
        <v>146</v>
      </c>
      <c r="BE239" s="163">
        <f>IF(O239="základní",K239,0)</f>
        <v>0</v>
      </c>
      <c r="BF239" s="163">
        <f>IF(O239="snížená",K239,0)</f>
        <v>0</v>
      </c>
      <c r="BG239" s="163">
        <f>IF(O239="zákl. přenesená",K239,0)</f>
        <v>0</v>
      </c>
      <c r="BH239" s="163">
        <f>IF(O239="sníž. přenesená",K239,0)</f>
        <v>0</v>
      </c>
      <c r="BI239" s="163">
        <f>IF(O239="nulová",K239,0)</f>
        <v>0</v>
      </c>
      <c r="BJ239" s="18" t="s">
        <v>83</v>
      </c>
      <c r="BK239" s="163">
        <f>ROUND(P239*H239,2)</f>
        <v>0</v>
      </c>
      <c r="BL239" s="18" t="s">
        <v>152</v>
      </c>
      <c r="BM239" s="162" t="s">
        <v>330</v>
      </c>
    </row>
    <row r="240" spans="1:65" s="14" customFormat="1" ht="11.25">
      <c r="B240" s="172"/>
      <c r="D240" s="165" t="s">
        <v>158</v>
      </c>
      <c r="E240" s="173" t="s">
        <v>1</v>
      </c>
      <c r="F240" s="174" t="s">
        <v>331</v>
      </c>
      <c r="H240" s="175">
        <v>7.5739999999999998</v>
      </c>
      <c r="I240" s="176"/>
      <c r="J240" s="176"/>
      <c r="M240" s="172"/>
      <c r="N240" s="177"/>
      <c r="O240" s="178"/>
      <c r="P240" s="178"/>
      <c r="Q240" s="178"/>
      <c r="R240" s="178"/>
      <c r="S240" s="178"/>
      <c r="T240" s="178"/>
      <c r="U240" s="178"/>
      <c r="V240" s="178"/>
      <c r="W240" s="178"/>
      <c r="X240" s="179"/>
      <c r="AT240" s="173" t="s">
        <v>158</v>
      </c>
      <c r="AU240" s="173" t="s">
        <v>87</v>
      </c>
      <c r="AV240" s="14" t="s">
        <v>87</v>
      </c>
      <c r="AW240" s="14" t="s">
        <v>4</v>
      </c>
      <c r="AX240" s="14" t="s">
        <v>83</v>
      </c>
      <c r="AY240" s="173" t="s">
        <v>146</v>
      </c>
    </row>
    <row r="241" spans="1:65" s="2" customFormat="1" ht="24.2" customHeight="1">
      <c r="A241" s="33"/>
      <c r="B241" s="148"/>
      <c r="C241" s="149" t="s">
        <v>332</v>
      </c>
      <c r="D241" s="149" t="s">
        <v>148</v>
      </c>
      <c r="E241" s="150" t="s">
        <v>333</v>
      </c>
      <c r="F241" s="151" t="s">
        <v>334</v>
      </c>
      <c r="G241" s="152" t="s">
        <v>324</v>
      </c>
      <c r="H241" s="153">
        <v>19.5</v>
      </c>
      <c r="I241" s="154"/>
      <c r="J241" s="154"/>
      <c r="K241" s="155">
        <f>ROUND(P241*H241,2)</f>
        <v>0</v>
      </c>
      <c r="L241" s="156"/>
      <c r="M241" s="34"/>
      <c r="N241" s="157" t="s">
        <v>1</v>
      </c>
      <c r="O241" s="158" t="s">
        <v>41</v>
      </c>
      <c r="P241" s="159">
        <f>I241+J241</f>
        <v>0</v>
      </c>
      <c r="Q241" s="159">
        <f>ROUND(I241*H241,2)</f>
        <v>0</v>
      </c>
      <c r="R241" s="159">
        <f>ROUND(J241*H241,2)</f>
        <v>0</v>
      </c>
      <c r="S241" s="59"/>
      <c r="T241" s="160">
        <f>S241*H241</f>
        <v>0</v>
      </c>
      <c r="U241" s="160">
        <v>4.8000000000000001E-4</v>
      </c>
      <c r="V241" s="160">
        <f>U241*H241</f>
        <v>9.3600000000000003E-3</v>
      </c>
      <c r="W241" s="160">
        <v>0</v>
      </c>
      <c r="X241" s="161">
        <f>W241*H241</f>
        <v>0</v>
      </c>
      <c r="Y241" s="33"/>
      <c r="Z241" s="33"/>
      <c r="AA241" s="33"/>
      <c r="AB241" s="33"/>
      <c r="AC241" s="33"/>
      <c r="AD241" s="33"/>
      <c r="AE241" s="33"/>
      <c r="AR241" s="162" t="s">
        <v>152</v>
      </c>
      <c r="AT241" s="162" t="s">
        <v>148</v>
      </c>
      <c r="AU241" s="162" t="s">
        <v>87</v>
      </c>
      <c r="AY241" s="18" t="s">
        <v>146</v>
      </c>
      <c r="BE241" s="163">
        <f>IF(O241="základní",K241,0)</f>
        <v>0</v>
      </c>
      <c r="BF241" s="163">
        <f>IF(O241="snížená",K241,0)</f>
        <v>0</v>
      </c>
      <c r="BG241" s="163">
        <f>IF(O241="zákl. přenesená",K241,0)</f>
        <v>0</v>
      </c>
      <c r="BH241" s="163">
        <f>IF(O241="sníž. přenesená",K241,0)</f>
        <v>0</v>
      </c>
      <c r="BI241" s="163">
        <f>IF(O241="nulová",K241,0)</f>
        <v>0</v>
      </c>
      <c r="BJ241" s="18" t="s">
        <v>83</v>
      </c>
      <c r="BK241" s="163">
        <f>ROUND(P241*H241,2)</f>
        <v>0</v>
      </c>
      <c r="BL241" s="18" t="s">
        <v>152</v>
      </c>
      <c r="BM241" s="162" t="s">
        <v>335</v>
      </c>
    </row>
    <row r="242" spans="1:65" s="13" customFormat="1" ht="11.25">
      <c r="B242" s="164"/>
      <c r="D242" s="165" t="s">
        <v>158</v>
      </c>
      <c r="E242" s="166" t="s">
        <v>1</v>
      </c>
      <c r="F242" s="167" t="s">
        <v>294</v>
      </c>
      <c r="H242" s="166" t="s">
        <v>1</v>
      </c>
      <c r="I242" s="168"/>
      <c r="J242" s="168"/>
      <c r="M242" s="164"/>
      <c r="N242" s="169"/>
      <c r="O242" s="170"/>
      <c r="P242" s="170"/>
      <c r="Q242" s="170"/>
      <c r="R242" s="170"/>
      <c r="S242" s="170"/>
      <c r="T242" s="170"/>
      <c r="U242" s="170"/>
      <c r="V242" s="170"/>
      <c r="W242" s="170"/>
      <c r="X242" s="171"/>
      <c r="AT242" s="166" t="s">
        <v>158</v>
      </c>
      <c r="AU242" s="166" t="s">
        <v>87</v>
      </c>
      <c r="AV242" s="13" t="s">
        <v>83</v>
      </c>
      <c r="AW242" s="13" t="s">
        <v>4</v>
      </c>
      <c r="AX242" s="13" t="s">
        <v>78</v>
      </c>
      <c r="AY242" s="166" t="s">
        <v>146</v>
      </c>
    </row>
    <row r="243" spans="1:65" s="14" customFormat="1" ht="11.25">
      <c r="B243" s="172"/>
      <c r="D243" s="165" t="s">
        <v>158</v>
      </c>
      <c r="E243" s="173" t="s">
        <v>1</v>
      </c>
      <c r="F243" s="174" t="s">
        <v>336</v>
      </c>
      <c r="H243" s="175">
        <v>8</v>
      </c>
      <c r="I243" s="176"/>
      <c r="J243" s="176"/>
      <c r="M243" s="172"/>
      <c r="N243" s="177"/>
      <c r="O243" s="178"/>
      <c r="P243" s="178"/>
      <c r="Q243" s="178"/>
      <c r="R243" s="178"/>
      <c r="S243" s="178"/>
      <c r="T243" s="178"/>
      <c r="U243" s="178"/>
      <c r="V243" s="178"/>
      <c r="W243" s="178"/>
      <c r="X243" s="179"/>
      <c r="AT243" s="173" t="s">
        <v>158</v>
      </c>
      <c r="AU243" s="173" t="s">
        <v>87</v>
      </c>
      <c r="AV243" s="14" t="s">
        <v>87</v>
      </c>
      <c r="AW243" s="14" t="s">
        <v>4</v>
      </c>
      <c r="AX243" s="14" t="s">
        <v>78</v>
      </c>
      <c r="AY243" s="173" t="s">
        <v>146</v>
      </c>
    </row>
    <row r="244" spans="1:65" s="14" customFormat="1" ht="11.25">
      <c r="B244" s="172"/>
      <c r="D244" s="165" t="s">
        <v>158</v>
      </c>
      <c r="E244" s="173" t="s">
        <v>1</v>
      </c>
      <c r="F244" s="174" t="s">
        <v>337</v>
      </c>
      <c r="H244" s="175">
        <v>11.5</v>
      </c>
      <c r="I244" s="176"/>
      <c r="J244" s="176"/>
      <c r="M244" s="172"/>
      <c r="N244" s="177"/>
      <c r="O244" s="178"/>
      <c r="P244" s="178"/>
      <c r="Q244" s="178"/>
      <c r="R244" s="178"/>
      <c r="S244" s="178"/>
      <c r="T244" s="178"/>
      <c r="U244" s="178"/>
      <c r="V244" s="178"/>
      <c r="W244" s="178"/>
      <c r="X244" s="179"/>
      <c r="AT244" s="173" t="s">
        <v>158</v>
      </c>
      <c r="AU244" s="173" t="s">
        <v>87</v>
      </c>
      <c r="AV244" s="14" t="s">
        <v>87</v>
      </c>
      <c r="AW244" s="14" t="s">
        <v>4</v>
      </c>
      <c r="AX244" s="14" t="s">
        <v>78</v>
      </c>
      <c r="AY244" s="173" t="s">
        <v>146</v>
      </c>
    </row>
    <row r="245" spans="1:65" s="15" customFormat="1" ht="11.25">
      <c r="B245" s="190"/>
      <c r="D245" s="165" t="s">
        <v>158</v>
      </c>
      <c r="E245" s="191" t="s">
        <v>1</v>
      </c>
      <c r="F245" s="192" t="s">
        <v>248</v>
      </c>
      <c r="H245" s="193">
        <v>19.5</v>
      </c>
      <c r="I245" s="194"/>
      <c r="J245" s="194"/>
      <c r="M245" s="190"/>
      <c r="N245" s="195"/>
      <c r="O245" s="196"/>
      <c r="P245" s="196"/>
      <c r="Q245" s="196"/>
      <c r="R245" s="196"/>
      <c r="S245" s="196"/>
      <c r="T245" s="196"/>
      <c r="U245" s="196"/>
      <c r="V245" s="196"/>
      <c r="W245" s="196"/>
      <c r="X245" s="197"/>
      <c r="AT245" s="191" t="s">
        <v>158</v>
      </c>
      <c r="AU245" s="191" t="s">
        <v>87</v>
      </c>
      <c r="AV245" s="15" t="s">
        <v>152</v>
      </c>
      <c r="AW245" s="15" t="s">
        <v>4</v>
      </c>
      <c r="AX245" s="15" t="s">
        <v>83</v>
      </c>
      <c r="AY245" s="191" t="s">
        <v>146</v>
      </c>
    </row>
    <row r="246" spans="1:65" s="2" customFormat="1" ht="24.2" customHeight="1">
      <c r="A246" s="33"/>
      <c r="B246" s="148"/>
      <c r="C246" s="149" t="s">
        <v>338</v>
      </c>
      <c r="D246" s="149" t="s">
        <v>148</v>
      </c>
      <c r="E246" s="150" t="s">
        <v>339</v>
      </c>
      <c r="F246" s="151" t="s">
        <v>340</v>
      </c>
      <c r="G246" s="152" t="s">
        <v>151</v>
      </c>
      <c r="H246" s="153">
        <v>100.806</v>
      </c>
      <c r="I246" s="154"/>
      <c r="J246" s="154"/>
      <c r="K246" s="155">
        <f>ROUND(P246*H246,2)</f>
        <v>0</v>
      </c>
      <c r="L246" s="156"/>
      <c r="M246" s="34"/>
      <c r="N246" s="157" t="s">
        <v>1</v>
      </c>
      <c r="O246" s="158" t="s">
        <v>41</v>
      </c>
      <c r="P246" s="159">
        <f>I246+J246</f>
        <v>0</v>
      </c>
      <c r="Q246" s="159">
        <f>ROUND(I246*H246,2)</f>
        <v>0</v>
      </c>
      <c r="R246" s="159">
        <f>ROUND(J246*H246,2)</f>
        <v>0</v>
      </c>
      <c r="S246" s="59"/>
      <c r="T246" s="160">
        <f>S246*H246</f>
        <v>0</v>
      </c>
      <c r="U246" s="160">
        <v>6.6379999999999995E-2</v>
      </c>
      <c r="V246" s="160">
        <f>U246*H246</f>
        <v>6.691502279999999</v>
      </c>
      <c r="W246" s="160">
        <v>0</v>
      </c>
      <c r="X246" s="161">
        <f>W246*H246</f>
        <v>0</v>
      </c>
      <c r="Y246" s="33"/>
      <c r="Z246" s="33"/>
      <c r="AA246" s="33"/>
      <c r="AB246" s="33"/>
      <c r="AC246" s="33"/>
      <c r="AD246" s="33"/>
      <c r="AE246" s="33"/>
      <c r="AR246" s="162" t="s">
        <v>152</v>
      </c>
      <c r="AT246" s="162" t="s">
        <v>148</v>
      </c>
      <c r="AU246" s="162" t="s">
        <v>87</v>
      </c>
      <c r="AY246" s="18" t="s">
        <v>146</v>
      </c>
      <c r="BE246" s="163">
        <f>IF(O246="základní",K246,0)</f>
        <v>0</v>
      </c>
      <c r="BF246" s="163">
        <f>IF(O246="snížená",K246,0)</f>
        <v>0</v>
      </c>
      <c r="BG246" s="163">
        <f>IF(O246="zákl. přenesená",K246,0)</f>
        <v>0</v>
      </c>
      <c r="BH246" s="163">
        <f>IF(O246="sníž. přenesená",K246,0)</f>
        <v>0</v>
      </c>
      <c r="BI246" s="163">
        <f>IF(O246="nulová",K246,0)</f>
        <v>0</v>
      </c>
      <c r="BJ246" s="18" t="s">
        <v>83</v>
      </c>
      <c r="BK246" s="163">
        <f>ROUND(P246*H246,2)</f>
        <v>0</v>
      </c>
      <c r="BL246" s="18" t="s">
        <v>152</v>
      </c>
      <c r="BM246" s="162" t="s">
        <v>341</v>
      </c>
    </row>
    <row r="247" spans="1:65" s="13" customFormat="1" ht="11.25">
      <c r="B247" s="164"/>
      <c r="D247" s="165" t="s">
        <v>158</v>
      </c>
      <c r="E247" s="166" t="s">
        <v>1</v>
      </c>
      <c r="F247" s="167" t="s">
        <v>342</v>
      </c>
      <c r="H247" s="166" t="s">
        <v>1</v>
      </c>
      <c r="I247" s="168"/>
      <c r="J247" s="168"/>
      <c r="M247" s="164"/>
      <c r="N247" s="169"/>
      <c r="O247" s="170"/>
      <c r="P247" s="170"/>
      <c r="Q247" s="170"/>
      <c r="R247" s="170"/>
      <c r="S247" s="170"/>
      <c r="T247" s="170"/>
      <c r="U247" s="170"/>
      <c r="V247" s="170"/>
      <c r="W247" s="170"/>
      <c r="X247" s="171"/>
      <c r="AT247" s="166" t="s">
        <v>158</v>
      </c>
      <c r="AU247" s="166" t="s">
        <v>87</v>
      </c>
      <c r="AV247" s="13" t="s">
        <v>83</v>
      </c>
      <c r="AW247" s="13" t="s">
        <v>4</v>
      </c>
      <c r="AX247" s="13" t="s">
        <v>78</v>
      </c>
      <c r="AY247" s="166" t="s">
        <v>146</v>
      </c>
    </row>
    <row r="248" spans="1:65" s="14" customFormat="1" ht="11.25">
      <c r="B248" s="172"/>
      <c r="D248" s="165" t="s">
        <v>158</v>
      </c>
      <c r="E248" s="173" t="s">
        <v>1</v>
      </c>
      <c r="F248" s="174" t="s">
        <v>343</v>
      </c>
      <c r="H248" s="175">
        <v>26.035</v>
      </c>
      <c r="I248" s="176"/>
      <c r="J248" s="176"/>
      <c r="M248" s="172"/>
      <c r="N248" s="177"/>
      <c r="O248" s="178"/>
      <c r="P248" s="178"/>
      <c r="Q248" s="178"/>
      <c r="R248" s="178"/>
      <c r="S248" s="178"/>
      <c r="T248" s="178"/>
      <c r="U248" s="178"/>
      <c r="V248" s="178"/>
      <c r="W248" s="178"/>
      <c r="X248" s="179"/>
      <c r="AT248" s="173" t="s">
        <v>158</v>
      </c>
      <c r="AU248" s="173" t="s">
        <v>87</v>
      </c>
      <c r="AV248" s="14" t="s">
        <v>87</v>
      </c>
      <c r="AW248" s="14" t="s">
        <v>4</v>
      </c>
      <c r="AX248" s="14" t="s">
        <v>78</v>
      </c>
      <c r="AY248" s="173" t="s">
        <v>146</v>
      </c>
    </row>
    <row r="249" spans="1:65" s="13" customFormat="1" ht="11.25">
      <c r="B249" s="164"/>
      <c r="D249" s="165" t="s">
        <v>158</v>
      </c>
      <c r="E249" s="166" t="s">
        <v>1</v>
      </c>
      <c r="F249" s="167" t="s">
        <v>344</v>
      </c>
      <c r="H249" s="166" t="s">
        <v>1</v>
      </c>
      <c r="I249" s="168"/>
      <c r="J249" s="168"/>
      <c r="M249" s="164"/>
      <c r="N249" s="169"/>
      <c r="O249" s="170"/>
      <c r="P249" s="170"/>
      <c r="Q249" s="170"/>
      <c r="R249" s="170"/>
      <c r="S249" s="170"/>
      <c r="T249" s="170"/>
      <c r="U249" s="170"/>
      <c r="V249" s="170"/>
      <c r="W249" s="170"/>
      <c r="X249" s="171"/>
      <c r="AT249" s="166" t="s">
        <v>158</v>
      </c>
      <c r="AU249" s="166" t="s">
        <v>87</v>
      </c>
      <c r="AV249" s="13" t="s">
        <v>83</v>
      </c>
      <c r="AW249" s="13" t="s">
        <v>4</v>
      </c>
      <c r="AX249" s="13" t="s">
        <v>78</v>
      </c>
      <c r="AY249" s="166" t="s">
        <v>146</v>
      </c>
    </row>
    <row r="250" spans="1:65" s="14" customFormat="1" ht="11.25">
      <c r="B250" s="172"/>
      <c r="D250" s="165" t="s">
        <v>158</v>
      </c>
      <c r="E250" s="173" t="s">
        <v>1</v>
      </c>
      <c r="F250" s="174" t="s">
        <v>345</v>
      </c>
      <c r="H250" s="175">
        <v>18.196999999999999</v>
      </c>
      <c r="I250" s="176"/>
      <c r="J250" s="176"/>
      <c r="M250" s="172"/>
      <c r="N250" s="177"/>
      <c r="O250" s="178"/>
      <c r="P250" s="178"/>
      <c r="Q250" s="178"/>
      <c r="R250" s="178"/>
      <c r="S250" s="178"/>
      <c r="T250" s="178"/>
      <c r="U250" s="178"/>
      <c r="V250" s="178"/>
      <c r="W250" s="178"/>
      <c r="X250" s="179"/>
      <c r="AT250" s="173" t="s">
        <v>158</v>
      </c>
      <c r="AU250" s="173" t="s">
        <v>87</v>
      </c>
      <c r="AV250" s="14" t="s">
        <v>87</v>
      </c>
      <c r="AW250" s="14" t="s">
        <v>4</v>
      </c>
      <c r="AX250" s="14" t="s">
        <v>78</v>
      </c>
      <c r="AY250" s="173" t="s">
        <v>146</v>
      </c>
    </row>
    <row r="251" spans="1:65" s="13" customFormat="1" ht="11.25">
      <c r="B251" s="164"/>
      <c r="D251" s="165" t="s">
        <v>158</v>
      </c>
      <c r="E251" s="166" t="s">
        <v>1</v>
      </c>
      <c r="F251" s="167" t="s">
        <v>346</v>
      </c>
      <c r="H251" s="166" t="s">
        <v>1</v>
      </c>
      <c r="I251" s="168"/>
      <c r="J251" s="168"/>
      <c r="M251" s="164"/>
      <c r="N251" s="169"/>
      <c r="O251" s="170"/>
      <c r="P251" s="170"/>
      <c r="Q251" s="170"/>
      <c r="R251" s="170"/>
      <c r="S251" s="170"/>
      <c r="T251" s="170"/>
      <c r="U251" s="170"/>
      <c r="V251" s="170"/>
      <c r="W251" s="170"/>
      <c r="X251" s="171"/>
      <c r="AT251" s="166" t="s">
        <v>158</v>
      </c>
      <c r="AU251" s="166" t="s">
        <v>87</v>
      </c>
      <c r="AV251" s="13" t="s">
        <v>83</v>
      </c>
      <c r="AW251" s="13" t="s">
        <v>4</v>
      </c>
      <c r="AX251" s="13" t="s">
        <v>78</v>
      </c>
      <c r="AY251" s="166" t="s">
        <v>146</v>
      </c>
    </row>
    <row r="252" spans="1:65" s="14" customFormat="1" ht="11.25">
      <c r="B252" s="172"/>
      <c r="D252" s="165" t="s">
        <v>158</v>
      </c>
      <c r="E252" s="173" t="s">
        <v>1</v>
      </c>
      <c r="F252" s="174" t="s">
        <v>347</v>
      </c>
      <c r="H252" s="175">
        <v>12.672000000000001</v>
      </c>
      <c r="I252" s="176"/>
      <c r="J252" s="176"/>
      <c r="M252" s="172"/>
      <c r="N252" s="177"/>
      <c r="O252" s="178"/>
      <c r="P252" s="178"/>
      <c r="Q252" s="178"/>
      <c r="R252" s="178"/>
      <c r="S252" s="178"/>
      <c r="T252" s="178"/>
      <c r="U252" s="178"/>
      <c r="V252" s="178"/>
      <c r="W252" s="178"/>
      <c r="X252" s="179"/>
      <c r="AT252" s="173" t="s">
        <v>158</v>
      </c>
      <c r="AU252" s="173" t="s">
        <v>87</v>
      </c>
      <c r="AV252" s="14" t="s">
        <v>87</v>
      </c>
      <c r="AW252" s="14" t="s">
        <v>4</v>
      </c>
      <c r="AX252" s="14" t="s">
        <v>78</v>
      </c>
      <c r="AY252" s="173" t="s">
        <v>146</v>
      </c>
    </row>
    <row r="253" spans="1:65" s="13" customFormat="1" ht="11.25">
      <c r="B253" s="164"/>
      <c r="D253" s="165" t="s">
        <v>158</v>
      </c>
      <c r="E253" s="166" t="s">
        <v>1</v>
      </c>
      <c r="F253" s="167" t="s">
        <v>348</v>
      </c>
      <c r="H253" s="166" t="s">
        <v>1</v>
      </c>
      <c r="I253" s="168"/>
      <c r="J253" s="168"/>
      <c r="M253" s="164"/>
      <c r="N253" s="169"/>
      <c r="O253" s="170"/>
      <c r="P253" s="170"/>
      <c r="Q253" s="170"/>
      <c r="R253" s="170"/>
      <c r="S253" s="170"/>
      <c r="T253" s="170"/>
      <c r="U253" s="170"/>
      <c r="V253" s="170"/>
      <c r="W253" s="170"/>
      <c r="X253" s="171"/>
      <c r="AT253" s="166" t="s">
        <v>158</v>
      </c>
      <c r="AU253" s="166" t="s">
        <v>87</v>
      </c>
      <c r="AV253" s="13" t="s">
        <v>83</v>
      </c>
      <c r="AW253" s="13" t="s">
        <v>4</v>
      </c>
      <c r="AX253" s="13" t="s">
        <v>78</v>
      </c>
      <c r="AY253" s="166" t="s">
        <v>146</v>
      </c>
    </row>
    <row r="254" spans="1:65" s="14" customFormat="1" ht="11.25">
      <c r="B254" s="172"/>
      <c r="D254" s="165" t="s">
        <v>158</v>
      </c>
      <c r="E254" s="173" t="s">
        <v>1</v>
      </c>
      <c r="F254" s="174" t="s">
        <v>349</v>
      </c>
      <c r="H254" s="175">
        <v>23.504999999999999</v>
      </c>
      <c r="I254" s="176"/>
      <c r="J254" s="176"/>
      <c r="M254" s="172"/>
      <c r="N254" s="177"/>
      <c r="O254" s="178"/>
      <c r="P254" s="178"/>
      <c r="Q254" s="178"/>
      <c r="R254" s="178"/>
      <c r="S254" s="178"/>
      <c r="T254" s="178"/>
      <c r="U254" s="178"/>
      <c r="V254" s="178"/>
      <c r="W254" s="178"/>
      <c r="X254" s="179"/>
      <c r="AT254" s="173" t="s">
        <v>158</v>
      </c>
      <c r="AU254" s="173" t="s">
        <v>87</v>
      </c>
      <c r="AV254" s="14" t="s">
        <v>87</v>
      </c>
      <c r="AW254" s="14" t="s">
        <v>4</v>
      </c>
      <c r="AX254" s="14" t="s">
        <v>78</v>
      </c>
      <c r="AY254" s="173" t="s">
        <v>146</v>
      </c>
    </row>
    <row r="255" spans="1:65" s="13" customFormat="1" ht="11.25">
      <c r="B255" s="164"/>
      <c r="D255" s="165" t="s">
        <v>158</v>
      </c>
      <c r="E255" s="166" t="s">
        <v>1</v>
      </c>
      <c r="F255" s="167" t="s">
        <v>350</v>
      </c>
      <c r="H255" s="166" t="s">
        <v>1</v>
      </c>
      <c r="I255" s="168"/>
      <c r="J255" s="168"/>
      <c r="M255" s="164"/>
      <c r="N255" s="169"/>
      <c r="O255" s="170"/>
      <c r="P255" s="170"/>
      <c r="Q255" s="170"/>
      <c r="R255" s="170"/>
      <c r="S255" s="170"/>
      <c r="T255" s="170"/>
      <c r="U255" s="170"/>
      <c r="V255" s="170"/>
      <c r="W255" s="170"/>
      <c r="X255" s="171"/>
      <c r="AT255" s="166" t="s">
        <v>158</v>
      </c>
      <c r="AU255" s="166" t="s">
        <v>87</v>
      </c>
      <c r="AV255" s="13" t="s">
        <v>83</v>
      </c>
      <c r="AW255" s="13" t="s">
        <v>4</v>
      </c>
      <c r="AX255" s="13" t="s">
        <v>78</v>
      </c>
      <c r="AY255" s="166" t="s">
        <v>146</v>
      </c>
    </row>
    <row r="256" spans="1:65" s="14" customFormat="1" ht="11.25">
      <c r="B256" s="172"/>
      <c r="D256" s="165" t="s">
        <v>158</v>
      </c>
      <c r="E256" s="173" t="s">
        <v>1</v>
      </c>
      <c r="F256" s="174" t="s">
        <v>351</v>
      </c>
      <c r="H256" s="175">
        <v>20.396999999999998</v>
      </c>
      <c r="I256" s="176"/>
      <c r="J256" s="176"/>
      <c r="M256" s="172"/>
      <c r="N256" s="177"/>
      <c r="O256" s="178"/>
      <c r="P256" s="178"/>
      <c r="Q256" s="178"/>
      <c r="R256" s="178"/>
      <c r="S256" s="178"/>
      <c r="T256" s="178"/>
      <c r="U256" s="178"/>
      <c r="V256" s="178"/>
      <c r="W256" s="178"/>
      <c r="X256" s="179"/>
      <c r="AT256" s="173" t="s">
        <v>158</v>
      </c>
      <c r="AU256" s="173" t="s">
        <v>87</v>
      </c>
      <c r="AV256" s="14" t="s">
        <v>87</v>
      </c>
      <c r="AW256" s="14" t="s">
        <v>4</v>
      </c>
      <c r="AX256" s="14" t="s">
        <v>78</v>
      </c>
      <c r="AY256" s="173" t="s">
        <v>146</v>
      </c>
    </row>
    <row r="257" spans="1:65" s="15" customFormat="1" ht="11.25">
      <c r="B257" s="190"/>
      <c r="D257" s="165" t="s">
        <v>158</v>
      </c>
      <c r="E257" s="191" t="s">
        <v>1</v>
      </c>
      <c r="F257" s="192" t="s">
        <v>248</v>
      </c>
      <c r="H257" s="193">
        <v>100.806</v>
      </c>
      <c r="I257" s="194"/>
      <c r="J257" s="194"/>
      <c r="M257" s="190"/>
      <c r="N257" s="195"/>
      <c r="O257" s="196"/>
      <c r="P257" s="196"/>
      <c r="Q257" s="196"/>
      <c r="R257" s="196"/>
      <c r="S257" s="196"/>
      <c r="T257" s="196"/>
      <c r="U257" s="196"/>
      <c r="V257" s="196"/>
      <c r="W257" s="196"/>
      <c r="X257" s="197"/>
      <c r="AT257" s="191" t="s">
        <v>158</v>
      </c>
      <c r="AU257" s="191" t="s">
        <v>87</v>
      </c>
      <c r="AV257" s="15" t="s">
        <v>152</v>
      </c>
      <c r="AW257" s="15" t="s">
        <v>4</v>
      </c>
      <c r="AX257" s="15" t="s">
        <v>83</v>
      </c>
      <c r="AY257" s="191" t="s">
        <v>146</v>
      </c>
    </row>
    <row r="258" spans="1:65" s="2" customFormat="1" ht="24.2" customHeight="1">
      <c r="A258" s="33"/>
      <c r="B258" s="148"/>
      <c r="C258" s="149" t="s">
        <v>352</v>
      </c>
      <c r="D258" s="149" t="s">
        <v>148</v>
      </c>
      <c r="E258" s="150" t="s">
        <v>353</v>
      </c>
      <c r="F258" s="151" t="s">
        <v>354</v>
      </c>
      <c r="G258" s="152" t="s">
        <v>324</v>
      </c>
      <c r="H258" s="153">
        <v>22.844000000000001</v>
      </c>
      <c r="I258" s="154"/>
      <c r="J258" s="154"/>
      <c r="K258" s="155">
        <f>ROUND(P258*H258,2)</f>
        <v>0</v>
      </c>
      <c r="L258" s="156"/>
      <c r="M258" s="34"/>
      <c r="N258" s="157" t="s">
        <v>1</v>
      </c>
      <c r="O258" s="158" t="s">
        <v>41</v>
      </c>
      <c r="P258" s="159">
        <f>I258+J258</f>
        <v>0</v>
      </c>
      <c r="Q258" s="159">
        <f>ROUND(I258*H258,2)</f>
        <v>0</v>
      </c>
      <c r="R258" s="159">
        <f>ROUND(J258*H258,2)</f>
        <v>0</v>
      </c>
      <c r="S258" s="59"/>
      <c r="T258" s="160">
        <f>S258*H258</f>
        <v>0</v>
      </c>
      <c r="U258" s="160">
        <v>1.2999999999999999E-4</v>
      </c>
      <c r="V258" s="160">
        <f>U258*H258</f>
        <v>2.9697199999999999E-3</v>
      </c>
      <c r="W258" s="160">
        <v>0</v>
      </c>
      <c r="X258" s="161">
        <f>W258*H258</f>
        <v>0</v>
      </c>
      <c r="Y258" s="33"/>
      <c r="Z258" s="33"/>
      <c r="AA258" s="33"/>
      <c r="AB258" s="33"/>
      <c r="AC258" s="33"/>
      <c r="AD258" s="33"/>
      <c r="AE258" s="33"/>
      <c r="AR258" s="162" t="s">
        <v>152</v>
      </c>
      <c r="AT258" s="162" t="s">
        <v>148</v>
      </c>
      <c r="AU258" s="162" t="s">
        <v>87</v>
      </c>
      <c r="AY258" s="18" t="s">
        <v>146</v>
      </c>
      <c r="BE258" s="163">
        <f>IF(O258="základní",K258,0)</f>
        <v>0</v>
      </c>
      <c r="BF258" s="163">
        <f>IF(O258="snížená",K258,0)</f>
        <v>0</v>
      </c>
      <c r="BG258" s="163">
        <f>IF(O258="zákl. přenesená",K258,0)</f>
        <v>0</v>
      </c>
      <c r="BH258" s="163">
        <f>IF(O258="sníž. přenesená",K258,0)</f>
        <v>0</v>
      </c>
      <c r="BI258" s="163">
        <f>IF(O258="nulová",K258,0)</f>
        <v>0</v>
      </c>
      <c r="BJ258" s="18" t="s">
        <v>83</v>
      </c>
      <c r="BK258" s="163">
        <f>ROUND(P258*H258,2)</f>
        <v>0</v>
      </c>
      <c r="BL258" s="18" t="s">
        <v>152</v>
      </c>
      <c r="BM258" s="162" t="s">
        <v>355</v>
      </c>
    </row>
    <row r="259" spans="1:65" s="13" customFormat="1" ht="11.25">
      <c r="B259" s="164"/>
      <c r="D259" s="165" t="s">
        <v>158</v>
      </c>
      <c r="E259" s="166" t="s">
        <v>1</v>
      </c>
      <c r="F259" s="167" t="s">
        <v>159</v>
      </c>
      <c r="H259" s="166" t="s">
        <v>1</v>
      </c>
      <c r="I259" s="168"/>
      <c r="J259" s="168"/>
      <c r="M259" s="164"/>
      <c r="N259" s="169"/>
      <c r="O259" s="170"/>
      <c r="P259" s="170"/>
      <c r="Q259" s="170"/>
      <c r="R259" s="170"/>
      <c r="S259" s="170"/>
      <c r="T259" s="170"/>
      <c r="U259" s="170"/>
      <c r="V259" s="170"/>
      <c r="W259" s="170"/>
      <c r="X259" s="171"/>
      <c r="AT259" s="166" t="s">
        <v>158</v>
      </c>
      <c r="AU259" s="166" t="s">
        <v>87</v>
      </c>
      <c r="AV259" s="13" t="s">
        <v>83</v>
      </c>
      <c r="AW259" s="13" t="s">
        <v>4</v>
      </c>
      <c r="AX259" s="13" t="s">
        <v>78</v>
      </c>
      <c r="AY259" s="166" t="s">
        <v>146</v>
      </c>
    </row>
    <row r="260" spans="1:65" s="14" customFormat="1" ht="11.25">
      <c r="B260" s="172"/>
      <c r="D260" s="165" t="s">
        <v>158</v>
      </c>
      <c r="E260" s="173" t="s">
        <v>1</v>
      </c>
      <c r="F260" s="174" t="s">
        <v>356</v>
      </c>
      <c r="H260" s="175">
        <v>6.3040000000000003</v>
      </c>
      <c r="I260" s="176"/>
      <c r="J260" s="176"/>
      <c r="M260" s="172"/>
      <c r="N260" s="177"/>
      <c r="O260" s="178"/>
      <c r="P260" s="178"/>
      <c r="Q260" s="178"/>
      <c r="R260" s="178"/>
      <c r="S260" s="178"/>
      <c r="T260" s="178"/>
      <c r="U260" s="178"/>
      <c r="V260" s="178"/>
      <c r="W260" s="178"/>
      <c r="X260" s="179"/>
      <c r="AT260" s="173" t="s">
        <v>158</v>
      </c>
      <c r="AU260" s="173" t="s">
        <v>87</v>
      </c>
      <c r="AV260" s="14" t="s">
        <v>87</v>
      </c>
      <c r="AW260" s="14" t="s">
        <v>4</v>
      </c>
      <c r="AX260" s="14" t="s">
        <v>78</v>
      </c>
      <c r="AY260" s="173" t="s">
        <v>146</v>
      </c>
    </row>
    <row r="261" spans="1:65" s="14" customFormat="1" ht="11.25">
      <c r="B261" s="172"/>
      <c r="D261" s="165" t="s">
        <v>158</v>
      </c>
      <c r="E261" s="173" t="s">
        <v>1</v>
      </c>
      <c r="F261" s="174" t="s">
        <v>357</v>
      </c>
      <c r="H261" s="175">
        <v>8.64</v>
      </c>
      <c r="I261" s="176"/>
      <c r="J261" s="176"/>
      <c r="M261" s="172"/>
      <c r="N261" s="177"/>
      <c r="O261" s="178"/>
      <c r="P261" s="178"/>
      <c r="Q261" s="178"/>
      <c r="R261" s="178"/>
      <c r="S261" s="178"/>
      <c r="T261" s="178"/>
      <c r="U261" s="178"/>
      <c r="V261" s="178"/>
      <c r="W261" s="178"/>
      <c r="X261" s="179"/>
      <c r="AT261" s="173" t="s">
        <v>158</v>
      </c>
      <c r="AU261" s="173" t="s">
        <v>87</v>
      </c>
      <c r="AV261" s="14" t="s">
        <v>87</v>
      </c>
      <c r="AW261" s="14" t="s">
        <v>4</v>
      </c>
      <c r="AX261" s="14" t="s">
        <v>78</v>
      </c>
      <c r="AY261" s="173" t="s">
        <v>146</v>
      </c>
    </row>
    <row r="262" spans="1:65" s="14" customFormat="1" ht="11.25">
      <c r="B262" s="172"/>
      <c r="D262" s="165" t="s">
        <v>158</v>
      </c>
      <c r="E262" s="173" t="s">
        <v>1</v>
      </c>
      <c r="F262" s="174" t="s">
        <v>358</v>
      </c>
      <c r="H262" s="175">
        <v>7.9</v>
      </c>
      <c r="I262" s="176"/>
      <c r="J262" s="176"/>
      <c r="M262" s="172"/>
      <c r="N262" s="177"/>
      <c r="O262" s="178"/>
      <c r="P262" s="178"/>
      <c r="Q262" s="178"/>
      <c r="R262" s="178"/>
      <c r="S262" s="178"/>
      <c r="T262" s="178"/>
      <c r="U262" s="178"/>
      <c r="V262" s="178"/>
      <c r="W262" s="178"/>
      <c r="X262" s="179"/>
      <c r="AT262" s="173" t="s">
        <v>158</v>
      </c>
      <c r="AU262" s="173" t="s">
        <v>87</v>
      </c>
      <c r="AV262" s="14" t="s">
        <v>87</v>
      </c>
      <c r="AW262" s="14" t="s">
        <v>4</v>
      </c>
      <c r="AX262" s="14" t="s">
        <v>78</v>
      </c>
      <c r="AY262" s="173" t="s">
        <v>146</v>
      </c>
    </row>
    <row r="263" spans="1:65" s="15" customFormat="1" ht="11.25">
      <c r="B263" s="190"/>
      <c r="D263" s="165" t="s">
        <v>158</v>
      </c>
      <c r="E263" s="191" t="s">
        <v>1</v>
      </c>
      <c r="F263" s="192" t="s">
        <v>248</v>
      </c>
      <c r="H263" s="193">
        <v>22.844000000000001</v>
      </c>
      <c r="I263" s="194"/>
      <c r="J263" s="194"/>
      <c r="M263" s="190"/>
      <c r="N263" s="195"/>
      <c r="O263" s="196"/>
      <c r="P263" s="196"/>
      <c r="Q263" s="196"/>
      <c r="R263" s="196"/>
      <c r="S263" s="196"/>
      <c r="T263" s="196"/>
      <c r="U263" s="196"/>
      <c r="V263" s="196"/>
      <c r="W263" s="196"/>
      <c r="X263" s="197"/>
      <c r="AT263" s="191" t="s">
        <v>158</v>
      </c>
      <c r="AU263" s="191" t="s">
        <v>87</v>
      </c>
      <c r="AV263" s="15" t="s">
        <v>152</v>
      </c>
      <c r="AW263" s="15" t="s">
        <v>4</v>
      </c>
      <c r="AX263" s="15" t="s">
        <v>83</v>
      </c>
      <c r="AY263" s="191" t="s">
        <v>146</v>
      </c>
    </row>
    <row r="264" spans="1:65" s="2" customFormat="1" ht="24.2" customHeight="1">
      <c r="A264" s="33"/>
      <c r="B264" s="148"/>
      <c r="C264" s="149" t="s">
        <v>359</v>
      </c>
      <c r="D264" s="149" t="s">
        <v>148</v>
      </c>
      <c r="E264" s="150" t="s">
        <v>360</v>
      </c>
      <c r="F264" s="151" t="s">
        <v>361</v>
      </c>
      <c r="G264" s="152" t="s">
        <v>151</v>
      </c>
      <c r="H264" s="153">
        <v>73.48</v>
      </c>
      <c r="I264" s="154"/>
      <c r="J264" s="154"/>
      <c r="K264" s="155">
        <f>ROUND(P264*H264,2)</f>
        <v>0</v>
      </c>
      <c r="L264" s="156"/>
      <c r="M264" s="34"/>
      <c r="N264" s="157" t="s">
        <v>1</v>
      </c>
      <c r="O264" s="158" t="s">
        <v>41</v>
      </c>
      <c r="P264" s="159">
        <f>I264+J264</f>
        <v>0</v>
      </c>
      <c r="Q264" s="159">
        <f>ROUND(I264*H264,2)</f>
        <v>0</v>
      </c>
      <c r="R264" s="159">
        <f>ROUND(J264*H264,2)</f>
        <v>0</v>
      </c>
      <c r="S264" s="59"/>
      <c r="T264" s="160">
        <f>S264*H264</f>
        <v>0</v>
      </c>
      <c r="U264" s="160">
        <v>0.17818000000000001</v>
      </c>
      <c r="V264" s="160">
        <f>U264*H264</f>
        <v>13.092666400000001</v>
      </c>
      <c r="W264" s="160">
        <v>0</v>
      </c>
      <c r="X264" s="161">
        <f>W264*H264</f>
        <v>0</v>
      </c>
      <c r="Y264" s="33"/>
      <c r="Z264" s="33"/>
      <c r="AA264" s="33"/>
      <c r="AB264" s="33"/>
      <c r="AC264" s="33"/>
      <c r="AD264" s="33"/>
      <c r="AE264" s="33"/>
      <c r="AR264" s="162" t="s">
        <v>152</v>
      </c>
      <c r="AT264" s="162" t="s">
        <v>148</v>
      </c>
      <c r="AU264" s="162" t="s">
        <v>87</v>
      </c>
      <c r="AY264" s="18" t="s">
        <v>146</v>
      </c>
      <c r="BE264" s="163">
        <f>IF(O264="základní",K264,0)</f>
        <v>0</v>
      </c>
      <c r="BF264" s="163">
        <f>IF(O264="snížená",K264,0)</f>
        <v>0</v>
      </c>
      <c r="BG264" s="163">
        <f>IF(O264="zákl. přenesená",K264,0)</f>
        <v>0</v>
      </c>
      <c r="BH264" s="163">
        <f>IF(O264="sníž. přenesená",K264,0)</f>
        <v>0</v>
      </c>
      <c r="BI264" s="163">
        <f>IF(O264="nulová",K264,0)</f>
        <v>0</v>
      </c>
      <c r="BJ264" s="18" t="s">
        <v>83</v>
      </c>
      <c r="BK264" s="163">
        <f>ROUND(P264*H264,2)</f>
        <v>0</v>
      </c>
      <c r="BL264" s="18" t="s">
        <v>152</v>
      </c>
      <c r="BM264" s="162" t="s">
        <v>362</v>
      </c>
    </row>
    <row r="265" spans="1:65" s="13" customFormat="1" ht="11.25">
      <c r="B265" s="164"/>
      <c r="D265" s="165" t="s">
        <v>158</v>
      </c>
      <c r="E265" s="166" t="s">
        <v>1</v>
      </c>
      <c r="F265" s="167" t="s">
        <v>195</v>
      </c>
      <c r="H265" s="166" t="s">
        <v>1</v>
      </c>
      <c r="I265" s="168"/>
      <c r="J265" s="168"/>
      <c r="M265" s="164"/>
      <c r="N265" s="169"/>
      <c r="O265" s="170"/>
      <c r="P265" s="170"/>
      <c r="Q265" s="170"/>
      <c r="R265" s="170"/>
      <c r="S265" s="170"/>
      <c r="T265" s="170"/>
      <c r="U265" s="170"/>
      <c r="V265" s="170"/>
      <c r="W265" s="170"/>
      <c r="X265" s="171"/>
      <c r="AT265" s="166" t="s">
        <v>158</v>
      </c>
      <c r="AU265" s="166" t="s">
        <v>87</v>
      </c>
      <c r="AV265" s="13" t="s">
        <v>83</v>
      </c>
      <c r="AW265" s="13" t="s">
        <v>4</v>
      </c>
      <c r="AX265" s="13" t="s">
        <v>78</v>
      </c>
      <c r="AY265" s="166" t="s">
        <v>146</v>
      </c>
    </row>
    <row r="266" spans="1:65" s="14" customFormat="1" ht="33.75">
      <c r="B266" s="172"/>
      <c r="D266" s="165" t="s">
        <v>158</v>
      </c>
      <c r="E266" s="173" t="s">
        <v>1</v>
      </c>
      <c r="F266" s="174" t="s">
        <v>363</v>
      </c>
      <c r="H266" s="175">
        <v>42.3</v>
      </c>
      <c r="I266" s="176"/>
      <c r="J266" s="176"/>
      <c r="M266" s="172"/>
      <c r="N266" s="177"/>
      <c r="O266" s="178"/>
      <c r="P266" s="178"/>
      <c r="Q266" s="178"/>
      <c r="R266" s="178"/>
      <c r="S266" s="178"/>
      <c r="T266" s="178"/>
      <c r="U266" s="178"/>
      <c r="V266" s="178"/>
      <c r="W266" s="178"/>
      <c r="X266" s="179"/>
      <c r="AT266" s="173" t="s">
        <v>158</v>
      </c>
      <c r="AU266" s="173" t="s">
        <v>87</v>
      </c>
      <c r="AV266" s="14" t="s">
        <v>87</v>
      </c>
      <c r="AW266" s="14" t="s">
        <v>4</v>
      </c>
      <c r="AX266" s="14" t="s">
        <v>78</v>
      </c>
      <c r="AY266" s="173" t="s">
        <v>146</v>
      </c>
    </row>
    <row r="267" spans="1:65" s="14" customFormat="1" ht="11.25">
      <c r="B267" s="172"/>
      <c r="D267" s="165" t="s">
        <v>158</v>
      </c>
      <c r="E267" s="173" t="s">
        <v>1</v>
      </c>
      <c r="F267" s="174" t="s">
        <v>364</v>
      </c>
      <c r="H267" s="175">
        <v>11.84</v>
      </c>
      <c r="I267" s="176"/>
      <c r="J267" s="176"/>
      <c r="M267" s="172"/>
      <c r="N267" s="177"/>
      <c r="O267" s="178"/>
      <c r="P267" s="178"/>
      <c r="Q267" s="178"/>
      <c r="R267" s="178"/>
      <c r="S267" s="178"/>
      <c r="T267" s="178"/>
      <c r="U267" s="178"/>
      <c r="V267" s="178"/>
      <c r="W267" s="178"/>
      <c r="X267" s="179"/>
      <c r="AT267" s="173" t="s">
        <v>158</v>
      </c>
      <c r="AU267" s="173" t="s">
        <v>87</v>
      </c>
      <c r="AV267" s="14" t="s">
        <v>87</v>
      </c>
      <c r="AW267" s="14" t="s">
        <v>4</v>
      </c>
      <c r="AX267" s="14" t="s">
        <v>78</v>
      </c>
      <c r="AY267" s="173" t="s">
        <v>146</v>
      </c>
    </row>
    <row r="268" spans="1:65" s="14" customFormat="1" ht="11.25">
      <c r="B268" s="172"/>
      <c r="D268" s="165" t="s">
        <v>158</v>
      </c>
      <c r="E268" s="173" t="s">
        <v>1</v>
      </c>
      <c r="F268" s="174" t="s">
        <v>365</v>
      </c>
      <c r="H268" s="175">
        <v>2.86</v>
      </c>
      <c r="I268" s="176"/>
      <c r="J268" s="176"/>
      <c r="M268" s="172"/>
      <c r="N268" s="177"/>
      <c r="O268" s="178"/>
      <c r="P268" s="178"/>
      <c r="Q268" s="178"/>
      <c r="R268" s="178"/>
      <c r="S268" s="178"/>
      <c r="T268" s="178"/>
      <c r="U268" s="178"/>
      <c r="V268" s="178"/>
      <c r="W268" s="178"/>
      <c r="X268" s="179"/>
      <c r="AT268" s="173" t="s">
        <v>158</v>
      </c>
      <c r="AU268" s="173" t="s">
        <v>87</v>
      </c>
      <c r="AV268" s="14" t="s">
        <v>87</v>
      </c>
      <c r="AW268" s="14" t="s">
        <v>4</v>
      </c>
      <c r="AX268" s="14" t="s">
        <v>78</v>
      </c>
      <c r="AY268" s="173" t="s">
        <v>146</v>
      </c>
    </row>
    <row r="269" spans="1:65" s="14" customFormat="1" ht="11.25">
      <c r="B269" s="172"/>
      <c r="D269" s="165" t="s">
        <v>158</v>
      </c>
      <c r="E269" s="173" t="s">
        <v>1</v>
      </c>
      <c r="F269" s="174" t="s">
        <v>366</v>
      </c>
      <c r="H269" s="175">
        <v>8.64</v>
      </c>
      <c r="I269" s="176"/>
      <c r="J269" s="176"/>
      <c r="M269" s="172"/>
      <c r="N269" s="177"/>
      <c r="O269" s="178"/>
      <c r="P269" s="178"/>
      <c r="Q269" s="178"/>
      <c r="R269" s="178"/>
      <c r="S269" s="178"/>
      <c r="T269" s="178"/>
      <c r="U269" s="178"/>
      <c r="V269" s="178"/>
      <c r="W269" s="178"/>
      <c r="X269" s="179"/>
      <c r="AT269" s="173" t="s">
        <v>158</v>
      </c>
      <c r="AU269" s="173" t="s">
        <v>87</v>
      </c>
      <c r="AV269" s="14" t="s">
        <v>87</v>
      </c>
      <c r="AW269" s="14" t="s">
        <v>4</v>
      </c>
      <c r="AX269" s="14" t="s">
        <v>78</v>
      </c>
      <c r="AY269" s="173" t="s">
        <v>146</v>
      </c>
    </row>
    <row r="270" spans="1:65" s="14" customFormat="1" ht="11.25">
      <c r="B270" s="172"/>
      <c r="D270" s="165" t="s">
        <v>158</v>
      </c>
      <c r="E270" s="173" t="s">
        <v>1</v>
      </c>
      <c r="F270" s="174" t="s">
        <v>367</v>
      </c>
      <c r="H270" s="175">
        <v>6.12</v>
      </c>
      <c r="I270" s="176"/>
      <c r="J270" s="176"/>
      <c r="M270" s="172"/>
      <c r="N270" s="177"/>
      <c r="O270" s="178"/>
      <c r="P270" s="178"/>
      <c r="Q270" s="178"/>
      <c r="R270" s="178"/>
      <c r="S270" s="178"/>
      <c r="T270" s="178"/>
      <c r="U270" s="178"/>
      <c r="V270" s="178"/>
      <c r="W270" s="178"/>
      <c r="X270" s="179"/>
      <c r="AT270" s="173" t="s">
        <v>158</v>
      </c>
      <c r="AU270" s="173" t="s">
        <v>87</v>
      </c>
      <c r="AV270" s="14" t="s">
        <v>87</v>
      </c>
      <c r="AW270" s="14" t="s">
        <v>4</v>
      </c>
      <c r="AX270" s="14" t="s">
        <v>78</v>
      </c>
      <c r="AY270" s="173" t="s">
        <v>146</v>
      </c>
    </row>
    <row r="271" spans="1:65" s="13" customFormat="1" ht="11.25">
      <c r="B271" s="164"/>
      <c r="D271" s="165" t="s">
        <v>158</v>
      </c>
      <c r="E271" s="166" t="s">
        <v>1</v>
      </c>
      <c r="F271" s="167" t="s">
        <v>294</v>
      </c>
      <c r="H271" s="166" t="s">
        <v>1</v>
      </c>
      <c r="I271" s="168"/>
      <c r="J271" s="168"/>
      <c r="M271" s="164"/>
      <c r="N271" s="169"/>
      <c r="O271" s="170"/>
      <c r="P271" s="170"/>
      <c r="Q271" s="170"/>
      <c r="R271" s="170"/>
      <c r="S271" s="170"/>
      <c r="T271" s="170"/>
      <c r="U271" s="170"/>
      <c r="V271" s="170"/>
      <c r="W271" s="170"/>
      <c r="X271" s="171"/>
      <c r="AT271" s="166" t="s">
        <v>158</v>
      </c>
      <c r="AU271" s="166" t="s">
        <v>87</v>
      </c>
      <c r="AV271" s="13" t="s">
        <v>83</v>
      </c>
      <c r="AW271" s="13" t="s">
        <v>4</v>
      </c>
      <c r="AX271" s="13" t="s">
        <v>78</v>
      </c>
      <c r="AY271" s="166" t="s">
        <v>146</v>
      </c>
    </row>
    <row r="272" spans="1:65" s="14" customFormat="1" ht="11.25">
      <c r="B272" s="172"/>
      <c r="D272" s="165" t="s">
        <v>158</v>
      </c>
      <c r="E272" s="173" t="s">
        <v>1</v>
      </c>
      <c r="F272" s="174" t="s">
        <v>368</v>
      </c>
      <c r="H272" s="175">
        <v>1.72</v>
      </c>
      <c r="I272" s="176"/>
      <c r="J272" s="176"/>
      <c r="M272" s="172"/>
      <c r="N272" s="177"/>
      <c r="O272" s="178"/>
      <c r="P272" s="178"/>
      <c r="Q272" s="178"/>
      <c r="R272" s="178"/>
      <c r="S272" s="178"/>
      <c r="T272" s="178"/>
      <c r="U272" s="178"/>
      <c r="V272" s="178"/>
      <c r="W272" s="178"/>
      <c r="X272" s="179"/>
      <c r="AT272" s="173" t="s">
        <v>158</v>
      </c>
      <c r="AU272" s="173" t="s">
        <v>87</v>
      </c>
      <c r="AV272" s="14" t="s">
        <v>87</v>
      </c>
      <c r="AW272" s="14" t="s">
        <v>4</v>
      </c>
      <c r="AX272" s="14" t="s">
        <v>78</v>
      </c>
      <c r="AY272" s="173" t="s">
        <v>146</v>
      </c>
    </row>
    <row r="273" spans="1:65" s="15" customFormat="1" ht="11.25">
      <c r="B273" s="190"/>
      <c r="D273" s="165" t="s">
        <v>158</v>
      </c>
      <c r="E273" s="191" t="s">
        <v>1</v>
      </c>
      <c r="F273" s="192" t="s">
        <v>248</v>
      </c>
      <c r="H273" s="193">
        <v>73.48</v>
      </c>
      <c r="I273" s="194"/>
      <c r="J273" s="194"/>
      <c r="M273" s="190"/>
      <c r="N273" s="195"/>
      <c r="O273" s="196"/>
      <c r="P273" s="196"/>
      <c r="Q273" s="196"/>
      <c r="R273" s="196"/>
      <c r="S273" s="196"/>
      <c r="T273" s="196"/>
      <c r="U273" s="196"/>
      <c r="V273" s="196"/>
      <c r="W273" s="196"/>
      <c r="X273" s="197"/>
      <c r="AT273" s="191" t="s">
        <v>158</v>
      </c>
      <c r="AU273" s="191" t="s">
        <v>87</v>
      </c>
      <c r="AV273" s="15" t="s">
        <v>152</v>
      </c>
      <c r="AW273" s="15" t="s">
        <v>4</v>
      </c>
      <c r="AX273" s="15" t="s">
        <v>83</v>
      </c>
      <c r="AY273" s="191" t="s">
        <v>146</v>
      </c>
    </row>
    <row r="274" spans="1:65" s="12" customFormat="1" ht="22.9" customHeight="1">
      <c r="B274" s="134"/>
      <c r="D274" s="135" t="s">
        <v>77</v>
      </c>
      <c r="E274" s="146" t="s">
        <v>152</v>
      </c>
      <c r="F274" s="146" t="s">
        <v>369</v>
      </c>
      <c r="I274" s="137"/>
      <c r="J274" s="137"/>
      <c r="K274" s="147">
        <f>BK274</f>
        <v>0</v>
      </c>
      <c r="M274" s="134"/>
      <c r="N274" s="139"/>
      <c r="O274" s="140"/>
      <c r="P274" s="140"/>
      <c r="Q274" s="141">
        <f>SUM(Q275:Q361)</f>
        <v>0</v>
      </c>
      <c r="R274" s="141">
        <f>SUM(R275:R361)</f>
        <v>0</v>
      </c>
      <c r="S274" s="140"/>
      <c r="T274" s="142">
        <f>SUM(T275:T361)</f>
        <v>0</v>
      </c>
      <c r="U274" s="140"/>
      <c r="V274" s="142">
        <f>SUM(V275:V361)</f>
        <v>36.772592579999994</v>
      </c>
      <c r="W274" s="140"/>
      <c r="X274" s="143">
        <f>SUM(X275:X361)</f>
        <v>0</v>
      </c>
      <c r="AR274" s="135" t="s">
        <v>83</v>
      </c>
      <c r="AT274" s="144" t="s">
        <v>77</v>
      </c>
      <c r="AU274" s="144" t="s">
        <v>83</v>
      </c>
      <c r="AY274" s="135" t="s">
        <v>146</v>
      </c>
      <c r="BK274" s="145">
        <f>SUM(BK275:BK361)</f>
        <v>0</v>
      </c>
    </row>
    <row r="275" spans="1:65" s="2" customFormat="1" ht="24.2" customHeight="1">
      <c r="A275" s="33"/>
      <c r="B275" s="148"/>
      <c r="C275" s="149" t="s">
        <v>370</v>
      </c>
      <c r="D275" s="149" t="s">
        <v>148</v>
      </c>
      <c r="E275" s="150" t="s">
        <v>371</v>
      </c>
      <c r="F275" s="151" t="s">
        <v>372</v>
      </c>
      <c r="G275" s="152" t="s">
        <v>252</v>
      </c>
      <c r="H275" s="153">
        <v>64</v>
      </c>
      <c r="I275" s="154"/>
      <c r="J275" s="154"/>
      <c r="K275" s="155">
        <f>ROUND(P275*H275,2)</f>
        <v>0</v>
      </c>
      <c r="L275" s="156"/>
      <c r="M275" s="34"/>
      <c r="N275" s="157" t="s">
        <v>1</v>
      </c>
      <c r="O275" s="158" t="s">
        <v>41</v>
      </c>
      <c r="P275" s="159">
        <f>I275+J275</f>
        <v>0</v>
      </c>
      <c r="Q275" s="159">
        <f>ROUND(I275*H275,2)</f>
        <v>0</v>
      </c>
      <c r="R275" s="159">
        <f>ROUND(J275*H275,2)</f>
        <v>0</v>
      </c>
      <c r="S275" s="59"/>
      <c r="T275" s="160">
        <f>S275*H275</f>
        <v>0</v>
      </c>
      <c r="U275" s="160">
        <v>2.2899999999999999E-3</v>
      </c>
      <c r="V275" s="160">
        <f>U275*H275</f>
        <v>0.14656</v>
      </c>
      <c r="W275" s="160">
        <v>0</v>
      </c>
      <c r="X275" s="161">
        <f>W275*H275</f>
        <v>0</v>
      </c>
      <c r="Y275" s="33"/>
      <c r="Z275" s="33"/>
      <c r="AA275" s="33"/>
      <c r="AB275" s="33"/>
      <c r="AC275" s="33"/>
      <c r="AD275" s="33"/>
      <c r="AE275" s="33"/>
      <c r="AR275" s="162" t="s">
        <v>152</v>
      </c>
      <c r="AT275" s="162" t="s">
        <v>148</v>
      </c>
      <c r="AU275" s="162" t="s">
        <v>87</v>
      </c>
      <c r="AY275" s="18" t="s">
        <v>146</v>
      </c>
      <c r="BE275" s="163">
        <f>IF(O275="základní",K275,0)</f>
        <v>0</v>
      </c>
      <c r="BF275" s="163">
        <f>IF(O275="snížená",K275,0)</f>
        <v>0</v>
      </c>
      <c r="BG275" s="163">
        <f>IF(O275="zákl. přenesená",K275,0)</f>
        <v>0</v>
      </c>
      <c r="BH275" s="163">
        <f>IF(O275="sníž. přenesená",K275,0)</f>
        <v>0</v>
      </c>
      <c r="BI275" s="163">
        <f>IF(O275="nulová",K275,0)</f>
        <v>0</v>
      </c>
      <c r="BJ275" s="18" t="s">
        <v>83</v>
      </c>
      <c r="BK275" s="163">
        <f>ROUND(P275*H275,2)</f>
        <v>0</v>
      </c>
      <c r="BL275" s="18" t="s">
        <v>152</v>
      </c>
      <c r="BM275" s="162" t="s">
        <v>373</v>
      </c>
    </row>
    <row r="276" spans="1:65" s="13" customFormat="1" ht="11.25">
      <c r="B276" s="164"/>
      <c r="D276" s="165" t="s">
        <v>158</v>
      </c>
      <c r="E276" s="166" t="s">
        <v>1</v>
      </c>
      <c r="F276" s="167" t="s">
        <v>294</v>
      </c>
      <c r="H276" s="166" t="s">
        <v>1</v>
      </c>
      <c r="I276" s="168"/>
      <c r="J276" s="168"/>
      <c r="M276" s="164"/>
      <c r="N276" s="169"/>
      <c r="O276" s="170"/>
      <c r="P276" s="170"/>
      <c r="Q276" s="170"/>
      <c r="R276" s="170"/>
      <c r="S276" s="170"/>
      <c r="T276" s="170"/>
      <c r="U276" s="170"/>
      <c r="V276" s="170"/>
      <c r="W276" s="170"/>
      <c r="X276" s="171"/>
      <c r="AT276" s="166" t="s">
        <v>158</v>
      </c>
      <c r="AU276" s="166" t="s">
        <v>87</v>
      </c>
      <c r="AV276" s="13" t="s">
        <v>83</v>
      </c>
      <c r="AW276" s="13" t="s">
        <v>4</v>
      </c>
      <c r="AX276" s="13" t="s">
        <v>78</v>
      </c>
      <c r="AY276" s="166" t="s">
        <v>146</v>
      </c>
    </row>
    <row r="277" spans="1:65" s="14" customFormat="1" ht="11.25">
      <c r="B277" s="172"/>
      <c r="D277" s="165" t="s">
        <v>158</v>
      </c>
      <c r="E277" s="173" t="s">
        <v>1</v>
      </c>
      <c r="F277" s="174" t="s">
        <v>374</v>
      </c>
      <c r="H277" s="175">
        <v>16</v>
      </c>
      <c r="I277" s="176"/>
      <c r="J277" s="176"/>
      <c r="M277" s="172"/>
      <c r="N277" s="177"/>
      <c r="O277" s="178"/>
      <c r="P277" s="178"/>
      <c r="Q277" s="178"/>
      <c r="R277" s="178"/>
      <c r="S277" s="178"/>
      <c r="T277" s="178"/>
      <c r="U277" s="178"/>
      <c r="V277" s="178"/>
      <c r="W277" s="178"/>
      <c r="X277" s="179"/>
      <c r="AT277" s="173" t="s">
        <v>158</v>
      </c>
      <c r="AU277" s="173" t="s">
        <v>87</v>
      </c>
      <c r="AV277" s="14" t="s">
        <v>87</v>
      </c>
      <c r="AW277" s="14" t="s">
        <v>4</v>
      </c>
      <c r="AX277" s="14" t="s">
        <v>78</v>
      </c>
      <c r="AY277" s="173" t="s">
        <v>146</v>
      </c>
    </row>
    <row r="278" spans="1:65" s="14" customFormat="1" ht="11.25">
      <c r="B278" s="172"/>
      <c r="D278" s="165" t="s">
        <v>158</v>
      </c>
      <c r="E278" s="173" t="s">
        <v>1</v>
      </c>
      <c r="F278" s="174" t="s">
        <v>375</v>
      </c>
      <c r="H278" s="175">
        <v>48</v>
      </c>
      <c r="I278" s="176"/>
      <c r="J278" s="176"/>
      <c r="M278" s="172"/>
      <c r="N278" s="177"/>
      <c r="O278" s="178"/>
      <c r="P278" s="178"/>
      <c r="Q278" s="178"/>
      <c r="R278" s="178"/>
      <c r="S278" s="178"/>
      <c r="T278" s="178"/>
      <c r="U278" s="178"/>
      <c r="V278" s="178"/>
      <c r="W278" s="178"/>
      <c r="X278" s="179"/>
      <c r="AT278" s="173" t="s">
        <v>158</v>
      </c>
      <c r="AU278" s="173" t="s">
        <v>87</v>
      </c>
      <c r="AV278" s="14" t="s">
        <v>87</v>
      </c>
      <c r="AW278" s="14" t="s">
        <v>4</v>
      </c>
      <c r="AX278" s="14" t="s">
        <v>78</v>
      </c>
      <c r="AY278" s="173" t="s">
        <v>146</v>
      </c>
    </row>
    <row r="279" spans="1:65" s="15" customFormat="1" ht="11.25">
      <c r="B279" s="190"/>
      <c r="D279" s="165" t="s">
        <v>158</v>
      </c>
      <c r="E279" s="191" t="s">
        <v>1</v>
      </c>
      <c r="F279" s="192" t="s">
        <v>248</v>
      </c>
      <c r="H279" s="193">
        <v>64</v>
      </c>
      <c r="I279" s="194"/>
      <c r="J279" s="194"/>
      <c r="M279" s="190"/>
      <c r="N279" s="195"/>
      <c r="O279" s="196"/>
      <c r="P279" s="196"/>
      <c r="Q279" s="196"/>
      <c r="R279" s="196"/>
      <c r="S279" s="196"/>
      <c r="T279" s="196"/>
      <c r="U279" s="196"/>
      <c r="V279" s="196"/>
      <c r="W279" s="196"/>
      <c r="X279" s="197"/>
      <c r="AT279" s="191" t="s">
        <v>158</v>
      </c>
      <c r="AU279" s="191" t="s">
        <v>87</v>
      </c>
      <c r="AV279" s="15" t="s">
        <v>152</v>
      </c>
      <c r="AW279" s="15" t="s">
        <v>4</v>
      </c>
      <c r="AX279" s="15" t="s">
        <v>83</v>
      </c>
      <c r="AY279" s="191" t="s">
        <v>146</v>
      </c>
    </row>
    <row r="280" spans="1:65" s="2" customFormat="1" ht="24.2" customHeight="1">
      <c r="A280" s="33"/>
      <c r="B280" s="148"/>
      <c r="C280" s="180" t="s">
        <v>376</v>
      </c>
      <c r="D280" s="180" t="s">
        <v>186</v>
      </c>
      <c r="E280" s="181" t="s">
        <v>377</v>
      </c>
      <c r="F280" s="182" t="s">
        <v>378</v>
      </c>
      <c r="G280" s="183" t="s">
        <v>252</v>
      </c>
      <c r="H280" s="184">
        <v>22</v>
      </c>
      <c r="I280" s="185"/>
      <c r="J280" s="186"/>
      <c r="K280" s="187">
        <f>ROUND(P280*H280,2)</f>
        <v>0</v>
      </c>
      <c r="L280" s="186"/>
      <c r="M280" s="188"/>
      <c r="N280" s="189" t="s">
        <v>1</v>
      </c>
      <c r="O280" s="158" t="s">
        <v>41</v>
      </c>
      <c r="P280" s="159">
        <f>I280+J280</f>
        <v>0</v>
      </c>
      <c r="Q280" s="159">
        <f>ROUND(I280*H280,2)</f>
        <v>0</v>
      </c>
      <c r="R280" s="159">
        <f>ROUND(J280*H280,2)</f>
        <v>0</v>
      </c>
      <c r="S280" s="59"/>
      <c r="T280" s="160">
        <f>S280*H280</f>
        <v>0</v>
      </c>
      <c r="U280" s="160">
        <v>2.7E-2</v>
      </c>
      <c r="V280" s="160">
        <f>U280*H280</f>
        <v>0.59399999999999997</v>
      </c>
      <c r="W280" s="160">
        <v>0</v>
      </c>
      <c r="X280" s="161">
        <f>W280*H280</f>
        <v>0</v>
      </c>
      <c r="Y280" s="33"/>
      <c r="Z280" s="33"/>
      <c r="AA280" s="33"/>
      <c r="AB280" s="33"/>
      <c r="AC280" s="33"/>
      <c r="AD280" s="33"/>
      <c r="AE280" s="33"/>
      <c r="AR280" s="162" t="s">
        <v>185</v>
      </c>
      <c r="AT280" s="162" t="s">
        <v>186</v>
      </c>
      <c r="AU280" s="162" t="s">
        <v>87</v>
      </c>
      <c r="AY280" s="18" t="s">
        <v>146</v>
      </c>
      <c r="BE280" s="163">
        <f>IF(O280="základní",K280,0)</f>
        <v>0</v>
      </c>
      <c r="BF280" s="163">
        <f>IF(O280="snížená",K280,0)</f>
        <v>0</v>
      </c>
      <c r="BG280" s="163">
        <f>IF(O280="zákl. přenesená",K280,0)</f>
        <v>0</v>
      </c>
      <c r="BH280" s="163">
        <f>IF(O280="sníž. přenesená",K280,0)</f>
        <v>0</v>
      </c>
      <c r="BI280" s="163">
        <f>IF(O280="nulová",K280,0)</f>
        <v>0</v>
      </c>
      <c r="BJ280" s="18" t="s">
        <v>83</v>
      </c>
      <c r="BK280" s="163">
        <f>ROUND(P280*H280,2)</f>
        <v>0</v>
      </c>
      <c r="BL280" s="18" t="s">
        <v>152</v>
      </c>
      <c r="BM280" s="162" t="s">
        <v>379</v>
      </c>
    </row>
    <row r="281" spans="1:65" s="13" customFormat="1" ht="11.25">
      <c r="B281" s="164"/>
      <c r="D281" s="165" t="s">
        <v>158</v>
      </c>
      <c r="E281" s="166" t="s">
        <v>1</v>
      </c>
      <c r="F281" s="167" t="s">
        <v>294</v>
      </c>
      <c r="H281" s="166" t="s">
        <v>1</v>
      </c>
      <c r="I281" s="168"/>
      <c r="J281" s="168"/>
      <c r="M281" s="164"/>
      <c r="N281" s="169"/>
      <c r="O281" s="170"/>
      <c r="P281" s="170"/>
      <c r="Q281" s="170"/>
      <c r="R281" s="170"/>
      <c r="S281" s="170"/>
      <c r="T281" s="170"/>
      <c r="U281" s="170"/>
      <c r="V281" s="170"/>
      <c r="W281" s="170"/>
      <c r="X281" s="171"/>
      <c r="AT281" s="166" t="s">
        <v>158</v>
      </c>
      <c r="AU281" s="166" t="s">
        <v>87</v>
      </c>
      <c r="AV281" s="13" t="s">
        <v>83</v>
      </c>
      <c r="AW281" s="13" t="s">
        <v>4</v>
      </c>
      <c r="AX281" s="13" t="s">
        <v>78</v>
      </c>
      <c r="AY281" s="166" t="s">
        <v>146</v>
      </c>
    </row>
    <row r="282" spans="1:65" s="14" customFormat="1" ht="11.25">
      <c r="B282" s="172"/>
      <c r="D282" s="165" t="s">
        <v>158</v>
      </c>
      <c r="E282" s="173" t="s">
        <v>1</v>
      </c>
      <c r="F282" s="174" t="s">
        <v>380</v>
      </c>
      <c r="H282" s="175">
        <v>22</v>
      </c>
      <c r="I282" s="176"/>
      <c r="J282" s="176"/>
      <c r="M282" s="172"/>
      <c r="N282" s="177"/>
      <c r="O282" s="178"/>
      <c r="P282" s="178"/>
      <c r="Q282" s="178"/>
      <c r="R282" s="178"/>
      <c r="S282" s="178"/>
      <c r="T282" s="178"/>
      <c r="U282" s="178"/>
      <c r="V282" s="178"/>
      <c r="W282" s="178"/>
      <c r="X282" s="179"/>
      <c r="AT282" s="173" t="s">
        <v>158</v>
      </c>
      <c r="AU282" s="173" t="s">
        <v>87</v>
      </c>
      <c r="AV282" s="14" t="s">
        <v>87</v>
      </c>
      <c r="AW282" s="14" t="s">
        <v>4</v>
      </c>
      <c r="AX282" s="14" t="s">
        <v>83</v>
      </c>
      <c r="AY282" s="173" t="s">
        <v>146</v>
      </c>
    </row>
    <row r="283" spans="1:65" s="2" customFormat="1" ht="24.2" customHeight="1">
      <c r="A283" s="33"/>
      <c r="B283" s="148"/>
      <c r="C283" s="180" t="s">
        <v>381</v>
      </c>
      <c r="D283" s="180" t="s">
        <v>186</v>
      </c>
      <c r="E283" s="181" t="s">
        <v>382</v>
      </c>
      <c r="F283" s="182" t="s">
        <v>383</v>
      </c>
      <c r="G283" s="183" t="s">
        <v>252</v>
      </c>
      <c r="H283" s="184">
        <v>5</v>
      </c>
      <c r="I283" s="185"/>
      <c r="J283" s="186"/>
      <c r="K283" s="187">
        <f>ROUND(P283*H283,2)</f>
        <v>0</v>
      </c>
      <c r="L283" s="186"/>
      <c r="M283" s="188"/>
      <c r="N283" s="189" t="s">
        <v>1</v>
      </c>
      <c r="O283" s="158" t="s">
        <v>41</v>
      </c>
      <c r="P283" s="159">
        <f>I283+J283</f>
        <v>0</v>
      </c>
      <c r="Q283" s="159">
        <f>ROUND(I283*H283,2)</f>
        <v>0</v>
      </c>
      <c r="R283" s="159">
        <f>ROUND(J283*H283,2)</f>
        <v>0</v>
      </c>
      <c r="S283" s="59"/>
      <c r="T283" s="160">
        <f>S283*H283</f>
        <v>0</v>
      </c>
      <c r="U283" s="160">
        <v>3.3000000000000002E-2</v>
      </c>
      <c r="V283" s="160">
        <f>U283*H283</f>
        <v>0.16500000000000001</v>
      </c>
      <c r="W283" s="160">
        <v>0</v>
      </c>
      <c r="X283" s="161">
        <f>W283*H283</f>
        <v>0</v>
      </c>
      <c r="Y283" s="33"/>
      <c r="Z283" s="33"/>
      <c r="AA283" s="33"/>
      <c r="AB283" s="33"/>
      <c r="AC283" s="33"/>
      <c r="AD283" s="33"/>
      <c r="AE283" s="33"/>
      <c r="AR283" s="162" t="s">
        <v>185</v>
      </c>
      <c r="AT283" s="162" t="s">
        <v>186</v>
      </c>
      <c r="AU283" s="162" t="s">
        <v>87</v>
      </c>
      <c r="AY283" s="18" t="s">
        <v>146</v>
      </c>
      <c r="BE283" s="163">
        <f>IF(O283="základní",K283,0)</f>
        <v>0</v>
      </c>
      <c r="BF283" s="163">
        <f>IF(O283="snížená",K283,0)</f>
        <v>0</v>
      </c>
      <c r="BG283" s="163">
        <f>IF(O283="zákl. přenesená",K283,0)</f>
        <v>0</v>
      </c>
      <c r="BH283" s="163">
        <f>IF(O283="sníž. přenesená",K283,0)</f>
        <v>0</v>
      </c>
      <c r="BI283" s="163">
        <f>IF(O283="nulová",K283,0)</f>
        <v>0</v>
      </c>
      <c r="BJ283" s="18" t="s">
        <v>83</v>
      </c>
      <c r="BK283" s="163">
        <f>ROUND(P283*H283,2)</f>
        <v>0</v>
      </c>
      <c r="BL283" s="18" t="s">
        <v>152</v>
      </c>
      <c r="BM283" s="162" t="s">
        <v>384</v>
      </c>
    </row>
    <row r="284" spans="1:65" s="13" customFormat="1" ht="11.25">
      <c r="B284" s="164"/>
      <c r="D284" s="165" t="s">
        <v>158</v>
      </c>
      <c r="E284" s="166" t="s">
        <v>1</v>
      </c>
      <c r="F284" s="167" t="s">
        <v>294</v>
      </c>
      <c r="H284" s="166" t="s">
        <v>1</v>
      </c>
      <c r="I284" s="168"/>
      <c r="J284" s="168"/>
      <c r="M284" s="164"/>
      <c r="N284" s="169"/>
      <c r="O284" s="170"/>
      <c r="P284" s="170"/>
      <c r="Q284" s="170"/>
      <c r="R284" s="170"/>
      <c r="S284" s="170"/>
      <c r="T284" s="170"/>
      <c r="U284" s="170"/>
      <c r="V284" s="170"/>
      <c r="W284" s="170"/>
      <c r="X284" s="171"/>
      <c r="AT284" s="166" t="s">
        <v>158</v>
      </c>
      <c r="AU284" s="166" t="s">
        <v>87</v>
      </c>
      <c r="AV284" s="13" t="s">
        <v>83</v>
      </c>
      <c r="AW284" s="13" t="s">
        <v>4</v>
      </c>
      <c r="AX284" s="13" t="s">
        <v>78</v>
      </c>
      <c r="AY284" s="166" t="s">
        <v>146</v>
      </c>
    </row>
    <row r="285" spans="1:65" s="14" customFormat="1" ht="11.25">
      <c r="B285" s="172"/>
      <c r="D285" s="165" t="s">
        <v>158</v>
      </c>
      <c r="E285" s="173" t="s">
        <v>1</v>
      </c>
      <c r="F285" s="174" t="s">
        <v>170</v>
      </c>
      <c r="H285" s="175">
        <v>5</v>
      </c>
      <c r="I285" s="176"/>
      <c r="J285" s="176"/>
      <c r="M285" s="172"/>
      <c r="N285" s="177"/>
      <c r="O285" s="178"/>
      <c r="P285" s="178"/>
      <c r="Q285" s="178"/>
      <c r="R285" s="178"/>
      <c r="S285" s="178"/>
      <c r="T285" s="178"/>
      <c r="U285" s="178"/>
      <c r="V285" s="178"/>
      <c r="W285" s="178"/>
      <c r="X285" s="179"/>
      <c r="AT285" s="173" t="s">
        <v>158</v>
      </c>
      <c r="AU285" s="173" t="s">
        <v>87</v>
      </c>
      <c r="AV285" s="14" t="s">
        <v>87</v>
      </c>
      <c r="AW285" s="14" t="s">
        <v>4</v>
      </c>
      <c r="AX285" s="14" t="s">
        <v>83</v>
      </c>
      <c r="AY285" s="173" t="s">
        <v>146</v>
      </c>
    </row>
    <row r="286" spans="1:65" s="2" customFormat="1" ht="24.2" customHeight="1">
      <c r="A286" s="33"/>
      <c r="B286" s="148"/>
      <c r="C286" s="180" t="s">
        <v>385</v>
      </c>
      <c r="D286" s="180" t="s">
        <v>186</v>
      </c>
      <c r="E286" s="181" t="s">
        <v>386</v>
      </c>
      <c r="F286" s="182" t="s">
        <v>387</v>
      </c>
      <c r="G286" s="183" t="s">
        <v>252</v>
      </c>
      <c r="H286" s="184">
        <v>37</v>
      </c>
      <c r="I286" s="185"/>
      <c r="J286" s="186"/>
      <c r="K286" s="187">
        <f>ROUND(P286*H286,2)</f>
        <v>0</v>
      </c>
      <c r="L286" s="186"/>
      <c r="M286" s="188"/>
      <c r="N286" s="189" t="s">
        <v>1</v>
      </c>
      <c r="O286" s="158" t="s">
        <v>41</v>
      </c>
      <c r="P286" s="159">
        <f>I286+J286</f>
        <v>0</v>
      </c>
      <c r="Q286" s="159">
        <f>ROUND(I286*H286,2)</f>
        <v>0</v>
      </c>
      <c r="R286" s="159">
        <f>ROUND(J286*H286,2)</f>
        <v>0</v>
      </c>
      <c r="S286" s="59"/>
      <c r="T286" s="160">
        <f>S286*H286</f>
        <v>0</v>
      </c>
      <c r="U286" s="160">
        <v>0.04</v>
      </c>
      <c r="V286" s="160">
        <f>U286*H286</f>
        <v>1.48</v>
      </c>
      <c r="W286" s="160">
        <v>0</v>
      </c>
      <c r="X286" s="161">
        <f>W286*H286</f>
        <v>0</v>
      </c>
      <c r="Y286" s="33"/>
      <c r="Z286" s="33"/>
      <c r="AA286" s="33"/>
      <c r="AB286" s="33"/>
      <c r="AC286" s="33"/>
      <c r="AD286" s="33"/>
      <c r="AE286" s="33"/>
      <c r="AR286" s="162" t="s">
        <v>185</v>
      </c>
      <c r="AT286" s="162" t="s">
        <v>186</v>
      </c>
      <c r="AU286" s="162" t="s">
        <v>87</v>
      </c>
      <c r="AY286" s="18" t="s">
        <v>146</v>
      </c>
      <c r="BE286" s="163">
        <f>IF(O286="základní",K286,0)</f>
        <v>0</v>
      </c>
      <c r="BF286" s="163">
        <f>IF(O286="snížená",K286,0)</f>
        <v>0</v>
      </c>
      <c r="BG286" s="163">
        <f>IF(O286="zákl. přenesená",K286,0)</f>
        <v>0</v>
      </c>
      <c r="BH286" s="163">
        <f>IF(O286="sníž. přenesená",K286,0)</f>
        <v>0</v>
      </c>
      <c r="BI286" s="163">
        <f>IF(O286="nulová",K286,0)</f>
        <v>0</v>
      </c>
      <c r="BJ286" s="18" t="s">
        <v>83</v>
      </c>
      <c r="BK286" s="163">
        <f>ROUND(P286*H286,2)</f>
        <v>0</v>
      </c>
      <c r="BL286" s="18" t="s">
        <v>152</v>
      </c>
      <c r="BM286" s="162" t="s">
        <v>388</v>
      </c>
    </row>
    <row r="287" spans="1:65" s="13" customFormat="1" ht="11.25">
      <c r="B287" s="164"/>
      <c r="D287" s="165" t="s">
        <v>158</v>
      </c>
      <c r="E287" s="166" t="s">
        <v>1</v>
      </c>
      <c r="F287" s="167" t="s">
        <v>294</v>
      </c>
      <c r="H287" s="166" t="s">
        <v>1</v>
      </c>
      <c r="I287" s="168"/>
      <c r="J287" s="168"/>
      <c r="M287" s="164"/>
      <c r="N287" s="169"/>
      <c r="O287" s="170"/>
      <c r="P287" s="170"/>
      <c r="Q287" s="170"/>
      <c r="R287" s="170"/>
      <c r="S287" s="170"/>
      <c r="T287" s="170"/>
      <c r="U287" s="170"/>
      <c r="V287" s="170"/>
      <c r="W287" s="170"/>
      <c r="X287" s="171"/>
      <c r="AT287" s="166" t="s">
        <v>158</v>
      </c>
      <c r="AU287" s="166" t="s">
        <v>87</v>
      </c>
      <c r="AV287" s="13" t="s">
        <v>83</v>
      </c>
      <c r="AW287" s="13" t="s">
        <v>4</v>
      </c>
      <c r="AX287" s="13" t="s">
        <v>78</v>
      </c>
      <c r="AY287" s="166" t="s">
        <v>146</v>
      </c>
    </row>
    <row r="288" spans="1:65" s="14" customFormat="1" ht="11.25">
      <c r="B288" s="172"/>
      <c r="D288" s="165" t="s">
        <v>158</v>
      </c>
      <c r="E288" s="173" t="s">
        <v>1</v>
      </c>
      <c r="F288" s="174" t="s">
        <v>389</v>
      </c>
      <c r="H288" s="175">
        <v>37</v>
      </c>
      <c r="I288" s="176"/>
      <c r="J288" s="176"/>
      <c r="M288" s="172"/>
      <c r="N288" s="177"/>
      <c r="O288" s="178"/>
      <c r="P288" s="178"/>
      <c r="Q288" s="178"/>
      <c r="R288" s="178"/>
      <c r="S288" s="178"/>
      <c r="T288" s="178"/>
      <c r="U288" s="178"/>
      <c r="V288" s="178"/>
      <c r="W288" s="178"/>
      <c r="X288" s="179"/>
      <c r="AT288" s="173" t="s">
        <v>158</v>
      </c>
      <c r="AU288" s="173" t="s">
        <v>87</v>
      </c>
      <c r="AV288" s="14" t="s">
        <v>87</v>
      </c>
      <c r="AW288" s="14" t="s">
        <v>4</v>
      </c>
      <c r="AX288" s="14" t="s">
        <v>83</v>
      </c>
      <c r="AY288" s="173" t="s">
        <v>146</v>
      </c>
    </row>
    <row r="289" spans="1:65" s="2" customFormat="1" ht="24.2" customHeight="1">
      <c r="A289" s="33"/>
      <c r="B289" s="148"/>
      <c r="C289" s="149" t="s">
        <v>390</v>
      </c>
      <c r="D289" s="149" t="s">
        <v>148</v>
      </c>
      <c r="E289" s="150" t="s">
        <v>391</v>
      </c>
      <c r="F289" s="151" t="s">
        <v>392</v>
      </c>
      <c r="G289" s="152" t="s">
        <v>252</v>
      </c>
      <c r="H289" s="153">
        <v>139</v>
      </c>
      <c r="I289" s="154"/>
      <c r="J289" s="154"/>
      <c r="K289" s="155">
        <f>ROUND(P289*H289,2)</f>
        <v>0</v>
      </c>
      <c r="L289" s="156"/>
      <c r="M289" s="34"/>
      <c r="N289" s="157" t="s">
        <v>1</v>
      </c>
      <c r="O289" s="158" t="s">
        <v>41</v>
      </c>
      <c r="P289" s="159">
        <f>I289+J289</f>
        <v>0</v>
      </c>
      <c r="Q289" s="159">
        <f>ROUND(I289*H289,2)</f>
        <v>0</v>
      </c>
      <c r="R289" s="159">
        <f>ROUND(J289*H289,2)</f>
        <v>0</v>
      </c>
      <c r="S289" s="59"/>
      <c r="T289" s="160">
        <f>S289*H289</f>
        <v>0</v>
      </c>
      <c r="U289" s="160">
        <v>4.5900000000000003E-3</v>
      </c>
      <c r="V289" s="160">
        <f>U289*H289</f>
        <v>0.63801000000000008</v>
      </c>
      <c r="W289" s="160">
        <v>0</v>
      </c>
      <c r="X289" s="161">
        <f>W289*H289</f>
        <v>0</v>
      </c>
      <c r="Y289" s="33"/>
      <c r="Z289" s="33"/>
      <c r="AA289" s="33"/>
      <c r="AB289" s="33"/>
      <c r="AC289" s="33"/>
      <c r="AD289" s="33"/>
      <c r="AE289" s="33"/>
      <c r="AR289" s="162" t="s">
        <v>152</v>
      </c>
      <c r="AT289" s="162" t="s">
        <v>148</v>
      </c>
      <c r="AU289" s="162" t="s">
        <v>87</v>
      </c>
      <c r="AY289" s="18" t="s">
        <v>146</v>
      </c>
      <c r="BE289" s="163">
        <f>IF(O289="základní",K289,0)</f>
        <v>0</v>
      </c>
      <c r="BF289" s="163">
        <f>IF(O289="snížená",K289,0)</f>
        <v>0</v>
      </c>
      <c r="BG289" s="163">
        <f>IF(O289="zákl. přenesená",K289,0)</f>
        <v>0</v>
      </c>
      <c r="BH289" s="163">
        <f>IF(O289="sníž. přenesená",K289,0)</f>
        <v>0</v>
      </c>
      <c r="BI289" s="163">
        <f>IF(O289="nulová",K289,0)</f>
        <v>0</v>
      </c>
      <c r="BJ289" s="18" t="s">
        <v>83</v>
      </c>
      <c r="BK289" s="163">
        <f>ROUND(P289*H289,2)</f>
        <v>0</v>
      </c>
      <c r="BL289" s="18" t="s">
        <v>152</v>
      </c>
      <c r="BM289" s="162" t="s">
        <v>393</v>
      </c>
    </row>
    <row r="290" spans="1:65" s="13" customFormat="1" ht="11.25">
      <c r="B290" s="164"/>
      <c r="D290" s="165" t="s">
        <v>158</v>
      </c>
      <c r="E290" s="166" t="s">
        <v>1</v>
      </c>
      <c r="F290" s="167" t="s">
        <v>294</v>
      </c>
      <c r="H290" s="166" t="s">
        <v>1</v>
      </c>
      <c r="I290" s="168"/>
      <c r="J290" s="168"/>
      <c r="M290" s="164"/>
      <c r="N290" s="169"/>
      <c r="O290" s="170"/>
      <c r="P290" s="170"/>
      <c r="Q290" s="170"/>
      <c r="R290" s="170"/>
      <c r="S290" s="170"/>
      <c r="T290" s="170"/>
      <c r="U290" s="170"/>
      <c r="V290" s="170"/>
      <c r="W290" s="170"/>
      <c r="X290" s="171"/>
      <c r="AT290" s="166" t="s">
        <v>158</v>
      </c>
      <c r="AU290" s="166" t="s">
        <v>87</v>
      </c>
      <c r="AV290" s="13" t="s">
        <v>83</v>
      </c>
      <c r="AW290" s="13" t="s">
        <v>4</v>
      </c>
      <c r="AX290" s="13" t="s">
        <v>78</v>
      </c>
      <c r="AY290" s="166" t="s">
        <v>146</v>
      </c>
    </row>
    <row r="291" spans="1:65" s="14" customFormat="1" ht="11.25">
      <c r="B291" s="172"/>
      <c r="D291" s="165" t="s">
        <v>158</v>
      </c>
      <c r="E291" s="173" t="s">
        <v>1</v>
      </c>
      <c r="F291" s="174" t="s">
        <v>394</v>
      </c>
      <c r="H291" s="175">
        <v>75</v>
      </c>
      <c r="I291" s="176"/>
      <c r="J291" s="176"/>
      <c r="M291" s="172"/>
      <c r="N291" s="177"/>
      <c r="O291" s="178"/>
      <c r="P291" s="178"/>
      <c r="Q291" s="178"/>
      <c r="R291" s="178"/>
      <c r="S291" s="178"/>
      <c r="T291" s="178"/>
      <c r="U291" s="178"/>
      <c r="V291" s="178"/>
      <c r="W291" s="178"/>
      <c r="X291" s="179"/>
      <c r="AT291" s="173" t="s">
        <v>158</v>
      </c>
      <c r="AU291" s="173" t="s">
        <v>87</v>
      </c>
      <c r="AV291" s="14" t="s">
        <v>87</v>
      </c>
      <c r="AW291" s="14" t="s">
        <v>4</v>
      </c>
      <c r="AX291" s="14" t="s">
        <v>78</v>
      </c>
      <c r="AY291" s="173" t="s">
        <v>146</v>
      </c>
    </row>
    <row r="292" spans="1:65" s="14" customFormat="1" ht="11.25">
      <c r="B292" s="172"/>
      <c r="D292" s="165" t="s">
        <v>158</v>
      </c>
      <c r="E292" s="173" t="s">
        <v>1</v>
      </c>
      <c r="F292" s="174" t="s">
        <v>395</v>
      </c>
      <c r="H292" s="175">
        <v>31</v>
      </c>
      <c r="I292" s="176"/>
      <c r="J292" s="176"/>
      <c r="M292" s="172"/>
      <c r="N292" s="177"/>
      <c r="O292" s="178"/>
      <c r="P292" s="178"/>
      <c r="Q292" s="178"/>
      <c r="R292" s="178"/>
      <c r="S292" s="178"/>
      <c r="T292" s="178"/>
      <c r="U292" s="178"/>
      <c r="V292" s="178"/>
      <c r="W292" s="178"/>
      <c r="X292" s="179"/>
      <c r="AT292" s="173" t="s">
        <v>158</v>
      </c>
      <c r="AU292" s="173" t="s">
        <v>87</v>
      </c>
      <c r="AV292" s="14" t="s">
        <v>87</v>
      </c>
      <c r="AW292" s="14" t="s">
        <v>4</v>
      </c>
      <c r="AX292" s="14" t="s">
        <v>78</v>
      </c>
      <c r="AY292" s="173" t="s">
        <v>146</v>
      </c>
    </row>
    <row r="293" spans="1:65" s="14" customFormat="1" ht="11.25">
      <c r="B293" s="172"/>
      <c r="D293" s="165" t="s">
        <v>158</v>
      </c>
      <c r="E293" s="173" t="s">
        <v>1</v>
      </c>
      <c r="F293" s="174" t="s">
        <v>396</v>
      </c>
      <c r="H293" s="175">
        <v>33</v>
      </c>
      <c r="I293" s="176"/>
      <c r="J293" s="176"/>
      <c r="M293" s="172"/>
      <c r="N293" s="177"/>
      <c r="O293" s="178"/>
      <c r="P293" s="178"/>
      <c r="Q293" s="178"/>
      <c r="R293" s="178"/>
      <c r="S293" s="178"/>
      <c r="T293" s="178"/>
      <c r="U293" s="178"/>
      <c r="V293" s="178"/>
      <c r="W293" s="178"/>
      <c r="X293" s="179"/>
      <c r="AT293" s="173" t="s">
        <v>158</v>
      </c>
      <c r="AU293" s="173" t="s">
        <v>87</v>
      </c>
      <c r="AV293" s="14" t="s">
        <v>87</v>
      </c>
      <c r="AW293" s="14" t="s">
        <v>4</v>
      </c>
      <c r="AX293" s="14" t="s">
        <v>78</v>
      </c>
      <c r="AY293" s="173" t="s">
        <v>146</v>
      </c>
    </row>
    <row r="294" spans="1:65" s="15" customFormat="1" ht="11.25">
      <c r="B294" s="190"/>
      <c r="D294" s="165" t="s">
        <v>158</v>
      </c>
      <c r="E294" s="191" t="s">
        <v>1</v>
      </c>
      <c r="F294" s="192" t="s">
        <v>248</v>
      </c>
      <c r="H294" s="193">
        <v>139</v>
      </c>
      <c r="I294" s="194"/>
      <c r="J294" s="194"/>
      <c r="M294" s="190"/>
      <c r="N294" s="195"/>
      <c r="O294" s="196"/>
      <c r="P294" s="196"/>
      <c r="Q294" s="196"/>
      <c r="R294" s="196"/>
      <c r="S294" s="196"/>
      <c r="T294" s="196"/>
      <c r="U294" s="196"/>
      <c r="V294" s="196"/>
      <c r="W294" s="196"/>
      <c r="X294" s="197"/>
      <c r="AT294" s="191" t="s">
        <v>158</v>
      </c>
      <c r="AU294" s="191" t="s">
        <v>87</v>
      </c>
      <c r="AV294" s="15" t="s">
        <v>152</v>
      </c>
      <c r="AW294" s="15" t="s">
        <v>4</v>
      </c>
      <c r="AX294" s="15" t="s">
        <v>83</v>
      </c>
      <c r="AY294" s="191" t="s">
        <v>146</v>
      </c>
    </row>
    <row r="295" spans="1:65" s="2" customFormat="1" ht="24.2" customHeight="1">
      <c r="A295" s="33"/>
      <c r="B295" s="148"/>
      <c r="C295" s="180" t="s">
        <v>397</v>
      </c>
      <c r="D295" s="180" t="s">
        <v>186</v>
      </c>
      <c r="E295" s="181" t="s">
        <v>398</v>
      </c>
      <c r="F295" s="182" t="s">
        <v>399</v>
      </c>
      <c r="G295" s="183" t="s">
        <v>252</v>
      </c>
      <c r="H295" s="184">
        <v>139</v>
      </c>
      <c r="I295" s="185"/>
      <c r="J295" s="186"/>
      <c r="K295" s="187">
        <f>ROUND(P295*H295,2)</f>
        <v>0</v>
      </c>
      <c r="L295" s="186"/>
      <c r="M295" s="188"/>
      <c r="N295" s="189" t="s">
        <v>1</v>
      </c>
      <c r="O295" s="158" t="s">
        <v>41</v>
      </c>
      <c r="P295" s="159">
        <f>I295+J295</f>
        <v>0</v>
      </c>
      <c r="Q295" s="159">
        <f>ROUND(I295*H295,2)</f>
        <v>0</v>
      </c>
      <c r="R295" s="159">
        <f>ROUND(J295*H295,2)</f>
        <v>0</v>
      </c>
      <c r="S295" s="59"/>
      <c r="T295" s="160">
        <f>S295*H295</f>
        <v>0</v>
      </c>
      <c r="U295" s="160">
        <v>7.1999999999999995E-2</v>
      </c>
      <c r="V295" s="160">
        <f>U295*H295</f>
        <v>10.007999999999999</v>
      </c>
      <c r="W295" s="160">
        <v>0</v>
      </c>
      <c r="X295" s="161">
        <f>W295*H295</f>
        <v>0</v>
      </c>
      <c r="Y295" s="33"/>
      <c r="Z295" s="33"/>
      <c r="AA295" s="33"/>
      <c r="AB295" s="33"/>
      <c r="AC295" s="33"/>
      <c r="AD295" s="33"/>
      <c r="AE295" s="33"/>
      <c r="AR295" s="162" t="s">
        <v>185</v>
      </c>
      <c r="AT295" s="162" t="s">
        <v>186</v>
      </c>
      <c r="AU295" s="162" t="s">
        <v>87</v>
      </c>
      <c r="AY295" s="18" t="s">
        <v>146</v>
      </c>
      <c r="BE295" s="163">
        <f>IF(O295="základní",K295,0)</f>
        <v>0</v>
      </c>
      <c r="BF295" s="163">
        <f>IF(O295="snížená",K295,0)</f>
        <v>0</v>
      </c>
      <c r="BG295" s="163">
        <f>IF(O295="zákl. přenesená",K295,0)</f>
        <v>0</v>
      </c>
      <c r="BH295" s="163">
        <f>IF(O295="sníž. přenesená",K295,0)</f>
        <v>0</v>
      </c>
      <c r="BI295" s="163">
        <f>IF(O295="nulová",K295,0)</f>
        <v>0</v>
      </c>
      <c r="BJ295" s="18" t="s">
        <v>83</v>
      </c>
      <c r="BK295" s="163">
        <f>ROUND(P295*H295,2)</f>
        <v>0</v>
      </c>
      <c r="BL295" s="18" t="s">
        <v>152</v>
      </c>
      <c r="BM295" s="162" t="s">
        <v>400</v>
      </c>
    </row>
    <row r="296" spans="1:65" s="2" customFormat="1" ht="14.45" customHeight="1">
      <c r="A296" s="33"/>
      <c r="B296" s="148"/>
      <c r="C296" s="149" t="s">
        <v>401</v>
      </c>
      <c r="D296" s="149" t="s">
        <v>148</v>
      </c>
      <c r="E296" s="150" t="s">
        <v>402</v>
      </c>
      <c r="F296" s="151" t="s">
        <v>403</v>
      </c>
      <c r="G296" s="152" t="s">
        <v>156</v>
      </c>
      <c r="H296" s="153">
        <v>0.22800000000000001</v>
      </c>
      <c r="I296" s="154"/>
      <c r="J296" s="154"/>
      <c r="K296" s="155">
        <f>ROUND(P296*H296,2)</f>
        <v>0</v>
      </c>
      <c r="L296" s="156"/>
      <c r="M296" s="34"/>
      <c r="N296" s="157" t="s">
        <v>1</v>
      </c>
      <c r="O296" s="158" t="s">
        <v>41</v>
      </c>
      <c r="P296" s="159">
        <f>I296+J296</f>
        <v>0</v>
      </c>
      <c r="Q296" s="159">
        <f>ROUND(I296*H296,2)</f>
        <v>0</v>
      </c>
      <c r="R296" s="159">
        <f>ROUND(J296*H296,2)</f>
        <v>0</v>
      </c>
      <c r="S296" s="59"/>
      <c r="T296" s="160">
        <f>S296*H296</f>
        <v>0</v>
      </c>
      <c r="U296" s="160">
        <v>2.45343</v>
      </c>
      <c r="V296" s="160">
        <f>U296*H296</f>
        <v>0.55938204000000002</v>
      </c>
      <c r="W296" s="160">
        <v>0</v>
      </c>
      <c r="X296" s="161">
        <f>W296*H296</f>
        <v>0</v>
      </c>
      <c r="Y296" s="33"/>
      <c r="Z296" s="33"/>
      <c r="AA296" s="33"/>
      <c r="AB296" s="33"/>
      <c r="AC296" s="33"/>
      <c r="AD296" s="33"/>
      <c r="AE296" s="33"/>
      <c r="AR296" s="162" t="s">
        <v>152</v>
      </c>
      <c r="AT296" s="162" t="s">
        <v>148</v>
      </c>
      <c r="AU296" s="162" t="s">
        <v>87</v>
      </c>
      <c r="AY296" s="18" t="s">
        <v>146</v>
      </c>
      <c r="BE296" s="163">
        <f>IF(O296="základní",K296,0)</f>
        <v>0</v>
      </c>
      <c r="BF296" s="163">
        <f>IF(O296="snížená",K296,0)</f>
        <v>0</v>
      </c>
      <c r="BG296" s="163">
        <f>IF(O296="zákl. přenesená",K296,0)</f>
        <v>0</v>
      </c>
      <c r="BH296" s="163">
        <f>IF(O296="sníž. přenesená",K296,0)</f>
        <v>0</v>
      </c>
      <c r="BI296" s="163">
        <f>IF(O296="nulová",K296,0)</f>
        <v>0</v>
      </c>
      <c r="BJ296" s="18" t="s">
        <v>83</v>
      </c>
      <c r="BK296" s="163">
        <f>ROUND(P296*H296,2)</f>
        <v>0</v>
      </c>
      <c r="BL296" s="18" t="s">
        <v>152</v>
      </c>
      <c r="BM296" s="162" t="s">
        <v>404</v>
      </c>
    </row>
    <row r="297" spans="1:65" s="13" customFormat="1" ht="11.25">
      <c r="B297" s="164"/>
      <c r="D297" s="165" t="s">
        <v>158</v>
      </c>
      <c r="E297" s="166" t="s">
        <v>1</v>
      </c>
      <c r="F297" s="167" t="s">
        <v>294</v>
      </c>
      <c r="H297" s="166" t="s">
        <v>1</v>
      </c>
      <c r="I297" s="168"/>
      <c r="J297" s="168"/>
      <c r="M297" s="164"/>
      <c r="N297" s="169"/>
      <c r="O297" s="170"/>
      <c r="P297" s="170"/>
      <c r="Q297" s="170"/>
      <c r="R297" s="170"/>
      <c r="S297" s="170"/>
      <c r="T297" s="170"/>
      <c r="U297" s="170"/>
      <c r="V297" s="170"/>
      <c r="W297" s="170"/>
      <c r="X297" s="171"/>
      <c r="AT297" s="166" t="s">
        <v>158</v>
      </c>
      <c r="AU297" s="166" t="s">
        <v>87</v>
      </c>
      <c r="AV297" s="13" t="s">
        <v>83</v>
      </c>
      <c r="AW297" s="13" t="s">
        <v>4</v>
      </c>
      <c r="AX297" s="13" t="s">
        <v>78</v>
      </c>
      <c r="AY297" s="166" t="s">
        <v>146</v>
      </c>
    </row>
    <row r="298" spans="1:65" s="14" customFormat="1" ht="11.25">
      <c r="B298" s="172"/>
      <c r="D298" s="165" t="s">
        <v>158</v>
      </c>
      <c r="E298" s="173" t="s">
        <v>1</v>
      </c>
      <c r="F298" s="174" t="s">
        <v>405</v>
      </c>
      <c r="H298" s="175">
        <v>0.22800000000000001</v>
      </c>
      <c r="I298" s="176"/>
      <c r="J298" s="176"/>
      <c r="M298" s="172"/>
      <c r="N298" s="177"/>
      <c r="O298" s="178"/>
      <c r="P298" s="178"/>
      <c r="Q298" s="178"/>
      <c r="R298" s="178"/>
      <c r="S298" s="178"/>
      <c r="T298" s="178"/>
      <c r="U298" s="178"/>
      <c r="V298" s="178"/>
      <c r="W298" s="178"/>
      <c r="X298" s="179"/>
      <c r="AT298" s="173" t="s">
        <v>158</v>
      </c>
      <c r="AU298" s="173" t="s">
        <v>87</v>
      </c>
      <c r="AV298" s="14" t="s">
        <v>87</v>
      </c>
      <c r="AW298" s="14" t="s">
        <v>4</v>
      </c>
      <c r="AX298" s="14" t="s">
        <v>83</v>
      </c>
      <c r="AY298" s="173" t="s">
        <v>146</v>
      </c>
    </row>
    <row r="299" spans="1:65" s="2" customFormat="1" ht="24.2" customHeight="1">
      <c r="A299" s="33"/>
      <c r="B299" s="148"/>
      <c r="C299" s="149" t="s">
        <v>406</v>
      </c>
      <c r="D299" s="149" t="s">
        <v>148</v>
      </c>
      <c r="E299" s="150" t="s">
        <v>407</v>
      </c>
      <c r="F299" s="151" t="s">
        <v>408</v>
      </c>
      <c r="G299" s="152" t="s">
        <v>151</v>
      </c>
      <c r="H299" s="153">
        <v>2.2770000000000001</v>
      </c>
      <c r="I299" s="154"/>
      <c r="J299" s="154"/>
      <c r="K299" s="155">
        <f>ROUND(P299*H299,2)</f>
        <v>0</v>
      </c>
      <c r="L299" s="156"/>
      <c r="M299" s="34"/>
      <c r="N299" s="157" t="s">
        <v>1</v>
      </c>
      <c r="O299" s="158" t="s">
        <v>41</v>
      </c>
      <c r="P299" s="159">
        <f>I299+J299</f>
        <v>0</v>
      </c>
      <c r="Q299" s="159">
        <f>ROUND(I299*H299,2)</f>
        <v>0</v>
      </c>
      <c r="R299" s="159">
        <f>ROUND(J299*H299,2)</f>
        <v>0</v>
      </c>
      <c r="S299" s="59"/>
      <c r="T299" s="160">
        <f>S299*H299</f>
        <v>0</v>
      </c>
      <c r="U299" s="160">
        <v>5.3299999999999997E-3</v>
      </c>
      <c r="V299" s="160">
        <f>U299*H299</f>
        <v>1.213641E-2</v>
      </c>
      <c r="W299" s="160">
        <v>0</v>
      </c>
      <c r="X299" s="161">
        <f>W299*H299</f>
        <v>0</v>
      </c>
      <c r="Y299" s="33"/>
      <c r="Z299" s="33"/>
      <c r="AA299" s="33"/>
      <c r="AB299" s="33"/>
      <c r="AC299" s="33"/>
      <c r="AD299" s="33"/>
      <c r="AE299" s="33"/>
      <c r="AR299" s="162" t="s">
        <v>152</v>
      </c>
      <c r="AT299" s="162" t="s">
        <v>148</v>
      </c>
      <c r="AU299" s="162" t="s">
        <v>87</v>
      </c>
      <c r="AY299" s="18" t="s">
        <v>146</v>
      </c>
      <c r="BE299" s="163">
        <f>IF(O299="základní",K299,0)</f>
        <v>0</v>
      </c>
      <c r="BF299" s="163">
        <f>IF(O299="snížená",K299,0)</f>
        <v>0</v>
      </c>
      <c r="BG299" s="163">
        <f>IF(O299="zákl. přenesená",K299,0)</f>
        <v>0</v>
      </c>
      <c r="BH299" s="163">
        <f>IF(O299="sníž. přenesená",K299,0)</f>
        <v>0</v>
      </c>
      <c r="BI299" s="163">
        <f>IF(O299="nulová",K299,0)</f>
        <v>0</v>
      </c>
      <c r="BJ299" s="18" t="s">
        <v>83</v>
      </c>
      <c r="BK299" s="163">
        <f>ROUND(P299*H299,2)</f>
        <v>0</v>
      </c>
      <c r="BL299" s="18" t="s">
        <v>152</v>
      </c>
      <c r="BM299" s="162" t="s">
        <v>409</v>
      </c>
    </row>
    <row r="300" spans="1:65" s="13" customFormat="1" ht="11.25">
      <c r="B300" s="164"/>
      <c r="D300" s="165" t="s">
        <v>158</v>
      </c>
      <c r="E300" s="166" t="s">
        <v>1</v>
      </c>
      <c r="F300" s="167" t="s">
        <v>294</v>
      </c>
      <c r="H300" s="166" t="s">
        <v>1</v>
      </c>
      <c r="I300" s="168"/>
      <c r="J300" s="168"/>
      <c r="M300" s="164"/>
      <c r="N300" s="169"/>
      <c r="O300" s="170"/>
      <c r="P300" s="170"/>
      <c r="Q300" s="170"/>
      <c r="R300" s="170"/>
      <c r="S300" s="170"/>
      <c r="T300" s="170"/>
      <c r="U300" s="170"/>
      <c r="V300" s="170"/>
      <c r="W300" s="170"/>
      <c r="X300" s="171"/>
      <c r="AT300" s="166" t="s">
        <v>158</v>
      </c>
      <c r="AU300" s="166" t="s">
        <v>87</v>
      </c>
      <c r="AV300" s="13" t="s">
        <v>83</v>
      </c>
      <c r="AW300" s="13" t="s">
        <v>4</v>
      </c>
      <c r="AX300" s="13" t="s">
        <v>78</v>
      </c>
      <c r="AY300" s="166" t="s">
        <v>146</v>
      </c>
    </row>
    <row r="301" spans="1:65" s="14" customFormat="1" ht="11.25">
      <c r="B301" s="172"/>
      <c r="D301" s="165" t="s">
        <v>158</v>
      </c>
      <c r="E301" s="173" t="s">
        <v>1</v>
      </c>
      <c r="F301" s="174" t="s">
        <v>410</v>
      </c>
      <c r="H301" s="175">
        <v>2.2770000000000001</v>
      </c>
      <c r="I301" s="176"/>
      <c r="J301" s="176"/>
      <c r="M301" s="172"/>
      <c r="N301" s="177"/>
      <c r="O301" s="178"/>
      <c r="P301" s="178"/>
      <c r="Q301" s="178"/>
      <c r="R301" s="178"/>
      <c r="S301" s="178"/>
      <c r="T301" s="178"/>
      <c r="U301" s="178"/>
      <c r="V301" s="178"/>
      <c r="W301" s="178"/>
      <c r="X301" s="179"/>
      <c r="AT301" s="173" t="s">
        <v>158</v>
      </c>
      <c r="AU301" s="173" t="s">
        <v>87</v>
      </c>
      <c r="AV301" s="14" t="s">
        <v>87</v>
      </c>
      <c r="AW301" s="14" t="s">
        <v>4</v>
      </c>
      <c r="AX301" s="14" t="s">
        <v>83</v>
      </c>
      <c r="AY301" s="173" t="s">
        <v>146</v>
      </c>
    </row>
    <row r="302" spans="1:65" s="2" customFormat="1" ht="24.2" customHeight="1">
      <c r="A302" s="33"/>
      <c r="B302" s="148"/>
      <c r="C302" s="149" t="s">
        <v>411</v>
      </c>
      <c r="D302" s="149" t="s">
        <v>148</v>
      </c>
      <c r="E302" s="150" t="s">
        <v>412</v>
      </c>
      <c r="F302" s="151" t="s">
        <v>413</v>
      </c>
      <c r="G302" s="152" t="s">
        <v>151</v>
      </c>
      <c r="H302" s="153">
        <v>2.2770000000000001</v>
      </c>
      <c r="I302" s="154"/>
      <c r="J302" s="154"/>
      <c r="K302" s="155">
        <f>ROUND(P302*H302,2)</f>
        <v>0</v>
      </c>
      <c r="L302" s="156"/>
      <c r="M302" s="34"/>
      <c r="N302" s="157" t="s">
        <v>1</v>
      </c>
      <c r="O302" s="158" t="s">
        <v>41</v>
      </c>
      <c r="P302" s="159">
        <f>I302+J302</f>
        <v>0</v>
      </c>
      <c r="Q302" s="159">
        <f>ROUND(I302*H302,2)</f>
        <v>0</v>
      </c>
      <c r="R302" s="159">
        <f>ROUND(J302*H302,2)</f>
        <v>0</v>
      </c>
      <c r="S302" s="59"/>
      <c r="T302" s="160">
        <f>S302*H302</f>
        <v>0</v>
      </c>
      <c r="U302" s="160">
        <v>0</v>
      </c>
      <c r="V302" s="160">
        <f>U302*H302</f>
        <v>0</v>
      </c>
      <c r="W302" s="160">
        <v>0</v>
      </c>
      <c r="X302" s="161">
        <f>W302*H302</f>
        <v>0</v>
      </c>
      <c r="Y302" s="33"/>
      <c r="Z302" s="33"/>
      <c r="AA302" s="33"/>
      <c r="AB302" s="33"/>
      <c r="AC302" s="33"/>
      <c r="AD302" s="33"/>
      <c r="AE302" s="33"/>
      <c r="AR302" s="162" t="s">
        <v>152</v>
      </c>
      <c r="AT302" s="162" t="s">
        <v>148</v>
      </c>
      <c r="AU302" s="162" t="s">
        <v>87</v>
      </c>
      <c r="AY302" s="18" t="s">
        <v>146</v>
      </c>
      <c r="BE302" s="163">
        <f>IF(O302="základní",K302,0)</f>
        <v>0</v>
      </c>
      <c r="BF302" s="163">
        <f>IF(O302="snížená",K302,0)</f>
        <v>0</v>
      </c>
      <c r="BG302" s="163">
        <f>IF(O302="zákl. přenesená",K302,0)</f>
        <v>0</v>
      </c>
      <c r="BH302" s="163">
        <f>IF(O302="sníž. přenesená",K302,0)</f>
        <v>0</v>
      </c>
      <c r="BI302" s="163">
        <f>IF(O302="nulová",K302,0)</f>
        <v>0</v>
      </c>
      <c r="BJ302" s="18" t="s">
        <v>83</v>
      </c>
      <c r="BK302" s="163">
        <f>ROUND(P302*H302,2)</f>
        <v>0</v>
      </c>
      <c r="BL302" s="18" t="s">
        <v>152</v>
      </c>
      <c r="BM302" s="162" t="s">
        <v>414</v>
      </c>
    </row>
    <row r="303" spans="1:65" s="2" customFormat="1" ht="24.2" customHeight="1">
      <c r="A303" s="33"/>
      <c r="B303" s="148"/>
      <c r="C303" s="149" t="s">
        <v>415</v>
      </c>
      <c r="D303" s="149" t="s">
        <v>148</v>
      </c>
      <c r="E303" s="150" t="s">
        <v>416</v>
      </c>
      <c r="F303" s="151" t="s">
        <v>417</v>
      </c>
      <c r="G303" s="152" t="s">
        <v>151</v>
      </c>
      <c r="H303" s="153">
        <v>2.2770000000000001</v>
      </c>
      <c r="I303" s="154"/>
      <c r="J303" s="154"/>
      <c r="K303" s="155">
        <f>ROUND(P303*H303,2)</f>
        <v>0</v>
      </c>
      <c r="L303" s="156"/>
      <c r="M303" s="34"/>
      <c r="N303" s="157" t="s">
        <v>1</v>
      </c>
      <c r="O303" s="158" t="s">
        <v>41</v>
      </c>
      <c r="P303" s="159">
        <f>I303+J303</f>
        <v>0</v>
      </c>
      <c r="Q303" s="159">
        <f>ROUND(I303*H303,2)</f>
        <v>0</v>
      </c>
      <c r="R303" s="159">
        <f>ROUND(J303*H303,2)</f>
        <v>0</v>
      </c>
      <c r="S303" s="59"/>
      <c r="T303" s="160">
        <f>S303*H303</f>
        <v>0</v>
      </c>
      <c r="U303" s="160">
        <v>8.0999999999999996E-4</v>
      </c>
      <c r="V303" s="160">
        <f>U303*H303</f>
        <v>1.8443699999999999E-3</v>
      </c>
      <c r="W303" s="160">
        <v>0</v>
      </c>
      <c r="X303" s="161">
        <f>W303*H303</f>
        <v>0</v>
      </c>
      <c r="Y303" s="33"/>
      <c r="Z303" s="33"/>
      <c r="AA303" s="33"/>
      <c r="AB303" s="33"/>
      <c r="AC303" s="33"/>
      <c r="AD303" s="33"/>
      <c r="AE303" s="33"/>
      <c r="AR303" s="162" t="s">
        <v>152</v>
      </c>
      <c r="AT303" s="162" t="s">
        <v>148</v>
      </c>
      <c r="AU303" s="162" t="s">
        <v>87</v>
      </c>
      <c r="AY303" s="18" t="s">
        <v>146</v>
      </c>
      <c r="BE303" s="163">
        <f>IF(O303="základní",K303,0)</f>
        <v>0</v>
      </c>
      <c r="BF303" s="163">
        <f>IF(O303="snížená",K303,0)</f>
        <v>0</v>
      </c>
      <c r="BG303" s="163">
        <f>IF(O303="zákl. přenesená",K303,0)</f>
        <v>0</v>
      </c>
      <c r="BH303" s="163">
        <f>IF(O303="sníž. přenesená",K303,0)</f>
        <v>0</v>
      </c>
      <c r="BI303" s="163">
        <f>IF(O303="nulová",K303,0)</f>
        <v>0</v>
      </c>
      <c r="BJ303" s="18" t="s">
        <v>83</v>
      </c>
      <c r="BK303" s="163">
        <f>ROUND(P303*H303,2)</f>
        <v>0</v>
      </c>
      <c r="BL303" s="18" t="s">
        <v>152</v>
      </c>
      <c r="BM303" s="162" t="s">
        <v>418</v>
      </c>
    </row>
    <row r="304" spans="1:65" s="2" customFormat="1" ht="24.2" customHeight="1">
      <c r="A304" s="33"/>
      <c r="B304" s="148"/>
      <c r="C304" s="149" t="s">
        <v>419</v>
      </c>
      <c r="D304" s="149" t="s">
        <v>148</v>
      </c>
      <c r="E304" s="150" t="s">
        <v>420</v>
      </c>
      <c r="F304" s="151" t="s">
        <v>421</v>
      </c>
      <c r="G304" s="152" t="s">
        <v>151</v>
      </c>
      <c r="H304" s="153">
        <v>2.2770000000000001</v>
      </c>
      <c r="I304" s="154"/>
      <c r="J304" s="154"/>
      <c r="K304" s="155">
        <f>ROUND(P304*H304,2)</f>
        <v>0</v>
      </c>
      <c r="L304" s="156"/>
      <c r="M304" s="34"/>
      <c r="N304" s="157" t="s">
        <v>1</v>
      </c>
      <c r="O304" s="158" t="s">
        <v>41</v>
      </c>
      <c r="P304" s="159">
        <f>I304+J304</f>
        <v>0</v>
      </c>
      <c r="Q304" s="159">
        <f>ROUND(I304*H304,2)</f>
        <v>0</v>
      </c>
      <c r="R304" s="159">
        <f>ROUND(J304*H304,2)</f>
        <v>0</v>
      </c>
      <c r="S304" s="59"/>
      <c r="T304" s="160">
        <f>S304*H304</f>
        <v>0</v>
      </c>
      <c r="U304" s="160">
        <v>0</v>
      </c>
      <c r="V304" s="160">
        <f>U304*H304</f>
        <v>0</v>
      </c>
      <c r="W304" s="160">
        <v>0</v>
      </c>
      <c r="X304" s="161">
        <f>W304*H304</f>
        <v>0</v>
      </c>
      <c r="Y304" s="33"/>
      <c r="Z304" s="33"/>
      <c r="AA304" s="33"/>
      <c r="AB304" s="33"/>
      <c r="AC304" s="33"/>
      <c r="AD304" s="33"/>
      <c r="AE304" s="33"/>
      <c r="AR304" s="162" t="s">
        <v>152</v>
      </c>
      <c r="AT304" s="162" t="s">
        <v>148</v>
      </c>
      <c r="AU304" s="162" t="s">
        <v>87</v>
      </c>
      <c r="AY304" s="18" t="s">
        <v>146</v>
      </c>
      <c r="BE304" s="163">
        <f>IF(O304="základní",K304,0)</f>
        <v>0</v>
      </c>
      <c r="BF304" s="163">
        <f>IF(O304="snížená",K304,0)</f>
        <v>0</v>
      </c>
      <c r="BG304" s="163">
        <f>IF(O304="zákl. přenesená",K304,0)</f>
        <v>0</v>
      </c>
      <c r="BH304" s="163">
        <f>IF(O304="sníž. přenesená",K304,0)</f>
        <v>0</v>
      </c>
      <c r="BI304" s="163">
        <f>IF(O304="nulová",K304,0)</f>
        <v>0</v>
      </c>
      <c r="BJ304" s="18" t="s">
        <v>83</v>
      </c>
      <c r="BK304" s="163">
        <f>ROUND(P304*H304,2)</f>
        <v>0</v>
      </c>
      <c r="BL304" s="18" t="s">
        <v>152</v>
      </c>
      <c r="BM304" s="162" t="s">
        <v>422</v>
      </c>
    </row>
    <row r="305" spans="1:65" s="2" customFormat="1" ht="14.45" customHeight="1">
      <c r="A305" s="33"/>
      <c r="B305" s="148"/>
      <c r="C305" s="149" t="s">
        <v>423</v>
      </c>
      <c r="D305" s="149" t="s">
        <v>148</v>
      </c>
      <c r="E305" s="150" t="s">
        <v>424</v>
      </c>
      <c r="F305" s="151" t="s">
        <v>425</v>
      </c>
      <c r="G305" s="152" t="s">
        <v>177</v>
      </c>
      <c r="H305" s="153">
        <v>1.2999999999999999E-2</v>
      </c>
      <c r="I305" s="154"/>
      <c r="J305" s="154"/>
      <c r="K305" s="155">
        <f>ROUND(P305*H305,2)</f>
        <v>0</v>
      </c>
      <c r="L305" s="156"/>
      <c r="M305" s="34"/>
      <c r="N305" s="157" t="s">
        <v>1</v>
      </c>
      <c r="O305" s="158" t="s">
        <v>41</v>
      </c>
      <c r="P305" s="159">
        <f>I305+J305</f>
        <v>0</v>
      </c>
      <c r="Q305" s="159">
        <f>ROUND(I305*H305,2)</f>
        <v>0</v>
      </c>
      <c r="R305" s="159">
        <f>ROUND(J305*H305,2)</f>
        <v>0</v>
      </c>
      <c r="S305" s="59"/>
      <c r="T305" s="160">
        <f>S305*H305</f>
        <v>0</v>
      </c>
      <c r="U305" s="160">
        <v>1.06277</v>
      </c>
      <c r="V305" s="160">
        <f>U305*H305</f>
        <v>1.381601E-2</v>
      </c>
      <c r="W305" s="160">
        <v>0</v>
      </c>
      <c r="X305" s="161">
        <f>W305*H305</f>
        <v>0</v>
      </c>
      <c r="Y305" s="33"/>
      <c r="Z305" s="33"/>
      <c r="AA305" s="33"/>
      <c r="AB305" s="33"/>
      <c r="AC305" s="33"/>
      <c r="AD305" s="33"/>
      <c r="AE305" s="33"/>
      <c r="AR305" s="162" t="s">
        <v>152</v>
      </c>
      <c r="AT305" s="162" t="s">
        <v>148</v>
      </c>
      <c r="AU305" s="162" t="s">
        <v>87</v>
      </c>
      <c r="AY305" s="18" t="s">
        <v>146</v>
      </c>
      <c r="BE305" s="163">
        <f>IF(O305="základní",K305,0)</f>
        <v>0</v>
      </c>
      <c r="BF305" s="163">
        <f>IF(O305="snížená",K305,0)</f>
        <v>0</v>
      </c>
      <c r="BG305" s="163">
        <f>IF(O305="zákl. přenesená",K305,0)</f>
        <v>0</v>
      </c>
      <c r="BH305" s="163">
        <f>IF(O305="sníž. přenesená",K305,0)</f>
        <v>0</v>
      </c>
      <c r="BI305" s="163">
        <f>IF(O305="nulová",K305,0)</f>
        <v>0</v>
      </c>
      <c r="BJ305" s="18" t="s">
        <v>83</v>
      </c>
      <c r="BK305" s="163">
        <f>ROUND(P305*H305,2)</f>
        <v>0</v>
      </c>
      <c r="BL305" s="18" t="s">
        <v>152</v>
      </c>
      <c r="BM305" s="162" t="s">
        <v>426</v>
      </c>
    </row>
    <row r="306" spans="1:65" s="13" customFormat="1" ht="11.25">
      <c r="B306" s="164"/>
      <c r="D306" s="165" t="s">
        <v>158</v>
      </c>
      <c r="E306" s="166" t="s">
        <v>1</v>
      </c>
      <c r="F306" s="167" t="s">
        <v>294</v>
      </c>
      <c r="H306" s="166" t="s">
        <v>1</v>
      </c>
      <c r="I306" s="168"/>
      <c r="J306" s="168"/>
      <c r="M306" s="164"/>
      <c r="N306" s="169"/>
      <c r="O306" s="170"/>
      <c r="P306" s="170"/>
      <c r="Q306" s="170"/>
      <c r="R306" s="170"/>
      <c r="S306" s="170"/>
      <c r="T306" s="170"/>
      <c r="U306" s="170"/>
      <c r="V306" s="170"/>
      <c r="W306" s="170"/>
      <c r="X306" s="171"/>
      <c r="AT306" s="166" t="s">
        <v>158</v>
      </c>
      <c r="AU306" s="166" t="s">
        <v>87</v>
      </c>
      <c r="AV306" s="13" t="s">
        <v>83</v>
      </c>
      <c r="AW306" s="13" t="s">
        <v>4</v>
      </c>
      <c r="AX306" s="13" t="s">
        <v>78</v>
      </c>
      <c r="AY306" s="166" t="s">
        <v>146</v>
      </c>
    </row>
    <row r="307" spans="1:65" s="14" customFormat="1" ht="11.25">
      <c r="B307" s="172"/>
      <c r="D307" s="165" t="s">
        <v>158</v>
      </c>
      <c r="E307" s="173" t="s">
        <v>1</v>
      </c>
      <c r="F307" s="174" t="s">
        <v>427</v>
      </c>
      <c r="H307" s="175">
        <v>1.2999999999999999E-2</v>
      </c>
      <c r="I307" s="176"/>
      <c r="J307" s="176"/>
      <c r="M307" s="172"/>
      <c r="N307" s="177"/>
      <c r="O307" s="178"/>
      <c r="P307" s="178"/>
      <c r="Q307" s="178"/>
      <c r="R307" s="178"/>
      <c r="S307" s="178"/>
      <c r="T307" s="178"/>
      <c r="U307" s="178"/>
      <c r="V307" s="178"/>
      <c r="W307" s="178"/>
      <c r="X307" s="179"/>
      <c r="AT307" s="173" t="s">
        <v>158</v>
      </c>
      <c r="AU307" s="173" t="s">
        <v>87</v>
      </c>
      <c r="AV307" s="14" t="s">
        <v>87</v>
      </c>
      <c r="AW307" s="14" t="s">
        <v>4</v>
      </c>
      <c r="AX307" s="14" t="s">
        <v>83</v>
      </c>
      <c r="AY307" s="173" t="s">
        <v>146</v>
      </c>
    </row>
    <row r="308" spans="1:65" s="2" customFormat="1" ht="24.2" customHeight="1">
      <c r="A308" s="33"/>
      <c r="B308" s="148"/>
      <c r="C308" s="149" t="s">
        <v>428</v>
      </c>
      <c r="D308" s="149" t="s">
        <v>148</v>
      </c>
      <c r="E308" s="150" t="s">
        <v>429</v>
      </c>
      <c r="F308" s="151" t="s">
        <v>430</v>
      </c>
      <c r="G308" s="152" t="s">
        <v>177</v>
      </c>
      <c r="H308" s="153">
        <v>7.11</v>
      </c>
      <c r="I308" s="154"/>
      <c r="J308" s="154"/>
      <c r="K308" s="155">
        <f>ROUND(P308*H308,2)</f>
        <v>0</v>
      </c>
      <c r="L308" s="156"/>
      <c r="M308" s="34"/>
      <c r="N308" s="157" t="s">
        <v>1</v>
      </c>
      <c r="O308" s="158" t="s">
        <v>41</v>
      </c>
      <c r="P308" s="159">
        <f>I308+J308</f>
        <v>0</v>
      </c>
      <c r="Q308" s="159">
        <f>ROUND(I308*H308,2)</f>
        <v>0</v>
      </c>
      <c r="R308" s="159">
        <f>ROUND(J308*H308,2)</f>
        <v>0</v>
      </c>
      <c r="S308" s="59"/>
      <c r="T308" s="160">
        <f>S308*H308</f>
        <v>0</v>
      </c>
      <c r="U308" s="160">
        <v>1.9539999999999998E-2</v>
      </c>
      <c r="V308" s="160">
        <f>U308*H308</f>
        <v>0.13892939999999998</v>
      </c>
      <c r="W308" s="160">
        <v>0</v>
      </c>
      <c r="X308" s="161">
        <f>W308*H308</f>
        <v>0</v>
      </c>
      <c r="Y308" s="33"/>
      <c r="Z308" s="33"/>
      <c r="AA308" s="33"/>
      <c r="AB308" s="33"/>
      <c r="AC308" s="33"/>
      <c r="AD308" s="33"/>
      <c r="AE308" s="33"/>
      <c r="AR308" s="162" t="s">
        <v>152</v>
      </c>
      <c r="AT308" s="162" t="s">
        <v>148</v>
      </c>
      <c r="AU308" s="162" t="s">
        <v>87</v>
      </c>
      <c r="AY308" s="18" t="s">
        <v>146</v>
      </c>
      <c r="BE308" s="163">
        <f>IF(O308="základní",K308,0)</f>
        <v>0</v>
      </c>
      <c r="BF308" s="163">
        <f>IF(O308="snížená",K308,0)</f>
        <v>0</v>
      </c>
      <c r="BG308" s="163">
        <f>IF(O308="zákl. přenesená",K308,0)</f>
        <v>0</v>
      </c>
      <c r="BH308" s="163">
        <f>IF(O308="sníž. přenesená",K308,0)</f>
        <v>0</v>
      </c>
      <c r="BI308" s="163">
        <f>IF(O308="nulová",K308,0)</f>
        <v>0</v>
      </c>
      <c r="BJ308" s="18" t="s">
        <v>83</v>
      </c>
      <c r="BK308" s="163">
        <f>ROUND(P308*H308,2)</f>
        <v>0</v>
      </c>
      <c r="BL308" s="18" t="s">
        <v>152</v>
      </c>
      <c r="BM308" s="162" t="s">
        <v>431</v>
      </c>
    </row>
    <row r="309" spans="1:65" s="13" customFormat="1" ht="11.25">
      <c r="B309" s="164"/>
      <c r="D309" s="165" t="s">
        <v>158</v>
      </c>
      <c r="E309" s="166" t="s">
        <v>1</v>
      </c>
      <c r="F309" s="167" t="s">
        <v>432</v>
      </c>
      <c r="H309" s="166" t="s">
        <v>1</v>
      </c>
      <c r="I309" s="168"/>
      <c r="J309" s="168"/>
      <c r="M309" s="164"/>
      <c r="N309" s="169"/>
      <c r="O309" s="170"/>
      <c r="P309" s="170"/>
      <c r="Q309" s="170"/>
      <c r="R309" s="170"/>
      <c r="S309" s="170"/>
      <c r="T309" s="170"/>
      <c r="U309" s="170"/>
      <c r="V309" s="170"/>
      <c r="W309" s="170"/>
      <c r="X309" s="171"/>
      <c r="AT309" s="166" t="s">
        <v>158</v>
      </c>
      <c r="AU309" s="166" t="s">
        <v>87</v>
      </c>
      <c r="AV309" s="13" t="s">
        <v>83</v>
      </c>
      <c r="AW309" s="13" t="s">
        <v>4</v>
      </c>
      <c r="AX309" s="13" t="s">
        <v>78</v>
      </c>
      <c r="AY309" s="166" t="s">
        <v>146</v>
      </c>
    </row>
    <row r="310" spans="1:65" s="14" customFormat="1" ht="22.5">
      <c r="B310" s="172"/>
      <c r="D310" s="165" t="s">
        <v>158</v>
      </c>
      <c r="E310" s="173" t="s">
        <v>1</v>
      </c>
      <c r="F310" s="174" t="s">
        <v>433</v>
      </c>
      <c r="H310" s="175">
        <v>3.355</v>
      </c>
      <c r="I310" s="176"/>
      <c r="J310" s="176"/>
      <c r="M310" s="172"/>
      <c r="N310" s="177"/>
      <c r="O310" s="178"/>
      <c r="P310" s="178"/>
      <c r="Q310" s="178"/>
      <c r="R310" s="178"/>
      <c r="S310" s="178"/>
      <c r="T310" s="178"/>
      <c r="U310" s="178"/>
      <c r="V310" s="178"/>
      <c r="W310" s="178"/>
      <c r="X310" s="179"/>
      <c r="AT310" s="173" t="s">
        <v>158</v>
      </c>
      <c r="AU310" s="173" t="s">
        <v>87</v>
      </c>
      <c r="AV310" s="14" t="s">
        <v>87</v>
      </c>
      <c r="AW310" s="14" t="s">
        <v>4</v>
      </c>
      <c r="AX310" s="14" t="s">
        <v>78</v>
      </c>
      <c r="AY310" s="173" t="s">
        <v>146</v>
      </c>
    </row>
    <row r="311" spans="1:65" s="13" customFormat="1" ht="11.25">
      <c r="B311" s="164"/>
      <c r="D311" s="165" t="s">
        <v>158</v>
      </c>
      <c r="E311" s="166" t="s">
        <v>1</v>
      </c>
      <c r="F311" s="167" t="s">
        <v>434</v>
      </c>
      <c r="H311" s="166" t="s">
        <v>1</v>
      </c>
      <c r="I311" s="168"/>
      <c r="J311" s="168"/>
      <c r="M311" s="164"/>
      <c r="N311" s="169"/>
      <c r="O311" s="170"/>
      <c r="P311" s="170"/>
      <c r="Q311" s="170"/>
      <c r="R311" s="170"/>
      <c r="S311" s="170"/>
      <c r="T311" s="170"/>
      <c r="U311" s="170"/>
      <c r="V311" s="170"/>
      <c r="W311" s="170"/>
      <c r="X311" s="171"/>
      <c r="AT311" s="166" t="s">
        <v>158</v>
      </c>
      <c r="AU311" s="166" t="s">
        <v>87</v>
      </c>
      <c r="AV311" s="13" t="s">
        <v>83</v>
      </c>
      <c r="AW311" s="13" t="s">
        <v>4</v>
      </c>
      <c r="AX311" s="13" t="s">
        <v>78</v>
      </c>
      <c r="AY311" s="166" t="s">
        <v>146</v>
      </c>
    </row>
    <row r="312" spans="1:65" s="14" customFormat="1" ht="22.5">
      <c r="B312" s="172"/>
      <c r="D312" s="165" t="s">
        <v>158</v>
      </c>
      <c r="E312" s="173" t="s">
        <v>1</v>
      </c>
      <c r="F312" s="174" t="s">
        <v>435</v>
      </c>
      <c r="H312" s="175">
        <v>3.0209999999999999</v>
      </c>
      <c r="I312" s="176"/>
      <c r="J312" s="176"/>
      <c r="M312" s="172"/>
      <c r="N312" s="177"/>
      <c r="O312" s="178"/>
      <c r="P312" s="178"/>
      <c r="Q312" s="178"/>
      <c r="R312" s="178"/>
      <c r="S312" s="178"/>
      <c r="T312" s="178"/>
      <c r="U312" s="178"/>
      <c r="V312" s="178"/>
      <c r="W312" s="178"/>
      <c r="X312" s="179"/>
      <c r="AT312" s="173" t="s">
        <v>158</v>
      </c>
      <c r="AU312" s="173" t="s">
        <v>87</v>
      </c>
      <c r="AV312" s="14" t="s">
        <v>87</v>
      </c>
      <c r="AW312" s="14" t="s">
        <v>4</v>
      </c>
      <c r="AX312" s="14" t="s">
        <v>78</v>
      </c>
      <c r="AY312" s="173" t="s">
        <v>146</v>
      </c>
    </row>
    <row r="313" spans="1:65" s="13" customFormat="1" ht="11.25">
      <c r="B313" s="164"/>
      <c r="D313" s="165" t="s">
        <v>158</v>
      </c>
      <c r="E313" s="166" t="s">
        <v>1</v>
      </c>
      <c r="F313" s="167" t="s">
        <v>436</v>
      </c>
      <c r="H313" s="166" t="s">
        <v>1</v>
      </c>
      <c r="I313" s="168"/>
      <c r="J313" s="168"/>
      <c r="M313" s="164"/>
      <c r="N313" s="169"/>
      <c r="O313" s="170"/>
      <c r="P313" s="170"/>
      <c r="Q313" s="170"/>
      <c r="R313" s="170"/>
      <c r="S313" s="170"/>
      <c r="T313" s="170"/>
      <c r="U313" s="170"/>
      <c r="V313" s="170"/>
      <c r="W313" s="170"/>
      <c r="X313" s="171"/>
      <c r="AT313" s="166" t="s">
        <v>158</v>
      </c>
      <c r="AU313" s="166" t="s">
        <v>87</v>
      </c>
      <c r="AV313" s="13" t="s">
        <v>83</v>
      </c>
      <c r="AW313" s="13" t="s">
        <v>4</v>
      </c>
      <c r="AX313" s="13" t="s">
        <v>78</v>
      </c>
      <c r="AY313" s="166" t="s">
        <v>146</v>
      </c>
    </row>
    <row r="314" spans="1:65" s="14" customFormat="1" ht="11.25">
      <c r="B314" s="172"/>
      <c r="D314" s="165" t="s">
        <v>158</v>
      </c>
      <c r="E314" s="173" t="s">
        <v>1</v>
      </c>
      <c r="F314" s="174" t="s">
        <v>437</v>
      </c>
      <c r="H314" s="175">
        <v>0.73399999999999999</v>
      </c>
      <c r="I314" s="176"/>
      <c r="J314" s="176"/>
      <c r="M314" s="172"/>
      <c r="N314" s="177"/>
      <c r="O314" s="178"/>
      <c r="P314" s="178"/>
      <c r="Q314" s="178"/>
      <c r="R314" s="178"/>
      <c r="S314" s="178"/>
      <c r="T314" s="178"/>
      <c r="U314" s="178"/>
      <c r="V314" s="178"/>
      <c r="W314" s="178"/>
      <c r="X314" s="179"/>
      <c r="AT314" s="173" t="s">
        <v>158</v>
      </c>
      <c r="AU314" s="173" t="s">
        <v>87</v>
      </c>
      <c r="AV314" s="14" t="s">
        <v>87</v>
      </c>
      <c r="AW314" s="14" t="s">
        <v>4</v>
      </c>
      <c r="AX314" s="14" t="s">
        <v>78</v>
      </c>
      <c r="AY314" s="173" t="s">
        <v>146</v>
      </c>
    </row>
    <row r="315" spans="1:65" s="15" customFormat="1" ht="11.25">
      <c r="B315" s="190"/>
      <c r="D315" s="165" t="s">
        <v>158</v>
      </c>
      <c r="E315" s="191" t="s">
        <v>1</v>
      </c>
      <c r="F315" s="192" t="s">
        <v>248</v>
      </c>
      <c r="H315" s="193">
        <v>7.1099999999999994</v>
      </c>
      <c r="I315" s="194"/>
      <c r="J315" s="194"/>
      <c r="M315" s="190"/>
      <c r="N315" s="195"/>
      <c r="O315" s="196"/>
      <c r="P315" s="196"/>
      <c r="Q315" s="196"/>
      <c r="R315" s="196"/>
      <c r="S315" s="196"/>
      <c r="T315" s="196"/>
      <c r="U315" s="196"/>
      <c r="V315" s="196"/>
      <c r="W315" s="196"/>
      <c r="X315" s="197"/>
      <c r="AT315" s="191" t="s">
        <v>158</v>
      </c>
      <c r="AU315" s="191" t="s">
        <v>87</v>
      </c>
      <c r="AV315" s="15" t="s">
        <v>152</v>
      </c>
      <c r="AW315" s="15" t="s">
        <v>4</v>
      </c>
      <c r="AX315" s="15" t="s">
        <v>83</v>
      </c>
      <c r="AY315" s="191" t="s">
        <v>146</v>
      </c>
    </row>
    <row r="316" spans="1:65" s="2" customFormat="1" ht="14.45" customHeight="1">
      <c r="A316" s="33"/>
      <c r="B316" s="148"/>
      <c r="C316" s="180" t="s">
        <v>438</v>
      </c>
      <c r="D316" s="180" t="s">
        <v>186</v>
      </c>
      <c r="E316" s="181" t="s">
        <v>439</v>
      </c>
      <c r="F316" s="182" t="s">
        <v>440</v>
      </c>
      <c r="G316" s="183" t="s">
        <v>177</v>
      </c>
      <c r="H316" s="184">
        <v>7.8209999999999997</v>
      </c>
      <c r="I316" s="185"/>
      <c r="J316" s="186"/>
      <c r="K316" s="187">
        <f>ROUND(P316*H316,2)</f>
        <v>0</v>
      </c>
      <c r="L316" s="186"/>
      <c r="M316" s="188"/>
      <c r="N316" s="189" t="s">
        <v>1</v>
      </c>
      <c r="O316" s="158" t="s">
        <v>41</v>
      </c>
      <c r="P316" s="159">
        <f>I316+J316</f>
        <v>0</v>
      </c>
      <c r="Q316" s="159">
        <f>ROUND(I316*H316,2)</f>
        <v>0</v>
      </c>
      <c r="R316" s="159">
        <f>ROUND(J316*H316,2)</f>
        <v>0</v>
      </c>
      <c r="S316" s="59"/>
      <c r="T316" s="160">
        <f>S316*H316</f>
        <v>0</v>
      </c>
      <c r="U316" s="160">
        <v>1</v>
      </c>
      <c r="V316" s="160">
        <f>U316*H316</f>
        <v>7.8209999999999997</v>
      </c>
      <c r="W316" s="160">
        <v>0</v>
      </c>
      <c r="X316" s="161">
        <f>W316*H316</f>
        <v>0</v>
      </c>
      <c r="Y316" s="33"/>
      <c r="Z316" s="33"/>
      <c r="AA316" s="33"/>
      <c r="AB316" s="33"/>
      <c r="AC316" s="33"/>
      <c r="AD316" s="33"/>
      <c r="AE316" s="33"/>
      <c r="AR316" s="162" t="s">
        <v>185</v>
      </c>
      <c r="AT316" s="162" t="s">
        <v>186</v>
      </c>
      <c r="AU316" s="162" t="s">
        <v>87</v>
      </c>
      <c r="AY316" s="18" t="s">
        <v>146</v>
      </c>
      <c r="BE316" s="163">
        <f>IF(O316="základní",K316,0)</f>
        <v>0</v>
      </c>
      <c r="BF316" s="163">
        <f>IF(O316="snížená",K316,0)</f>
        <v>0</v>
      </c>
      <c r="BG316" s="163">
        <f>IF(O316="zákl. přenesená",K316,0)</f>
        <v>0</v>
      </c>
      <c r="BH316" s="163">
        <f>IF(O316="sníž. přenesená",K316,0)</f>
        <v>0</v>
      </c>
      <c r="BI316" s="163">
        <f>IF(O316="nulová",K316,0)</f>
        <v>0</v>
      </c>
      <c r="BJ316" s="18" t="s">
        <v>83</v>
      </c>
      <c r="BK316" s="163">
        <f>ROUND(P316*H316,2)</f>
        <v>0</v>
      </c>
      <c r="BL316" s="18" t="s">
        <v>152</v>
      </c>
      <c r="BM316" s="162" t="s">
        <v>441</v>
      </c>
    </row>
    <row r="317" spans="1:65" s="14" customFormat="1" ht="11.25">
      <c r="B317" s="172"/>
      <c r="D317" s="165" t="s">
        <v>158</v>
      </c>
      <c r="E317" s="173" t="s">
        <v>1</v>
      </c>
      <c r="F317" s="174" t="s">
        <v>442</v>
      </c>
      <c r="H317" s="175">
        <v>7.8209999999999997</v>
      </c>
      <c r="I317" s="176"/>
      <c r="J317" s="176"/>
      <c r="M317" s="172"/>
      <c r="N317" s="177"/>
      <c r="O317" s="178"/>
      <c r="P317" s="178"/>
      <c r="Q317" s="178"/>
      <c r="R317" s="178"/>
      <c r="S317" s="178"/>
      <c r="T317" s="178"/>
      <c r="U317" s="178"/>
      <c r="V317" s="178"/>
      <c r="W317" s="178"/>
      <c r="X317" s="179"/>
      <c r="AT317" s="173" t="s">
        <v>158</v>
      </c>
      <c r="AU317" s="173" t="s">
        <v>87</v>
      </c>
      <c r="AV317" s="14" t="s">
        <v>87</v>
      </c>
      <c r="AW317" s="14" t="s">
        <v>4</v>
      </c>
      <c r="AX317" s="14" t="s">
        <v>83</v>
      </c>
      <c r="AY317" s="173" t="s">
        <v>146</v>
      </c>
    </row>
    <row r="318" spans="1:65" s="2" customFormat="1" ht="24.2" customHeight="1">
      <c r="A318" s="33"/>
      <c r="B318" s="148"/>
      <c r="C318" s="149" t="s">
        <v>443</v>
      </c>
      <c r="D318" s="149" t="s">
        <v>148</v>
      </c>
      <c r="E318" s="150" t="s">
        <v>444</v>
      </c>
      <c r="F318" s="151" t="s">
        <v>445</v>
      </c>
      <c r="G318" s="152" t="s">
        <v>177</v>
      </c>
      <c r="H318" s="153">
        <v>3.7839999999999998</v>
      </c>
      <c r="I318" s="154"/>
      <c r="J318" s="154"/>
      <c r="K318" s="155">
        <f>ROUND(P318*H318,2)</f>
        <v>0</v>
      </c>
      <c r="L318" s="156"/>
      <c r="M318" s="34"/>
      <c r="N318" s="157" t="s">
        <v>1</v>
      </c>
      <c r="O318" s="158" t="s">
        <v>41</v>
      </c>
      <c r="P318" s="159">
        <f>I318+J318</f>
        <v>0</v>
      </c>
      <c r="Q318" s="159">
        <f>ROUND(I318*H318,2)</f>
        <v>0</v>
      </c>
      <c r="R318" s="159">
        <f>ROUND(J318*H318,2)</f>
        <v>0</v>
      </c>
      <c r="S318" s="59"/>
      <c r="T318" s="160">
        <f>S318*H318</f>
        <v>0</v>
      </c>
      <c r="U318" s="160">
        <v>1.7090000000000001E-2</v>
      </c>
      <c r="V318" s="160">
        <f>U318*H318</f>
        <v>6.466856E-2</v>
      </c>
      <c r="W318" s="160">
        <v>0</v>
      </c>
      <c r="X318" s="161">
        <f>W318*H318</f>
        <v>0</v>
      </c>
      <c r="Y318" s="33"/>
      <c r="Z318" s="33"/>
      <c r="AA318" s="33"/>
      <c r="AB318" s="33"/>
      <c r="AC318" s="33"/>
      <c r="AD318" s="33"/>
      <c r="AE318" s="33"/>
      <c r="AR318" s="162" t="s">
        <v>152</v>
      </c>
      <c r="AT318" s="162" t="s">
        <v>148</v>
      </c>
      <c r="AU318" s="162" t="s">
        <v>87</v>
      </c>
      <c r="AY318" s="18" t="s">
        <v>146</v>
      </c>
      <c r="BE318" s="163">
        <f>IF(O318="základní",K318,0)</f>
        <v>0</v>
      </c>
      <c r="BF318" s="163">
        <f>IF(O318="snížená",K318,0)</f>
        <v>0</v>
      </c>
      <c r="BG318" s="163">
        <f>IF(O318="zákl. přenesená",K318,0)</f>
        <v>0</v>
      </c>
      <c r="BH318" s="163">
        <f>IF(O318="sníž. přenesená",K318,0)</f>
        <v>0</v>
      </c>
      <c r="BI318" s="163">
        <f>IF(O318="nulová",K318,0)</f>
        <v>0</v>
      </c>
      <c r="BJ318" s="18" t="s">
        <v>83</v>
      </c>
      <c r="BK318" s="163">
        <f>ROUND(P318*H318,2)</f>
        <v>0</v>
      </c>
      <c r="BL318" s="18" t="s">
        <v>152</v>
      </c>
      <c r="BM318" s="162" t="s">
        <v>446</v>
      </c>
    </row>
    <row r="319" spans="1:65" s="13" customFormat="1" ht="11.25">
      <c r="B319" s="164"/>
      <c r="D319" s="165" t="s">
        <v>158</v>
      </c>
      <c r="E319" s="166" t="s">
        <v>1</v>
      </c>
      <c r="F319" s="167" t="s">
        <v>294</v>
      </c>
      <c r="H319" s="166" t="s">
        <v>1</v>
      </c>
      <c r="I319" s="168"/>
      <c r="J319" s="168"/>
      <c r="M319" s="164"/>
      <c r="N319" s="169"/>
      <c r="O319" s="170"/>
      <c r="P319" s="170"/>
      <c r="Q319" s="170"/>
      <c r="R319" s="170"/>
      <c r="S319" s="170"/>
      <c r="T319" s="170"/>
      <c r="U319" s="170"/>
      <c r="V319" s="170"/>
      <c r="W319" s="170"/>
      <c r="X319" s="171"/>
      <c r="AT319" s="166" t="s">
        <v>158</v>
      </c>
      <c r="AU319" s="166" t="s">
        <v>87</v>
      </c>
      <c r="AV319" s="13" t="s">
        <v>83</v>
      </c>
      <c r="AW319" s="13" t="s">
        <v>4</v>
      </c>
      <c r="AX319" s="13" t="s">
        <v>78</v>
      </c>
      <c r="AY319" s="166" t="s">
        <v>146</v>
      </c>
    </row>
    <row r="320" spans="1:65" s="14" customFormat="1" ht="11.25">
      <c r="B320" s="172"/>
      <c r="D320" s="165" t="s">
        <v>158</v>
      </c>
      <c r="E320" s="173" t="s">
        <v>1</v>
      </c>
      <c r="F320" s="174" t="s">
        <v>447</v>
      </c>
      <c r="H320" s="175">
        <v>8.1000000000000003E-2</v>
      </c>
      <c r="I320" s="176"/>
      <c r="J320" s="176"/>
      <c r="M320" s="172"/>
      <c r="N320" s="177"/>
      <c r="O320" s="178"/>
      <c r="P320" s="178"/>
      <c r="Q320" s="178"/>
      <c r="R320" s="178"/>
      <c r="S320" s="178"/>
      <c r="T320" s="178"/>
      <c r="U320" s="178"/>
      <c r="V320" s="178"/>
      <c r="W320" s="178"/>
      <c r="X320" s="179"/>
      <c r="AT320" s="173" t="s">
        <v>158</v>
      </c>
      <c r="AU320" s="173" t="s">
        <v>87</v>
      </c>
      <c r="AV320" s="14" t="s">
        <v>87</v>
      </c>
      <c r="AW320" s="14" t="s">
        <v>4</v>
      </c>
      <c r="AX320" s="14" t="s">
        <v>78</v>
      </c>
      <c r="AY320" s="173" t="s">
        <v>146</v>
      </c>
    </row>
    <row r="321" spans="1:65" s="14" customFormat="1" ht="11.25">
      <c r="B321" s="172"/>
      <c r="D321" s="165" t="s">
        <v>158</v>
      </c>
      <c r="E321" s="173" t="s">
        <v>1</v>
      </c>
      <c r="F321" s="174" t="s">
        <v>448</v>
      </c>
      <c r="H321" s="175">
        <v>0.64</v>
      </c>
      <c r="I321" s="176"/>
      <c r="J321" s="176"/>
      <c r="M321" s="172"/>
      <c r="N321" s="177"/>
      <c r="O321" s="178"/>
      <c r="P321" s="178"/>
      <c r="Q321" s="178"/>
      <c r="R321" s="178"/>
      <c r="S321" s="178"/>
      <c r="T321" s="178"/>
      <c r="U321" s="178"/>
      <c r="V321" s="178"/>
      <c r="W321" s="178"/>
      <c r="X321" s="179"/>
      <c r="AT321" s="173" t="s">
        <v>158</v>
      </c>
      <c r="AU321" s="173" t="s">
        <v>87</v>
      </c>
      <c r="AV321" s="14" t="s">
        <v>87</v>
      </c>
      <c r="AW321" s="14" t="s">
        <v>4</v>
      </c>
      <c r="AX321" s="14" t="s">
        <v>78</v>
      </c>
      <c r="AY321" s="173" t="s">
        <v>146</v>
      </c>
    </row>
    <row r="322" spans="1:65" s="14" customFormat="1" ht="11.25">
      <c r="B322" s="172"/>
      <c r="D322" s="165" t="s">
        <v>158</v>
      </c>
      <c r="E322" s="173" t="s">
        <v>1</v>
      </c>
      <c r="F322" s="174" t="s">
        <v>449</v>
      </c>
      <c r="H322" s="175">
        <v>1.018</v>
      </c>
      <c r="I322" s="176"/>
      <c r="J322" s="176"/>
      <c r="M322" s="172"/>
      <c r="N322" s="177"/>
      <c r="O322" s="178"/>
      <c r="P322" s="178"/>
      <c r="Q322" s="178"/>
      <c r="R322" s="178"/>
      <c r="S322" s="178"/>
      <c r="T322" s="178"/>
      <c r="U322" s="178"/>
      <c r="V322" s="178"/>
      <c r="W322" s="178"/>
      <c r="X322" s="179"/>
      <c r="AT322" s="173" t="s">
        <v>158</v>
      </c>
      <c r="AU322" s="173" t="s">
        <v>87</v>
      </c>
      <c r="AV322" s="14" t="s">
        <v>87</v>
      </c>
      <c r="AW322" s="14" t="s">
        <v>4</v>
      </c>
      <c r="AX322" s="14" t="s">
        <v>78</v>
      </c>
      <c r="AY322" s="173" t="s">
        <v>146</v>
      </c>
    </row>
    <row r="323" spans="1:65" s="14" customFormat="1" ht="22.5">
      <c r="B323" s="172"/>
      <c r="D323" s="165" t="s">
        <v>158</v>
      </c>
      <c r="E323" s="173" t="s">
        <v>1</v>
      </c>
      <c r="F323" s="174" t="s">
        <v>450</v>
      </c>
      <c r="H323" s="175">
        <v>1.679</v>
      </c>
      <c r="I323" s="176"/>
      <c r="J323" s="176"/>
      <c r="M323" s="172"/>
      <c r="N323" s="177"/>
      <c r="O323" s="178"/>
      <c r="P323" s="178"/>
      <c r="Q323" s="178"/>
      <c r="R323" s="178"/>
      <c r="S323" s="178"/>
      <c r="T323" s="178"/>
      <c r="U323" s="178"/>
      <c r="V323" s="178"/>
      <c r="W323" s="178"/>
      <c r="X323" s="179"/>
      <c r="AT323" s="173" t="s">
        <v>158</v>
      </c>
      <c r="AU323" s="173" t="s">
        <v>87</v>
      </c>
      <c r="AV323" s="14" t="s">
        <v>87</v>
      </c>
      <c r="AW323" s="14" t="s">
        <v>4</v>
      </c>
      <c r="AX323" s="14" t="s">
        <v>78</v>
      </c>
      <c r="AY323" s="173" t="s">
        <v>146</v>
      </c>
    </row>
    <row r="324" spans="1:65" s="14" customFormat="1" ht="11.25">
      <c r="B324" s="172"/>
      <c r="D324" s="165" t="s">
        <v>158</v>
      </c>
      <c r="E324" s="173" t="s">
        <v>1</v>
      </c>
      <c r="F324" s="174" t="s">
        <v>451</v>
      </c>
      <c r="H324" s="175">
        <v>0.36599999999999999</v>
      </c>
      <c r="I324" s="176"/>
      <c r="J324" s="176"/>
      <c r="M324" s="172"/>
      <c r="N324" s="177"/>
      <c r="O324" s="178"/>
      <c r="P324" s="178"/>
      <c r="Q324" s="178"/>
      <c r="R324" s="178"/>
      <c r="S324" s="178"/>
      <c r="T324" s="178"/>
      <c r="U324" s="178"/>
      <c r="V324" s="178"/>
      <c r="W324" s="178"/>
      <c r="X324" s="179"/>
      <c r="AT324" s="173" t="s">
        <v>158</v>
      </c>
      <c r="AU324" s="173" t="s">
        <v>87</v>
      </c>
      <c r="AV324" s="14" t="s">
        <v>87</v>
      </c>
      <c r="AW324" s="14" t="s">
        <v>4</v>
      </c>
      <c r="AX324" s="14" t="s">
        <v>78</v>
      </c>
      <c r="AY324" s="173" t="s">
        <v>146</v>
      </c>
    </row>
    <row r="325" spans="1:65" s="15" customFormat="1" ht="11.25">
      <c r="B325" s="190"/>
      <c r="D325" s="165" t="s">
        <v>158</v>
      </c>
      <c r="E325" s="191" t="s">
        <v>1</v>
      </c>
      <c r="F325" s="192" t="s">
        <v>248</v>
      </c>
      <c r="H325" s="193">
        <v>3.7839999999999998</v>
      </c>
      <c r="I325" s="194"/>
      <c r="J325" s="194"/>
      <c r="M325" s="190"/>
      <c r="N325" s="195"/>
      <c r="O325" s="196"/>
      <c r="P325" s="196"/>
      <c r="Q325" s="196"/>
      <c r="R325" s="196"/>
      <c r="S325" s="196"/>
      <c r="T325" s="196"/>
      <c r="U325" s="196"/>
      <c r="V325" s="196"/>
      <c r="W325" s="196"/>
      <c r="X325" s="197"/>
      <c r="AT325" s="191" t="s">
        <v>158</v>
      </c>
      <c r="AU325" s="191" t="s">
        <v>87</v>
      </c>
      <c r="AV325" s="15" t="s">
        <v>152</v>
      </c>
      <c r="AW325" s="15" t="s">
        <v>4</v>
      </c>
      <c r="AX325" s="15" t="s">
        <v>83</v>
      </c>
      <c r="AY325" s="191" t="s">
        <v>146</v>
      </c>
    </row>
    <row r="326" spans="1:65" s="2" customFormat="1" ht="14.45" customHeight="1">
      <c r="A326" s="33"/>
      <c r="B326" s="148"/>
      <c r="C326" s="180" t="s">
        <v>452</v>
      </c>
      <c r="D326" s="180" t="s">
        <v>186</v>
      </c>
      <c r="E326" s="181" t="s">
        <v>453</v>
      </c>
      <c r="F326" s="182" t="s">
        <v>454</v>
      </c>
      <c r="G326" s="183" t="s">
        <v>177</v>
      </c>
      <c r="H326" s="184">
        <v>0.70399999999999996</v>
      </c>
      <c r="I326" s="185"/>
      <c r="J326" s="186"/>
      <c r="K326" s="187">
        <f>ROUND(P326*H326,2)</f>
        <v>0</v>
      </c>
      <c r="L326" s="186"/>
      <c r="M326" s="188"/>
      <c r="N326" s="189" t="s">
        <v>1</v>
      </c>
      <c r="O326" s="158" t="s">
        <v>41</v>
      </c>
      <c r="P326" s="159">
        <f>I326+J326</f>
        <v>0</v>
      </c>
      <c r="Q326" s="159">
        <f>ROUND(I326*H326,2)</f>
        <v>0</v>
      </c>
      <c r="R326" s="159">
        <f>ROUND(J326*H326,2)</f>
        <v>0</v>
      </c>
      <c r="S326" s="59"/>
      <c r="T326" s="160">
        <f>S326*H326</f>
        <v>0</v>
      </c>
      <c r="U326" s="160">
        <v>1</v>
      </c>
      <c r="V326" s="160">
        <f>U326*H326</f>
        <v>0.70399999999999996</v>
      </c>
      <c r="W326" s="160">
        <v>0</v>
      </c>
      <c r="X326" s="161">
        <f>W326*H326</f>
        <v>0</v>
      </c>
      <c r="Y326" s="33"/>
      <c r="Z326" s="33"/>
      <c r="AA326" s="33"/>
      <c r="AB326" s="33"/>
      <c r="AC326" s="33"/>
      <c r="AD326" s="33"/>
      <c r="AE326" s="33"/>
      <c r="AR326" s="162" t="s">
        <v>185</v>
      </c>
      <c r="AT326" s="162" t="s">
        <v>186</v>
      </c>
      <c r="AU326" s="162" t="s">
        <v>87</v>
      </c>
      <c r="AY326" s="18" t="s">
        <v>146</v>
      </c>
      <c r="BE326" s="163">
        <f>IF(O326="základní",K326,0)</f>
        <v>0</v>
      </c>
      <c r="BF326" s="163">
        <f>IF(O326="snížená",K326,0)</f>
        <v>0</v>
      </c>
      <c r="BG326" s="163">
        <f>IF(O326="zákl. přenesená",K326,0)</f>
        <v>0</v>
      </c>
      <c r="BH326" s="163">
        <f>IF(O326="sníž. přenesená",K326,0)</f>
        <v>0</v>
      </c>
      <c r="BI326" s="163">
        <f>IF(O326="nulová",K326,0)</f>
        <v>0</v>
      </c>
      <c r="BJ326" s="18" t="s">
        <v>83</v>
      </c>
      <c r="BK326" s="163">
        <f>ROUND(P326*H326,2)</f>
        <v>0</v>
      </c>
      <c r="BL326" s="18" t="s">
        <v>152</v>
      </c>
      <c r="BM326" s="162" t="s">
        <v>455</v>
      </c>
    </row>
    <row r="327" spans="1:65" s="14" customFormat="1" ht="11.25">
      <c r="B327" s="172"/>
      <c r="D327" s="165" t="s">
        <v>158</v>
      </c>
      <c r="E327" s="173" t="s">
        <v>1</v>
      </c>
      <c r="F327" s="174" t="s">
        <v>456</v>
      </c>
      <c r="H327" s="175">
        <v>0.70399999999999996</v>
      </c>
      <c r="I327" s="176"/>
      <c r="J327" s="176"/>
      <c r="M327" s="172"/>
      <c r="N327" s="177"/>
      <c r="O327" s="178"/>
      <c r="P327" s="178"/>
      <c r="Q327" s="178"/>
      <c r="R327" s="178"/>
      <c r="S327" s="178"/>
      <c r="T327" s="178"/>
      <c r="U327" s="178"/>
      <c r="V327" s="178"/>
      <c r="W327" s="178"/>
      <c r="X327" s="179"/>
      <c r="AT327" s="173" t="s">
        <v>158</v>
      </c>
      <c r="AU327" s="173" t="s">
        <v>87</v>
      </c>
      <c r="AV327" s="14" t="s">
        <v>87</v>
      </c>
      <c r="AW327" s="14" t="s">
        <v>4</v>
      </c>
      <c r="AX327" s="14" t="s">
        <v>83</v>
      </c>
      <c r="AY327" s="173" t="s">
        <v>146</v>
      </c>
    </row>
    <row r="328" spans="1:65" s="2" customFormat="1" ht="14.45" customHeight="1">
      <c r="A328" s="33"/>
      <c r="B328" s="148"/>
      <c r="C328" s="180" t="s">
        <v>457</v>
      </c>
      <c r="D328" s="180" t="s">
        <v>186</v>
      </c>
      <c r="E328" s="181" t="s">
        <v>297</v>
      </c>
      <c r="F328" s="182" t="s">
        <v>298</v>
      </c>
      <c r="G328" s="183" t="s">
        <v>177</v>
      </c>
      <c r="H328" s="184">
        <v>1.1200000000000001</v>
      </c>
      <c r="I328" s="185"/>
      <c r="J328" s="186"/>
      <c r="K328" s="187">
        <f>ROUND(P328*H328,2)</f>
        <v>0</v>
      </c>
      <c r="L328" s="186"/>
      <c r="M328" s="188"/>
      <c r="N328" s="189" t="s">
        <v>1</v>
      </c>
      <c r="O328" s="158" t="s">
        <v>41</v>
      </c>
      <c r="P328" s="159">
        <f>I328+J328</f>
        <v>0</v>
      </c>
      <c r="Q328" s="159">
        <f>ROUND(I328*H328,2)</f>
        <v>0</v>
      </c>
      <c r="R328" s="159">
        <f>ROUND(J328*H328,2)</f>
        <v>0</v>
      </c>
      <c r="S328" s="59"/>
      <c r="T328" s="160">
        <f>S328*H328</f>
        <v>0</v>
      </c>
      <c r="U328" s="160">
        <v>1</v>
      </c>
      <c r="V328" s="160">
        <f>U328*H328</f>
        <v>1.1200000000000001</v>
      </c>
      <c r="W328" s="160">
        <v>0</v>
      </c>
      <c r="X328" s="161">
        <f>W328*H328</f>
        <v>0</v>
      </c>
      <c r="Y328" s="33"/>
      <c r="Z328" s="33"/>
      <c r="AA328" s="33"/>
      <c r="AB328" s="33"/>
      <c r="AC328" s="33"/>
      <c r="AD328" s="33"/>
      <c r="AE328" s="33"/>
      <c r="AR328" s="162" t="s">
        <v>185</v>
      </c>
      <c r="AT328" s="162" t="s">
        <v>186</v>
      </c>
      <c r="AU328" s="162" t="s">
        <v>87</v>
      </c>
      <c r="AY328" s="18" t="s">
        <v>146</v>
      </c>
      <c r="BE328" s="163">
        <f>IF(O328="základní",K328,0)</f>
        <v>0</v>
      </c>
      <c r="BF328" s="163">
        <f>IF(O328="snížená",K328,0)</f>
        <v>0</v>
      </c>
      <c r="BG328" s="163">
        <f>IF(O328="zákl. přenesená",K328,0)</f>
        <v>0</v>
      </c>
      <c r="BH328" s="163">
        <f>IF(O328="sníž. přenesená",K328,0)</f>
        <v>0</v>
      </c>
      <c r="BI328" s="163">
        <f>IF(O328="nulová",K328,0)</f>
        <v>0</v>
      </c>
      <c r="BJ328" s="18" t="s">
        <v>83</v>
      </c>
      <c r="BK328" s="163">
        <f>ROUND(P328*H328,2)</f>
        <v>0</v>
      </c>
      <c r="BL328" s="18" t="s">
        <v>152</v>
      </c>
      <c r="BM328" s="162" t="s">
        <v>458</v>
      </c>
    </row>
    <row r="329" spans="1:65" s="14" customFormat="1" ht="11.25">
      <c r="B329" s="172"/>
      <c r="D329" s="165" t="s">
        <v>158</v>
      </c>
      <c r="E329" s="173" t="s">
        <v>1</v>
      </c>
      <c r="F329" s="174" t="s">
        <v>459</v>
      </c>
      <c r="H329" s="175">
        <v>1.1200000000000001</v>
      </c>
      <c r="I329" s="176"/>
      <c r="J329" s="176"/>
      <c r="M329" s="172"/>
      <c r="N329" s="177"/>
      <c r="O329" s="178"/>
      <c r="P329" s="178"/>
      <c r="Q329" s="178"/>
      <c r="R329" s="178"/>
      <c r="S329" s="178"/>
      <c r="T329" s="178"/>
      <c r="U329" s="178"/>
      <c r="V329" s="178"/>
      <c r="W329" s="178"/>
      <c r="X329" s="179"/>
      <c r="AT329" s="173" t="s">
        <v>158</v>
      </c>
      <c r="AU329" s="173" t="s">
        <v>87</v>
      </c>
      <c r="AV329" s="14" t="s">
        <v>87</v>
      </c>
      <c r="AW329" s="14" t="s">
        <v>4</v>
      </c>
      <c r="AX329" s="14" t="s">
        <v>83</v>
      </c>
      <c r="AY329" s="173" t="s">
        <v>146</v>
      </c>
    </row>
    <row r="330" spans="1:65" s="2" customFormat="1" ht="14.45" customHeight="1">
      <c r="A330" s="33"/>
      <c r="B330" s="148"/>
      <c r="C330" s="180" t="s">
        <v>460</v>
      </c>
      <c r="D330" s="180" t="s">
        <v>186</v>
      </c>
      <c r="E330" s="181" t="s">
        <v>461</v>
      </c>
      <c r="F330" s="182" t="s">
        <v>462</v>
      </c>
      <c r="G330" s="183" t="s">
        <v>177</v>
      </c>
      <c r="H330" s="184">
        <v>1.8460000000000001</v>
      </c>
      <c r="I330" s="185"/>
      <c r="J330" s="186"/>
      <c r="K330" s="187">
        <f>ROUND(P330*H330,2)</f>
        <v>0</v>
      </c>
      <c r="L330" s="186"/>
      <c r="M330" s="188"/>
      <c r="N330" s="189" t="s">
        <v>1</v>
      </c>
      <c r="O330" s="158" t="s">
        <v>41</v>
      </c>
      <c r="P330" s="159">
        <f>I330+J330</f>
        <v>0</v>
      </c>
      <c r="Q330" s="159">
        <f>ROUND(I330*H330,2)</f>
        <v>0</v>
      </c>
      <c r="R330" s="159">
        <f>ROUND(J330*H330,2)</f>
        <v>0</v>
      </c>
      <c r="S330" s="59"/>
      <c r="T330" s="160">
        <f>S330*H330</f>
        <v>0</v>
      </c>
      <c r="U330" s="160">
        <v>1</v>
      </c>
      <c r="V330" s="160">
        <f>U330*H330</f>
        <v>1.8460000000000001</v>
      </c>
      <c r="W330" s="160">
        <v>0</v>
      </c>
      <c r="X330" s="161">
        <f>W330*H330</f>
        <v>0</v>
      </c>
      <c r="Y330" s="33"/>
      <c r="Z330" s="33"/>
      <c r="AA330" s="33"/>
      <c r="AB330" s="33"/>
      <c r="AC330" s="33"/>
      <c r="AD330" s="33"/>
      <c r="AE330" s="33"/>
      <c r="AR330" s="162" t="s">
        <v>185</v>
      </c>
      <c r="AT330" s="162" t="s">
        <v>186</v>
      </c>
      <c r="AU330" s="162" t="s">
        <v>87</v>
      </c>
      <c r="AY330" s="18" t="s">
        <v>146</v>
      </c>
      <c r="BE330" s="163">
        <f>IF(O330="základní",K330,0)</f>
        <v>0</v>
      </c>
      <c r="BF330" s="163">
        <f>IF(O330="snížená",K330,0)</f>
        <v>0</v>
      </c>
      <c r="BG330" s="163">
        <f>IF(O330="zákl. přenesená",K330,0)</f>
        <v>0</v>
      </c>
      <c r="BH330" s="163">
        <f>IF(O330="sníž. přenesená",K330,0)</f>
        <v>0</v>
      </c>
      <c r="BI330" s="163">
        <f>IF(O330="nulová",K330,0)</f>
        <v>0</v>
      </c>
      <c r="BJ330" s="18" t="s">
        <v>83</v>
      </c>
      <c r="BK330" s="163">
        <f>ROUND(P330*H330,2)</f>
        <v>0</v>
      </c>
      <c r="BL330" s="18" t="s">
        <v>152</v>
      </c>
      <c r="BM330" s="162" t="s">
        <v>463</v>
      </c>
    </row>
    <row r="331" spans="1:65" s="14" customFormat="1" ht="22.5">
      <c r="B331" s="172"/>
      <c r="D331" s="165" t="s">
        <v>158</v>
      </c>
      <c r="E331" s="173" t="s">
        <v>1</v>
      </c>
      <c r="F331" s="174" t="s">
        <v>464</v>
      </c>
      <c r="H331" s="175">
        <v>1.8460000000000001</v>
      </c>
      <c r="I331" s="176"/>
      <c r="J331" s="176"/>
      <c r="M331" s="172"/>
      <c r="N331" s="177"/>
      <c r="O331" s="178"/>
      <c r="P331" s="178"/>
      <c r="Q331" s="178"/>
      <c r="R331" s="178"/>
      <c r="S331" s="178"/>
      <c r="T331" s="178"/>
      <c r="U331" s="178"/>
      <c r="V331" s="178"/>
      <c r="W331" s="178"/>
      <c r="X331" s="179"/>
      <c r="AT331" s="173" t="s">
        <v>158</v>
      </c>
      <c r="AU331" s="173" t="s">
        <v>87</v>
      </c>
      <c r="AV331" s="14" t="s">
        <v>87</v>
      </c>
      <c r="AW331" s="14" t="s">
        <v>4</v>
      </c>
      <c r="AX331" s="14" t="s">
        <v>83</v>
      </c>
      <c r="AY331" s="173" t="s">
        <v>146</v>
      </c>
    </row>
    <row r="332" spans="1:65" s="2" customFormat="1" ht="14.45" customHeight="1">
      <c r="A332" s="33"/>
      <c r="B332" s="148"/>
      <c r="C332" s="180" t="s">
        <v>465</v>
      </c>
      <c r="D332" s="180" t="s">
        <v>186</v>
      </c>
      <c r="E332" s="181" t="s">
        <v>312</v>
      </c>
      <c r="F332" s="182" t="s">
        <v>313</v>
      </c>
      <c r="G332" s="183" t="s">
        <v>177</v>
      </c>
      <c r="H332" s="184">
        <v>8.8999999999999996E-2</v>
      </c>
      <c r="I332" s="185"/>
      <c r="J332" s="186"/>
      <c r="K332" s="187">
        <f>ROUND(P332*H332,2)</f>
        <v>0</v>
      </c>
      <c r="L332" s="186"/>
      <c r="M332" s="188"/>
      <c r="N332" s="189" t="s">
        <v>1</v>
      </c>
      <c r="O332" s="158" t="s">
        <v>41</v>
      </c>
      <c r="P332" s="159">
        <f>I332+J332</f>
        <v>0</v>
      </c>
      <c r="Q332" s="159">
        <f>ROUND(I332*H332,2)</f>
        <v>0</v>
      </c>
      <c r="R332" s="159">
        <f>ROUND(J332*H332,2)</f>
        <v>0</v>
      </c>
      <c r="S332" s="59"/>
      <c r="T332" s="160">
        <f>S332*H332</f>
        <v>0</v>
      </c>
      <c r="U332" s="160">
        <v>1</v>
      </c>
      <c r="V332" s="160">
        <f>U332*H332</f>
        <v>8.8999999999999996E-2</v>
      </c>
      <c r="W332" s="160">
        <v>0</v>
      </c>
      <c r="X332" s="161">
        <f>W332*H332</f>
        <v>0</v>
      </c>
      <c r="Y332" s="33"/>
      <c r="Z332" s="33"/>
      <c r="AA332" s="33"/>
      <c r="AB332" s="33"/>
      <c r="AC332" s="33"/>
      <c r="AD332" s="33"/>
      <c r="AE332" s="33"/>
      <c r="AR332" s="162" t="s">
        <v>185</v>
      </c>
      <c r="AT332" s="162" t="s">
        <v>186</v>
      </c>
      <c r="AU332" s="162" t="s">
        <v>87</v>
      </c>
      <c r="AY332" s="18" t="s">
        <v>146</v>
      </c>
      <c r="BE332" s="163">
        <f>IF(O332="základní",K332,0)</f>
        <v>0</v>
      </c>
      <c r="BF332" s="163">
        <f>IF(O332="snížená",K332,0)</f>
        <v>0</v>
      </c>
      <c r="BG332" s="163">
        <f>IF(O332="zákl. přenesená",K332,0)</f>
        <v>0</v>
      </c>
      <c r="BH332" s="163">
        <f>IF(O332="sníž. přenesená",K332,0)</f>
        <v>0</v>
      </c>
      <c r="BI332" s="163">
        <f>IF(O332="nulová",K332,0)</f>
        <v>0</v>
      </c>
      <c r="BJ332" s="18" t="s">
        <v>83</v>
      </c>
      <c r="BK332" s="163">
        <f>ROUND(P332*H332,2)</f>
        <v>0</v>
      </c>
      <c r="BL332" s="18" t="s">
        <v>152</v>
      </c>
      <c r="BM332" s="162" t="s">
        <v>466</v>
      </c>
    </row>
    <row r="333" spans="1:65" s="14" customFormat="1" ht="11.25">
      <c r="B333" s="172"/>
      <c r="D333" s="165" t="s">
        <v>158</v>
      </c>
      <c r="E333" s="173" t="s">
        <v>1</v>
      </c>
      <c r="F333" s="174" t="s">
        <v>467</v>
      </c>
      <c r="H333" s="175">
        <v>8.8999999999999996E-2</v>
      </c>
      <c r="I333" s="176"/>
      <c r="J333" s="176"/>
      <c r="M333" s="172"/>
      <c r="N333" s="177"/>
      <c r="O333" s="178"/>
      <c r="P333" s="178"/>
      <c r="Q333" s="178"/>
      <c r="R333" s="178"/>
      <c r="S333" s="178"/>
      <c r="T333" s="178"/>
      <c r="U333" s="178"/>
      <c r="V333" s="178"/>
      <c r="W333" s="178"/>
      <c r="X333" s="179"/>
      <c r="AT333" s="173" t="s">
        <v>158</v>
      </c>
      <c r="AU333" s="173" t="s">
        <v>87</v>
      </c>
      <c r="AV333" s="14" t="s">
        <v>87</v>
      </c>
      <c r="AW333" s="14" t="s">
        <v>4</v>
      </c>
      <c r="AX333" s="14" t="s">
        <v>83</v>
      </c>
      <c r="AY333" s="173" t="s">
        <v>146</v>
      </c>
    </row>
    <row r="334" spans="1:65" s="2" customFormat="1" ht="14.45" customHeight="1">
      <c r="A334" s="33"/>
      <c r="B334" s="148"/>
      <c r="C334" s="180" t="s">
        <v>468</v>
      </c>
      <c r="D334" s="180" t="s">
        <v>186</v>
      </c>
      <c r="E334" s="181" t="s">
        <v>302</v>
      </c>
      <c r="F334" s="182" t="s">
        <v>303</v>
      </c>
      <c r="G334" s="183" t="s">
        <v>177</v>
      </c>
      <c r="H334" s="184">
        <v>0.39600000000000002</v>
      </c>
      <c r="I334" s="185"/>
      <c r="J334" s="186"/>
      <c r="K334" s="187">
        <f>ROUND(P334*H334,2)</f>
        <v>0</v>
      </c>
      <c r="L334" s="186"/>
      <c r="M334" s="188"/>
      <c r="N334" s="189" t="s">
        <v>1</v>
      </c>
      <c r="O334" s="158" t="s">
        <v>41</v>
      </c>
      <c r="P334" s="159">
        <f>I334+J334</f>
        <v>0</v>
      </c>
      <c r="Q334" s="159">
        <f>ROUND(I334*H334,2)</f>
        <v>0</v>
      </c>
      <c r="R334" s="159">
        <f>ROUND(J334*H334,2)</f>
        <v>0</v>
      </c>
      <c r="S334" s="59"/>
      <c r="T334" s="160">
        <f>S334*H334</f>
        <v>0</v>
      </c>
      <c r="U334" s="160">
        <v>1</v>
      </c>
      <c r="V334" s="160">
        <f>U334*H334</f>
        <v>0.39600000000000002</v>
      </c>
      <c r="W334" s="160">
        <v>0</v>
      </c>
      <c r="X334" s="161">
        <f>W334*H334</f>
        <v>0</v>
      </c>
      <c r="Y334" s="33"/>
      <c r="Z334" s="33"/>
      <c r="AA334" s="33"/>
      <c r="AB334" s="33"/>
      <c r="AC334" s="33"/>
      <c r="AD334" s="33"/>
      <c r="AE334" s="33"/>
      <c r="AR334" s="162" t="s">
        <v>185</v>
      </c>
      <c r="AT334" s="162" t="s">
        <v>186</v>
      </c>
      <c r="AU334" s="162" t="s">
        <v>87</v>
      </c>
      <c r="AY334" s="18" t="s">
        <v>146</v>
      </c>
      <c r="BE334" s="163">
        <f>IF(O334="základní",K334,0)</f>
        <v>0</v>
      </c>
      <c r="BF334" s="163">
        <f>IF(O334="snížená",K334,0)</f>
        <v>0</v>
      </c>
      <c r="BG334" s="163">
        <f>IF(O334="zákl. přenesená",K334,0)</f>
        <v>0</v>
      </c>
      <c r="BH334" s="163">
        <f>IF(O334="sníž. přenesená",K334,0)</f>
        <v>0</v>
      </c>
      <c r="BI334" s="163">
        <f>IF(O334="nulová",K334,0)</f>
        <v>0</v>
      </c>
      <c r="BJ334" s="18" t="s">
        <v>83</v>
      </c>
      <c r="BK334" s="163">
        <f>ROUND(P334*H334,2)</f>
        <v>0</v>
      </c>
      <c r="BL334" s="18" t="s">
        <v>152</v>
      </c>
      <c r="BM334" s="162" t="s">
        <v>469</v>
      </c>
    </row>
    <row r="335" spans="1:65" s="14" customFormat="1" ht="11.25">
      <c r="B335" s="172"/>
      <c r="D335" s="165" t="s">
        <v>158</v>
      </c>
      <c r="E335" s="173" t="s">
        <v>1</v>
      </c>
      <c r="F335" s="174" t="s">
        <v>470</v>
      </c>
      <c r="H335" s="175">
        <v>0.39600000000000002</v>
      </c>
      <c r="I335" s="176"/>
      <c r="J335" s="176"/>
      <c r="M335" s="172"/>
      <c r="N335" s="177"/>
      <c r="O335" s="178"/>
      <c r="P335" s="178"/>
      <c r="Q335" s="178"/>
      <c r="R335" s="178"/>
      <c r="S335" s="178"/>
      <c r="T335" s="178"/>
      <c r="U335" s="178"/>
      <c r="V335" s="178"/>
      <c r="W335" s="178"/>
      <c r="X335" s="179"/>
      <c r="AT335" s="173" t="s">
        <v>158</v>
      </c>
      <c r="AU335" s="173" t="s">
        <v>87</v>
      </c>
      <c r="AV335" s="14" t="s">
        <v>87</v>
      </c>
      <c r="AW335" s="14" t="s">
        <v>4</v>
      </c>
      <c r="AX335" s="14" t="s">
        <v>83</v>
      </c>
      <c r="AY335" s="173" t="s">
        <v>146</v>
      </c>
    </row>
    <row r="336" spans="1:65" s="2" customFormat="1" ht="37.9" customHeight="1">
      <c r="A336" s="33"/>
      <c r="B336" s="148"/>
      <c r="C336" s="149" t="s">
        <v>471</v>
      </c>
      <c r="D336" s="149" t="s">
        <v>148</v>
      </c>
      <c r="E336" s="150" t="s">
        <v>472</v>
      </c>
      <c r="F336" s="151" t="s">
        <v>473</v>
      </c>
      <c r="G336" s="152" t="s">
        <v>324</v>
      </c>
      <c r="H336" s="153">
        <v>25.245000000000001</v>
      </c>
      <c r="I336" s="154"/>
      <c r="J336" s="154"/>
      <c r="K336" s="155">
        <f>ROUND(P336*H336,2)</f>
        <v>0</v>
      </c>
      <c r="L336" s="156"/>
      <c r="M336" s="34"/>
      <c r="N336" s="157" t="s">
        <v>1</v>
      </c>
      <c r="O336" s="158" t="s">
        <v>41</v>
      </c>
      <c r="P336" s="159">
        <f>I336+J336</f>
        <v>0</v>
      </c>
      <c r="Q336" s="159">
        <f>ROUND(I336*H336,2)</f>
        <v>0</v>
      </c>
      <c r="R336" s="159">
        <f>ROUND(J336*H336,2)</f>
        <v>0</v>
      </c>
      <c r="S336" s="59"/>
      <c r="T336" s="160">
        <f>S336*H336</f>
        <v>0</v>
      </c>
      <c r="U336" s="160">
        <v>3.499E-2</v>
      </c>
      <c r="V336" s="160">
        <f>U336*H336</f>
        <v>0.88332255000000004</v>
      </c>
      <c r="W336" s="160">
        <v>0</v>
      </c>
      <c r="X336" s="161">
        <f>W336*H336</f>
        <v>0</v>
      </c>
      <c r="Y336" s="33"/>
      <c r="Z336" s="33"/>
      <c r="AA336" s="33"/>
      <c r="AB336" s="33"/>
      <c r="AC336" s="33"/>
      <c r="AD336" s="33"/>
      <c r="AE336" s="33"/>
      <c r="AR336" s="162" t="s">
        <v>152</v>
      </c>
      <c r="AT336" s="162" t="s">
        <v>148</v>
      </c>
      <c r="AU336" s="162" t="s">
        <v>87</v>
      </c>
      <c r="AY336" s="18" t="s">
        <v>146</v>
      </c>
      <c r="BE336" s="163">
        <f>IF(O336="základní",K336,0)</f>
        <v>0</v>
      </c>
      <c r="BF336" s="163">
        <f>IF(O336="snížená",K336,0)</f>
        <v>0</v>
      </c>
      <c r="BG336" s="163">
        <f>IF(O336="zákl. přenesená",K336,0)</f>
        <v>0</v>
      </c>
      <c r="BH336" s="163">
        <f>IF(O336="sníž. přenesená",K336,0)</f>
        <v>0</v>
      </c>
      <c r="BI336" s="163">
        <f>IF(O336="nulová",K336,0)</f>
        <v>0</v>
      </c>
      <c r="BJ336" s="18" t="s">
        <v>83</v>
      </c>
      <c r="BK336" s="163">
        <f>ROUND(P336*H336,2)</f>
        <v>0</v>
      </c>
      <c r="BL336" s="18" t="s">
        <v>152</v>
      </c>
      <c r="BM336" s="162" t="s">
        <v>474</v>
      </c>
    </row>
    <row r="337" spans="1:65" s="13" customFormat="1" ht="11.25">
      <c r="B337" s="164"/>
      <c r="D337" s="165" t="s">
        <v>158</v>
      </c>
      <c r="E337" s="166" t="s">
        <v>1</v>
      </c>
      <c r="F337" s="167" t="s">
        <v>475</v>
      </c>
      <c r="H337" s="166" t="s">
        <v>1</v>
      </c>
      <c r="I337" s="168"/>
      <c r="J337" s="168"/>
      <c r="M337" s="164"/>
      <c r="N337" s="169"/>
      <c r="O337" s="170"/>
      <c r="P337" s="170"/>
      <c r="Q337" s="170"/>
      <c r="R337" s="170"/>
      <c r="S337" s="170"/>
      <c r="T337" s="170"/>
      <c r="U337" s="170"/>
      <c r="V337" s="170"/>
      <c r="W337" s="170"/>
      <c r="X337" s="171"/>
      <c r="AT337" s="166" t="s">
        <v>158</v>
      </c>
      <c r="AU337" s="166" t="s">
        <v>87</v>
      </c>
      <c r="AV337" s="13" t="s">
        <v>83</v>
      </c>
      <c r="AW337" s="13" t="s">
        <v>4</v>
      </c>
      <c r="AX337" s="13" t="s">
        <v>78</v>
      </c>
      <c r="AY337" s="166" t="s">
        <v>146</v>
      </c>
    </row>
    <row r="338" spans="1:65" s="14" customFormat="1" ht="11.25">
      <c r="B338" s="172"/>
      <c r="D338" s="165" t="s">
        <v>158</v>
      </c>
      <c r="E338" s="173" t="s">
        <v>1</v>
      </c>
      <c r="F338" s="174" t="s">
        <v>476</v>
      </c>
      <c r="H338" s="175">
        <v>8.4149999999999991</v>
      </c>
      <c r="I338" s="176"/>
      <c r="J338" s="176"/>
      <c r="M338" s="172"/>
      <c r="N338" s="177"/>
      <c r="O338" s="178"/>
      <c r="P338" s="178"/>
      <c r="Q338" s="178"/>
      <c r="R338" s="178"/>
      <c r="S338" s="178"/>
      <c r="T338" s="178"/>
      <c r="U338" s="178"/>
      <c r="V338" s="178"/>
      <c r="W338" s="178"/>
      <c r="X338" s="179"/>
      <c r="AT338" s="173" t="s">
        <v>158</v>
      </c>
      <c r="AU338" s="173" t="s">
        <v>87</v>
      </c>
      <c r="AV338" s="14" t="s">
        <v>87</v>
      </c>
      <c r="AW338" s="14" t="s">
        <v>4</v>
      </c>
      <c r="AX338" s="14" t="s">
        <v>78</v>
      </c>
      <c r="AY338" s="173" t="s">
        <v>146</v>
      </c>
    </row>
    <row r="339" spans="1:65" s="14" customFormat="1" ht="11.25">
      <c r="B339" s="172"/>
      <c r="D339" s="165" t="s">
        <v>158</v>
      </c>
      <c r="E339" s="173" t="s">
        <v>1</v>
      </c>
      <c r="F339" s="174" t="s">
        <v>477</v>
      </c>
      <c r="H339" s="175">
        <v>8.4149999999999991</v>
      </c>
      <c r="I339" s="176"/>
      <c r="J339" s="176"/>
      <c r="M339" s="172"/>
      <c r="N339" s="177"/>
      <c r="O339" s="178"/>
      <c r="P339" s="178"/>
      <c r="Q339" s="178"/>
      <c r="R339" s="178"/>
      <c r="S339" s="178"/>
      <c r="T339" s="178"/>
      <c r="U339" s="178"/>
      <c r="V339" s="178"/>
      <c r="W339" s="178"/>
      <c r="X339" s="179"/>
      <c r="AT339" s="173" t="s">
        <v>158</v>
      </c>
      <c r="AU339" s="173" t="s">
        <v>87</v>
      </c>
      <c r="AV339" s="14" t="s">
        <v>87</v>
      </c>
      <c r="AW339" s="14" t="s">
        <v>4</v>
      </c>
      <c r="AX339" s="14" t="s">
        <v>78</v>
      </c>
      <c r="AY339" s="173" t="s">
        <v>146</v>
      </c>
    </row>
    <row r="340" spans="1:65" s="14" customFormat="1" ht="11.25">
      <c r="B340" s="172"/>
      <c r="D340" s="165" t="s">
        <v>158</v>
      </c>
      <c r="E340" s="173" t="s">
        <v>1</v>
      </c>
      <c r="F340" s="174" t="s">
        <v>478</v>
      </c>
      <c r="H340" s="175">
        <v>8.4149999999999991</v>
      </c>
      <c r="I340" s="176"/>
      <c r="J340" s="176"/>
      <c r="M340" s="172"/>
      <c r="N340" s="177"/>
      <c r="O340" s="178"/>
      <c r="P340" s="178"/>
      <c r="Q340" s="178"/>
      <c r="R340" s="178"/>
      <c r="S340" s="178"/>
      <c r="T340" s="178"/>
      <c r="U340" s="178"/>
      <c r="V340" s="178"/>
      <c r="W340" s="178"/>
      <c r="X340" s="179"/>
      <c r="AT340" s="173" t="s">
        <v>158</v>
      </c>
      <c r="AU340" s="173" t="s">
        <v>87</v>
      </c>
      <c r="AV340" s="14" t="s">
        <v>87</v>
      </c>
      <c r="AW340" s="14" t="s">
        <v>4</v>
      </c>
      <c r="AX340" s="14" t="s">
        <v>78</v>
      </c>
      <c r="AY340" s="173" t="s">
        <v>146</v>
      </c>
    </row>
    <row r="341" spans="1:65" s="15" customFormat="1" ht="11.25">
      <c r="B341" s="190"/>
      <c r="D341" s="165" t="s">
        <v>158</v>
      </c>
      <c r="E341" s="191" t="s">
        <v>1</v>
      </c>
      <c r="F341" s="192" t="s">
        <v>248</v>
      </c>
      <c r="H341" s="193">
        <v>25.245000000000001</v>
      </c>
      <c r="I341" s="194"/>
      <c r="J341" s="194"/>
      <c r="M341" s="190"/>
      <c r="N341" s="195"/>
      <c r="O341" s="196"/>
      <c r="P341" s="196"/>
      <c r="Q341" s="196"/>
      <c r="R341" s="196"/>
      <c r="S341" s="196"/>
      <c r="T341" s="196"/>
      <c r="U341" s="196"/>
      <c r="V341" s="196"/>
      <c r="W341" s="196"/>
      <c r="X341" s="197"/>
      <c r="AT341" s="191" t="s">
        <v>158</v>
      </c>
      <c r="AU341" s="191" t="s">
        <v>87</v>
      </c>
      <c r="AV341" s="15" t="s">
        <v>152</v>
      </c>
      <c r="AW341" s="15" t="s">
        <v>4</v>
      </c>
      <c r="AX341" s="15" t="s">
        <v>83</v>
      </c>
      <c r="AY341" s="191" t="s">
        <v>146</v>
      </c>
    </row>
    <row r="342" spans="1:65" s="2" customFormat="1" ht="24.2" customHeight="1">
      <c r="A342" s="33"/>
      <c r="B342" s="148"/>
      <c r="C342" s="149" t="s">
        <v>479</v>
      </c>
      <c r="D342" s="149" t="s">
        <v>148</v>
      </c>
      <c r="E342" s="150" t="s">
        <v>480</v>
      </c>
      <c r="F342" s="151" t="s">
        <v>481</v>
      </c>
      <c r="G342" s="152" t="s">
        <v>156</v>
      </c>
      <c r="H342" s="153">
        <v>1.59</v>
      </c>
      <c r="I342" s="154"/>
      <c r="J342" s="154"/>
      <c r="K342" s="155">
        <f>ROUND(P342*H342,2)</f>
        <v>0</v>
      </c>
      <c r="L342" s="156"/>
      <c r="M342" s="34"/>
      <c r="N342" s="157" t="s">
        <v>1</v>
      </c>
      <c r="O342" s="158" t="s">
        <v>41</v>
      </c>
      <c r="P342" s="159">
        <f>I342+J342</f>
        <v>0</v>
      </c>
      <c r="Q342" s="159">
        <f>ROUND(I342*H342,2)</f>
        <v>0</v>
      </c>
      <c r="R342" s="159">
        <f>ROUND(J342*H342,2)</f>
        <v>0</v>
      </c>
      <c r="S342" s="59"/>
      <c r="T342" s="160">
        <f>S342*H342</f>
        <v>0</v>
      </c>
      <c r="U342" s="160">
        <v>2.4533999999999998</v>
      </c>
      <c r="V342" s="160">
        <f>U342*H342</f>
        <v>3.900906</v>
      </c>
      <c r="W342" s="160">
        <v>0</v>
      </c>
      <c r="X342" s="161">
        <f>W342*H342</f>
        <v>0</v>
      </c>
      <c r="Y342" s="33"/>
      <c r="Z342" s="33"/>
      <c r="AA342" s="33"/>
      <c r="AB342" s="33"/>
      <c r="AC342" s="33"/>
      <c r="AD342" s="33"/>
      <c r="AE342" s="33"/>
      <c r="AR342" s="162" t="s">
        <v>152</v>
      </c>
      <c r="AT342" s="162" t="s">
        <v>148</v>
      </c>
      <c r="AU342" s="162" t="s">
        <v>87</v>
      </c>
      <c r="AY342" s="18" t="s">
        <v>146</v>
      </c>
      <c r="BE342" s="163">
        <f>IF(O342="základní",K342,0)</f>
        <v>0</v>
      </c>
      <c r="BF342" s="163">
        <f>IF(O342="snížená",K342,0)</f>
        <v>0</v>
      </c>
      <c r="BG342" s="163">
        <f>IF(O342="zákl. přenesená",K342,0)</f>
        <v>0</v>
      </c>
      <c r="BH342" s="163">
        <f>IF(O342="sníž. přenesená",K342,0)</f>
        <v>0</v>
      </c>
      <c r="BI342" s="163">
        <f>IF(O342="nulová",K342,0)</f>
        <v>0</v>
      </c>
      <c r="BJ342" s="18" t="s">
        <v>83</v>
      </c>
      <c r="BK342" s="163">
        <f>ROUND(P342*H342,2)</f>
        <v>0</v>
      </c>
      <c r="BL342" s="18" t="s">
        <v>152</v>
      </c>
      <c r="BM342" s="162" t="s">
        <v>482</v>
      </c>
    </row>
    <row r="343" spans="1:65" s="13" customFormat="1" ht="11.25">
      <c r="B343" s="164"/>
      <c r="D343" s="165" t="s">
        <v>158</v>
      </c>
      <c r="E343" s="166" t="s">
        <v>1</v>
      </c>
      <c r="F343" s="167" t="s">
        <v>483</v>
      </c>
      <c r="H343" s="166" t="s">
        <v>1</v>
      </c>
      <c r="I343" s="168"/>
      <c r="J343" s="168"/>
      <c r="M343" s="164"/>
      <c r="N343" s="169"/>
      <c r="O343" s="170"/>
      <c r="P343" s="170"/>
      <c r="Q343" s="170"/>
      <c r="R343" s="170"/>
      <c r="S343" s="170"/>
      <c r="T343" s="170"/>
      <c r="U343" s="170"/>
      <c r="V343" s="170"/>
      <c r="W343" s="170"/>
      <c r="X343" s="171"/>
      <c r="AT343" s="166" t="s">
        <v>158</v>
      </c>
      <c r="AU343" s="166" t="s">
        <v>87</v>
      </c>
      <c r="AV343" s="13" t="s">
        <v>83</v>
      </c>
      <c r="AW343" s="13" t="s">
        <v>4</v>
      </c>
      <c r="AX343" s="13" t="s">
        <v>78</v>
      </c>
      <c r="AY343" s="166" t="s">
        <v>146</v>
      </c>
    </row>
    <row r="344" spans="1:65" s="14" customFormat="1" ht="11.25">
      <c r="B344" s="172"/>
      <c r="D344" s="165" t="s">
        <v>158</v>
      </c>
      <c r="E344" s="173" t="s">
        <v>1</v>
      </c>
      <c r="F344" s="174" t="s">
        <v>484</v>
      </c>
      <c r="H344" s="175">
        <v>1.59</v>
      </c>
      <c r="I344" s="176"/>
      <c r="J344" s="176"/>
      <c r="M344" s="172"/>
      <c r="N344" s="177"/>
      <c r="O344" s="178"/>
      <c r="P344" s="178"/>
      <c r="Q344" s="178"/>
      <c r="R344" s="178"/>
      <c r="S344" s="178"/>
      <c r="T344" s="178"/>
      <c r="U344" s="178"/>
      <c r="V344" s="178"/>
      <c r="W344" s="178"/>
      <c r="X344" s="179"/>
      <c r="AT344" s="173" t="s">
        <v>158</v>
      </c>
      <c r="AU344" s="173" t="s">
        <v>87</v>
      </c>
      <c r="AV344" s="14" t="s">
        <v>87</v>
      </c>
      <c r="AW344" s="14" t="s">
        <v>4</v>
      </c>
      <c r="AX344" s="14" t="s">
        <v>83</v>
      </c>
      <c r="AY344" s="173" t="s">
        <v>146</v>
      </c>
    </row>
    <row r="345" spans="1:65" s="2" customFormat="1" ht="14.45" customHeight="1">
      <c r="A345" s="33"/>
      <c r="B345" s="148"/>
      <c r="C345" s="149" t="s">
        <v>485</v>
      </c>
      <c r="D345" s="149" t="s">
        <v>148</v>
      </c>
      <c r="E345" s="150" t="s">
        <v>486</v>
      </c>
      <c r="F345" s="151" t="s">
        <v>487</v>
      </c>
      <c r="G345" s="152" t="s">
        <v>151</v>
      </c>
      <c r="H345" s="153">
        <v>7.5739999999999998</v>
      </c>
      <c r="I345" s="154"/>
      <c r="J345" s="154"/>
      <c r="K345" s="155">
        <f>ROUND(P345*H345,2)</f>
        <v>0</v>
      </c>
      <c r="L345" s="156"/>
      <c r="M345" s="34"/>
      <c r="N345" s="157" t="s">
        <v>1</v>
      </c>
      <c r="O345" s="158" t="s">
        <v>41</v>
      </c>
      <c r="P345" s="159">
        <f>I345+J345</f>
        <v>0</v>
      </c>
      <c r="Q345" s="159">
        <f>ROUND(I345*H345,2)</f>
        <v>0</v>
      </c>
      <c r="R345" s="159">
        <f>ROUND(J345*H345,2)</f>
        <v>0</v>
      </c>
      <c r="S345" s="59"/>
      <c r="T345" s="160">
        <f>S345*H345</f>
        <v>0</v>
      </c>
      <c r="U345" s="160">
        <v>5.7600000000000004E-3</v>
      </c>
      <c r="V345" s="160">
        <f>U345*H345</f>
        <v>4.3626240000000004E-2</v>
      </c>
      <c r="W345" s="160">
        <v>0</v>
      </c>
      <c r="X345" s="161">
        <f>W345*H345</f>
        <v>0</v>
      </c>
      <c r="Y345" s="33"/>
      <c r="Z345" s="33"/>
      <c r="AA345" s="33"/>
      <c r="AB345" s="33"/>
      <c r="AC345" s="33"/>
      <c r="AD345" s="33"/>
      <c r="AE345" s="33"/>
      <c r="AR345" s="162" t="s">
        <v>152</v>
      </c>
      <c r="AT345" s="162" t="s">
        <v>148</v>
      </c>
      <c r="AU345" s="162" t="s">
        <v>87</v>
      </c>
      <c r="AY345" s="18" t="s">
        <v>146</v>
      </c>
      <c r="BE345" s="163">
        <f>IF(O345="základní",K345,0)</f>
        <v>0</v>
      </c>
      <c r="BF345" s="163">
        <f>IF(O345="snížená",K345,0)</f>
        <v>0</v>
      </c>
      <c r="BG345" s="163">
        <f>IF(O345="zákl. přenesená",K345,0)</f>
        <v>0</v>
      </c>
      <c r="BH345" s="163">
        <f>IF(O345="sníž. přenesená",K345,0)</f>
        <v>0</v>
      </c>
      <c r="BI345" s="163">
        <f>IF(O345="nulová",K345,0)</f>
        <v>0</v>
      </c>
      <c r="BJ345" s="18" t="s">
        <v>83</v>
      </c>
      <c r="BK345" s="163">
        <f>ROUND(P345*H345,2)</f>
        <v>0</v>
      </c>
      <c r="BL345" s="18" t="s">
        <v>152</v>
      </c>
      <c r="BM345" s="162" t="s">
        <v>488</v>
      </c>
    </row>
    <row r="346" spans="1:65" s="14" customFormat="1" ht="11.25">
      <c r="B346" s="172"/>
      <c r="D346" s="165" t="s">
        <v>158</v>
      </c>
      <c r="E346" s="173" t="s">
        <v>1</v>
      </c>
      <c r="F346" s="174" t="s">
        <v>331</v>
      </c>
      <c r="H346" s="175">
        <v>7.5739999999999998</v>
      </c>
      <c r="I346" s="176"/>
      <c r="J346" s="176"/>
      <c r="M346" s="172"/>
      <c r="N346" s="177"/>
      <c r="O346" s="178"/>
      <c r="P346" s="178"/>
      <c r="Q346" s="178"/>
      <c r="R346" s="178"/>
      <c r="S346" s="178"/>
      <c r="T346" s="178"/>
      <c r="U346" s="178"/>
      <c r="V346" s="178"/>
      <c r="W346" s="178"/>
      <c r="X346" s="179"/>
      <c r="AT346" s="173" t="s">
        <v>158</v>
      </c>
      <c r="AU346" s="173" t="s">
        <v>87</v>
      </c>
      <c r="AV346" s="14" t="s">
        <v>87</v>
      </c>
      <c r="AW346" s="14" t="s">
        <v>4</v>
      </c>
      <c r="AX346" s="14" t="s">
        <v>83</v>
      </c>
      <c r="AY346" s="173" t="s">
        <v>146</v>
      </c>
    </row>
    <row r="347" spans="1:65" s="2" customFormat="1" ht="14.45" customHeight="1">
      <c r="A347" s="33"/>
      <c r="B347" s="148"/>
      <c r="C347" s="149" t="s">
        <v>489</v>
      </c>
      <c r="D347" s="149" t="s">
        <v>148</v>
      </c>
      <c r="E347" s="150" t="s">
        <v>490</v>
      </c>
      <c r="F347" s="151" t="s">
        <v>491</v>
      </c>
      <c r="G347" s="152" t="s">
        <v>151</v>
      </c>
      <c r="H347" s="153">
        <v>7.5739999999999998</v>
      </c>
      <c r="I347" s="154"/>
      <c r="J347" s="154"/>
      <c r="K347" s="155">
        <f>ROUND(P347*H347,2)</f>
        <v>0</v>
      </c>
      <c r="L347" s="156"/>
      <c r="M347" s="34"/>
      <c r="N347" s="157" t="s">
        <v>1</v>
      </c>
      <c r="O347" s="158" t="s">
        <v>41</v>
      </c>
      <c r="P347" s="159">
        <f>I347+J347</f>
        <v>0</v>
      </c>
      <c r="Q347" s="159">
        <f>ROUND(I347*H347,2)</f>
        <v>0</v>
      </c>
      <c r="R347" s="159">
        <f>ROUND(J347*H347,2)</f>
        <v>0</v>
      </c>
      <c r="S347" s="59"/>
      <c r="T347" s="160">
        <f>S347*H347</f>
        <v>0</v>
      </c>
      <c r="U347" s="160">
        <v>0</v>
      </c>
      <c r="V347" s="160">
        <f>U347*H347</f>
        <v>0</v>
      </c>
      <c r="W347" s="160">
        <v>0</v>
      </c>
      <c r="X347" s="161">
        <f>W347*H347</f>
        <v>0</v>
      </c>
      <c r="Y347" s="33"/>
      <c r="Z347" s="33"/>
      <c r="AA347" s="33"/>
      <c r="AB347" s="33"/>
      <c r="AC347" s="33"/>
      <c r="AD347" s="33"/>
      <c r="AE347" s="33"/>
      <c r="AR347" s="162" t="s">
        <v>152</v>
      </c>
      <c r="AT347" s="162" t="s">
        <v>148</v>
      </c>
      <c r="AU347" s="162" t="s">
        <v>87</v>
      </c>
      <c r="AY347" s="18" t="s">
        <v>146</v>
      </c>
      <c r="BE347" s="163">
        <f>IF(O347="základní",K347,0)</f>
        <v>0</v>
      </c>
      <c r="BF347" s="163">
        <f>IF(O347="snížená",K347,0)</f>
        <v>0</v>
      </c>
      <c r="BG347" s="163">
        <f>IF(O347="zákl. přenesená",K347,0)</f>
        <v>0</v>
      </c>
      <c r="BH347" s="163">
        <f>IF(O347="sníž. přenesená",K347,0)</f>
        <v>0</v>
      </c>
      <c r="BI347" s="163">
        <f>IF(O347="nulová",K347,0)</f>
        <v>0</v>
      </c>
      <c r="BJ347" s="18" t="s">
        <v>83</v>
      </c>
      <c r="BK347" s="163">
        <f>ROUND(P347*H347,2)</f>
        <v>0</v>
      </c>
      <c r="BL347" s="18" t="s">
        <v>152</v>
      </c>
      <c r="BM347" s="162" t="s">
        <v>492</v>
      </c>
    </row>
    <row r="348" spans="1:65" s="2" customFormat="1" ht="24.2" customHeight="1">
      <c r="A348" s="33"/>
      <c r="B348" s="148"/>
      <c r="C348" s="149" t="s">
        <v>493</v>
      </c>
      <c r="D348" s="149" t="s">
        <v>148</v>
      </c>
      <c r="E348" s="150" t="s">
        <v>494</v>
      </c>
      <c r="F348" s="151" t="s">
        <v>495</v>
      </c>
      <c r="G348" s="152" t="s">
        <v>177</v>
      </c>
      <c r="H348" s="153">
        <v>0.08</v>
      </c>
      <c r="I348" s="154"/>
      <c r="J348" s="154"/>
      <c r="K348" s="155">
        <f>ROUND(P348*H348,2)</f>
        <v>0</v>
      </c>
      <c r="L348" s="156"/>
      <c r="M348" s="34"/>
      <c r="N348" s="157" t="s">
        <v>1</v>
      </c>
      <c r="O348" s="158" t="s">
        <v>41</v>
      </c>
      <c r="P348" s="159">
        <f>I348+J348</f>
        <v>0</v>
      </c>
      <c r="Q348" s="159">
        <f>ROUND(I348*H348,2)</f>
        <v>0</v>
      </c>
      <c r="R348" s="159">
        <f>ROUND(J348*H348,2)</f>
        <v>0</v>
      </c>
      <c r="S348" s="59"/>
      <c r="T348" s="160">
        <f>S348*H348</f>
        <v>0</v>
      </c>
      <c r="U348" s="160">
        <v>1.05291</v>
      </c>
      <c r="V348" s="160">
        <f>U348*H348</f>
        <v>8.4232799999999997E-2</v>
      </c>
      <c r="W348" s="160">
        <v>0</v>
      </c>
      <c r="X348" s="161">
        <f>W348*H348</f>
        <v>0</v>
      </c>
      <c r="Y348" s="33"/>
      <c r="Z348" s="33"/>
      <c r="AA348" s="33"/>
      <c r="AB348" s="33"/>
      <c r="AC348" s="33"/>
      <c r="AD348" s="33"/>
      <c r="AE348" s="33"/>
      <c r="AR348" s="162" t="s">
        <v>152</v>
      </c>
      <c r="AT348" s="162" t="s">
        <v>148</v>
      </c>
      <c r="AU348" s="162" t="s">
        <v>87</v>
      </c>
      <c r="AY348" s="18" t="s">
        <v>146</v>
      </c>
      <c r="BE348" s="163">
        <f>IF(O348="základní",K348,0)</f>
        <v>0</v>
      </c>
      <c r="BF348" s="163">
        <f>IF(O348="snížená",K348,0)</f>
        <v>0</v>
      </c>
      <c r="BG348" s="163">
        <f>IF(O348="zákl. přenesená",K348,0)</f>
        <v>0</v>
      </c>
      <c r="BH348" s="163">
        <f>IF(O348="sníž. přenesená",K348,0)</f>
        <v>0</v>
      </c>
      <c r="BI348" s="163">
        <f>IF(O348="nulová",K348,0)</f>
        <v>0</v>
      </c>
      <c r="BJ348" s="18" t="s">
        <v>83</v>
      </c>
      <c r="BK348" s="163">
        <f>ROUND(P348*H348,2)</f>
        <v>0</v>
      </c>
      <c r="BL348" s="18" t="s">
        <v>152</v>
      </c>
      <c r="BM348" s="162" t="s">
        <v>496</v>
      </c>
    </row>
    <row r="349" spans="1:65" s="14" customFormat="1" ht="11.25">
      <c r="B349" s="172"/>
      <c r="D349" s="165" t="s">
        <v>158</v>
      </c>
      <c r="E349" s="173" t="s">
        <v>1</v>
      </c>
      <c r="F349" s="174" t="s">
        <v>497</v>
      </c>
      <c r="H349" s="175">
        <v>0.08</v>
      </c>
      <c r="I349" s="176"/>
      <c r="J349" s="176"/>
      <c r="M349" s="172"/>
      <c r="N349" s="177"/>
      <c r="O349" s="178"/>
      <c r="P349" s="178"/>
      <c r="Q349" s="178"/>
      <c r="R349" s="178"/>
      <c r="S349" s="178"/>
      <c r="T349" s="178"/>
      <c r="U349" s="178"/>
      <c r="V349" s="178"/>
      <c r="W349" s="178"/>
      <c r="X349" s="179"/>
      <c r="AT349" s="173" t="s">
        <v>158</v>
      </c>
      <c r="AU349" s="173" t="s">
        <v>87</v>
      </c>
      <c r="AV349" s="14" t="s">
        <v>87</v>
      </c>
      <c r="AW349" s="14" t="s">
        <v>4</v>
      </c>
      <c r="AX349" s="14" t="s">
        <v>83</v>
      </c>
      <c r="AY349" s="173" t="s">
        <v>146</v>
      </c>
    </row>
    <row r="350" spans="1:65" s="2" customFormat="1" ht="37.9" customHeight="1">
      <c r="A350" s="33"/>
      <c r="B350" s="148"/>
      <c r="C350" s="149" t="s">
        <v>498</v>
      </c>
      <c r="D350" s="149" t="s">
        <v>148</v>
      </c>
      <c r="E350" s="150" t="s">
        <v>499</v>
      </c>
      <c r="F350" s="151" t="s">
        <v>500</v>
      </c>
      <c r="G350" s="152" t="s">
        <v>501</v>
      </c>
      <c r="H350" s="153">
        <v>1</v>
      </c>
      <c r="I350" s="154"/>
      <c r="J350" s="154"/>
      <c r="K350" s="155">
        <f>ROUND(P350*H350,2)</f>
        <v>0</v>
      </c>
      <c r="L350" s="156"/>
      <c r="M350" s="34"/>
      <c r="N350" s="157" t="s">
        <v>1</v>
      </c>
      <c r="O350" s="158" t="s">
        <v>41</v>
      </c>
      <c r="P350" s="159">
        <f>I350+J350</f>
        <v>0</v>
      </c>
      <c r="Q350" s="159">
        <f>ROUND(I350*H350,2)</f>
        <v>0</v>
      </c>
      <c r="R350" s="159">
        <f>ROUND(J350*H350,2)</f>
        <v>0</v>
      </c>
      <c r="S350" s="59"/>
      <c r="T350" s="160">
        <f>S350*H350</f>
        <v>0</v>
      </c>
      <c r="U350" s="160">
        <v>0</v>
      </c>
      <c r="V350" s="160">
        <f>U350*H350</f>
        <v>0</v>
      </c>
      <c r="W350" s="160">
        <v>0</v>
      </c>
      <c r="X350" s="161">
        <f>W350*H350</f>
        <v>0</v>
      </c>
      <c r="Y350" s="33"/>
      <c r="Z350" s="33"/>
      <c r="AA350" s="33"/>
      <c r="AB350" s="33"/>
      <c r="AC350" s="33"/>
      <c r="AD350" s="33"/>
      <c r="AE350" s="33"/>
      <c r="AR350" s="162" t="s">
        <v>152</v>
      </c>
      <c r="AT350" s="162" t="s">
        <v>148</v>
      </c>
      <c r="AU350" s="162" t="s">
        <v>87</v>
      </c>
      <c r="AY350" s="18" t="s">
        <v>146</v>
      </c>
      <c r="BE350" s="163">
        <f>IF(O350="základní",K350,0)</f>
        <v>0</v>
      </c>
      <c r="BF350" s="163">
        <f>IF(O350="snížená",K350,0)</f>
        <v>0</v>
      </c>
      <c r="BG350" s="163">
        <f>IF(O350="zákl. přenesená",K350,0)</f>
        <v>0</v>
      </c>
      <c r="BH350" s="163">
        <f>IF(O350="sníž. přenesená",K350,0)</f>
        <v>0</v>
      </c>
      <c r="BI350" s="163">
        <f>IF(O350="nulová",K350,0)</f>
        <v>0</v>
      </c>
      <c r="BJ350" s="18" t="s">
        <v>83</v>
      </c>
      <c r="BK350" s="163">
        <f>ROUND(P350*H350,2)</f>
        <v>0</v>
      </c>
      <c r="BL350" s="18" t="s">
        <v>152</v>
      </c>
      <c r="BM350" s="162" t="s">
        <v>502</v>
      </c>
    </row>
    <row r="351" spans="1:65" s="13" customFormat="1" ht="11.25">
      <c r="B351" s="164"/>
      <c r="D351" s="165" t="s">
        <v>158</v>
      </c>
      <c r="E351" s="166" t="s">
        <v>1</v>
      </c>
      <c r="F351" s="167" t="s">
        <v>503</v>
      </c>
      <c r="H351" s="166" t="s">
        <v>1</v>
      </c>
      <c r="I351" s="168"/>
      <c r="J351" s="168"/>
      <c r="M351" s="164"/>
      <c r="N351" s="169"/>
      <c r="O351" s="170"/>
      <c r="P351" s="170"/>
      <c r="Q351" s="170"/>
      <c r="R351" s="170"/>
      <c r="S351" s="170"/>
      <c r="T351" s="170"/>
      <c r="U351" s="170"/>
      <c r="V351" s="170"/>
      <c r="W351" s="170"/>
      <c r="X351" s="171"/>
      <c r="AT351" s="166" t="s">
        <v>158</v>
      </c>
      <c r="AU351" s="166" t="s">
        <v>87</v>
      </c>
      <c r="AV351" s="13" t="s">
        <v>83</v>
      </c>
      <c r="AW351" s="13" t="s">
        <v>4</v>
      </c>
      <c r="AX351" s="13" t="s">
        <v>78</v>
      </c>
      <c r="AY351" s="166" t="s">
        <v>146</v>
      </c>
    </row>
    <row r="352" spans="1:65" s="14" customFormat="1" ht="11.25">
      <c r="B352" s="172"/>
      <c r="D352" s="165" t="s">
        <v>158</v>
      </c>
      <c r="E352" s="173" t="s">
        <v>1</v>
      </c>
      <c r="F352" s="174" t="s">
        <v>504</v>
      </c>
      <c r="H352" s="175">
        <v>1</v>
      </c>
      <c r="I352" s="176"/>
      <c r="J352" s="176"/>
      <c r="M352" s="172"/>
      <c r="N352" s="177"/>
      <c r="O352" s="178"/>
      <c r="P352" s="178"/>
      <c r="Q352" s="178"/>
      <c r="R352" s="178"/>
      <c r="S352" s="178"/>
      <c r="T352" s="178"/>
      <c r="U352" s="178"/>
      <c r="V352" s="178"/>
      <c r="W352" s="178"/>
      <c r="X352" s="179"/>
      <c r="AT352" s="173" t="s">
        <v>158</v>
      </c>
      <c r="AU352" s="173" t="s">
        <v>87</v>
      </c>
      <c r="AV352" s="14" t="s">
        <v>87</v>
      </c>
      <c r="AW352" s="14" t="s">
        <v>4</v>
      </c>
      <c r="AX352" s="14" t="s">
        <v>83</v>
      </c>
      <c r="AY352" s="173" t="s">
        <v>146</v>
      </c>
    </row>
    <row r="353" spans="1:65" s="2" customFormat="1" ht="24.2" customHeight="1">
      <c r="A353" s="33"/>
      <c r="B353" s="148"/>
      <c r="C353" s="149" t="s">
        <v>505</v>
      </c>
      <c r="D353" s="149" t="s">
        <v>148</v>
      </c>
      <c r="E353" s="150" t="s">
        <v>506</v>
      </c>
      <c r="F353" s="151" t="s">
        <v>507</v>
      </c>
      <c r="G353" s="152" t="s">
        <v>324</v>
      </c>
      <c r="H353" s="153">
        <v>54</v>
      </c>
      <c r="I353" s="154"/>
      <c r="J353" s="154"/>
      <c r="K353" s="155">
        <f>ROUND(P353*H353,2)</f>
        <v>0</v>
      </c>
      <c r="L353" s="156"/>
      <c r="M353" s="34"/>
      <c r="N353" s="157" t="s">
        <v>1</v>
      </c>
      <c r="O353" s="158" t="s">
        <v>41</v>
      </c>
      <c r="P353" s="159">
        <f>I353+J353</f>
        <v>0</v>
      </c>
      <c r="Q353" s="159">
        <f>ROUND(I353*H353,2)</f>
        <v>0</v>
      </c>
      <c r="R353" s="159">
        <f>ROUND(J353*H353,2)</f>
        <v>0</v>
      </c>
      <c r="S353" s="59"/>
      <c r="T353" s="160">
        <f>S353*H353</f>
        <v>0</v>
      </c>
      <c r="U353" s="160">
        <v>0.11046</v>
      </c>
      <c r="V353" s="160">
        <f>U353*H353</f>
        <v>5.9648400000000006</v>
      </c>
      <c r="W353" s="160">
        <v>0</v>
      </c>
      <c r="X353" s="161">
        <f>W353*H353</f>
        <v>0</v>
      </c>
      <c r="Y353" s="33"/>
      <c r="Z353" s="33"/>
      <c r="AA353" s="33"/>
      <c r="AB353" s="33"/>
      <c r="AC353" s="33"/>
      <c r="AD353" s="33"/>
      <c r="AE353" s="33"/>
      <c r="AR353" s="162" t="s">
        <v>152</v>
      </c>
      <c r="AT353" s="162" t="s">
        <v>148</v>
      </c>
      <c r="AU353" s="162" t="s">
        <v>87</v>
      </c>
      <c r="AY353" s="18" t="s">
        <v>146</v>
      </c>
      <c r="BE353" s="163">
        <f>IF(O353="základní",K353,0)</f>
        <v>0</v>
      </c>
      <c r="BF353" s="163">
        <f>IF(O353="snížená",K353,0)</f>
        <v>0</v>
      </c>
      <c r="BG353" s="163">
        <f>IF(O353="zákl. přenesená",K353,0)</f>
        <v>0</v>
      </c>
      <c r="BH353" s="163">
        <f>IF(O353="sníž. přenesená",K353,0)</f>
        <v>0</v>
      </c>
      <c r="BI353" s="163">
        <f>IF(O353="nulová",K353,0)</f>
        <v>0</v>
      </c>
      <c r="BJ353" s="18" t="s">
        <v>83</v>
      </c>
      <c r="BK353" s="163">
        <f>ROUND(P353*H353,2)</f>
        <v>0</v>
      </c>
      <c r="BL353" s="18" t="s">
        <v>152</v>
      </c>
      <c r="BM353" s="162" t="s">
        <v>508</v>
      </c>
    </row>
    <row r="354" spans="1:65" s="13" customFormat="1" ht="11.25">
      <c r="B354" s="164"/>
      <c r="D354" s="165" t="s">
        <v>158</v>
      </c>
      <c r="E354" s="166" t="s">
        <v>1</v>
      </c>
      <c r="F354" s="167" t="s">
        <v>509</v>
      </c>
      <c r="H354" s="166" t="s">
        <v>1</v>
      </c>
      <c r="I354" s="168"/>
      <c r="J354" s="168"/>
      <c r="M354" s="164"/>
      <c r="N354" s="169"/>
      <c r="O354" s="170"/>
      <c r="P354" s="170"/>
      <c r="Q354" s="170"/>
      <c r="R354" s="170"/>
      <c r="S354" s="170"/>
      <c r="T354" s="170"/>
      <c r="U354" s="170"/>
      <c r="V354" s="170"/>
      <c r="W354" s="170"/>
      <c r="X354" s="171"/>
      <c r="AT354" s="166" t="s">
        <v>158</v>
      </c>
      <c r="AU354" s="166" t="s">
        <v>87</v>
      </c>
      <c r="AV354" s="13" t="s">
        <v>83</v>
      </c>
      <c r="AW354" s="13" t="s">
        <v>4</v>
      </c>
      <c r="AX354" s="13" t="s">
        <v>78</v>
      </c>
      <c r="AY354" s="166" t="s">
        <v>146</v>
      </c>
    </row>
    <row r="355" spans="1:65" s="14" customFormat="1" ht="11.25">
      <c r="B355" s="172"/>
      <c r="D355" s="165" t="s">
        <v>158</v>
      </c>
      <c r="E355" s="173" t="s">
        <v>1</v>
      </c>
      <c r="F355" s="174" t="s">
        <v>510</v>
      </c>
      <c r="H355" s="175">
        <v>4</v>
      </c>
      <c r="I355" s="176"/>
      <c r="J355" s="176"/>
      <c r="M355" s="172"/>
      <c r="N355" s="177"/>
      <c r="O355" s="178"/>
      <c r="P355" s="178"/>
      <c r="Q355" s="178"/>
      <c r="R355" s="178"/>
      <c r="S355" s="178"/>
      <c r="T355" s="178"/>
      <c r="U355" s="178"/>
      <c r="V355" s="178"/>
      <c r="W355" s="178"/>
      <c r="X355" s="179"/>
      <c r="AT355" s="173" t="s">
        <v>158</v>
      </c>
      <c r="AU355" s="173" t="s">
        <v>87</v>
      </c>
      <c r="AV355" s="14" t="s">
        <v>87</v>
      </c>
      <c r="AW355" s="14" t="s">
        <v>4</v>
      </c>
      <c r="AX355" s="14" t="s">
        <v>78</v>
      </c>
      <c r="AY355" s="173" t="s">
        <v>146</v>
      </c>
    </row>
    <row r="356" spans="1:65" s="14" customFormat="1" ht="11.25">
      <c r="B356" s="172"/>
      <c r="D356" s="165" t="s">
        <v>158</v>
      </c>
      <c r="E356" s="173" t="s">
        <v>1</v>
      </c>
      <c r="F356" s="174" t="s">
        <v>511</v>
      </c>
      <c r="H356" s="175">
        <v>50</v>
      </c>
      <c r="I356" s="176"/>
      <c r="J356" s="176"/>
      <c r="M356" s="172"/>
      <c r="N356" s="177"/>
      <c r="O356" s="178"/>
      <c r="P356" s="178"/>
      <c r="Q356" s="178"/>
      <c r="R356" s="178"/>
      <c r="S356" s="178"/>
      <c r="T356" s="178"/>
      <c r="U356" s="178"/>
      <c r="V356" s="178"/>
      <c r="W356" s="178"/>
      <c r="X356" s="179"/>
      <c r="AT356" s="173" t="s">
        <v>158</v>
      </c>
      <c r="AU356" s="173" t="s">
        <v>87</v>
      </c>
      <c r="AV356" s="14" t="s">
        <v>87</v>
      </c>
      <c r="AW356" s="14" t="s">
        <v>4</v>
      </c>
      <c r="AX356" s="14" t="s">
        <v>78</v>
      </c>
      <c r="AY356" s="173" t="s">
        <v>146</v>
      </c>
    </row>
    <row r="357" spans="1:65" s="15" customFormat="1" ht="11.25">
      <c r="B357" s="190"/>
      <c r="D357" s="165" t="s">
        <v>158</v>
      </c>
      <c r="E357" s="191" t="s">
        <v>1</v>
      </c>
      <c r="F357" s="192" t="s">
        <v>248</v>
      </c>
      <c r="H357" s="193">
        <v>54</v>
      </c>
      <c r="I357" s="194"/>
      <c r="J357" s="194"/>
      <c r="M357" s="190"/>
      <c r="N357" s="195"/>
      <c r="O357" s="196"/>
      <c r="P357" s="196"/>
      <c r="Q357" s="196"/>
      <c r="R357" s="196"/>
      <c r="S357" s="196"/>
      <c r="T357" s="196"/>
      <c r="U357" s="196"/>
      <c r="V357" s="196"/>
      <c r="W357" s="196"/>
      <c r="X357" s="197"/>
      <c r="AT357" s="191" t="s">
        <v>158</v>
      </c>
      <c r="AU357" s="191" t="s">
        <v>87</v>
      </c>
      <c r="AV357" s="15" t="s">
        <v>152</v>
      </c>
      <c r="AW357" s="15" t="s">
        <v>4</v>
      </c>
      <c r="AX357" s="15" t="s">
        <v>83</v>
      </c>
      <c r="AY357" s="191" t="s">
        <v>146</v>
      </c>
    </row>
    <row r="358" spans="1:65" s="2" customFormat="1" ht="14.45" customHeight="1">
      <c r="A358" s="33"/>
      <c r="B358" s="148"/>
      <c r="C358" s="149" t="s">
        <v>512</v>
      </c>
      <c r="D358" s="149" t="s">
        <v>148</v>
      </c>
      <c r="E358" s="150" t="s">
        <v>513</v>
      </c>
      <c r="F358" s="151" t="s">
        <v>514</v>
      </c>
      <c r="G358" s="152" t="s">
        <v>151</v>
      </c>
      <c r="H358" s="153">
        <v>14.79</v>
      </c>
      <c r="I358" s="154"/>
      <c r="J358" s="154"/>
      <c r="K358" s="155">
        <f>ROUND(P358*H358,2)</f>
        <v>0</v>
      </c>
      <c r="L358" s="156"/>
      <c r="M358" s="34"/>
      <c r="N358" s="157" t="s">
        <v>1</v>
      </c>
      <c r="O358" s="158" t="s">
        <v>41</v>
      </c>
      <c r="P358" s="159">
        <f>I358+J358</f>
        <v>0</v>
      </c>
      <c r="Q358" s="159">
        <f>ROUND(I358*H358,2)</f>
        <v>0</v>
      </c>
      <c r="R358" s="159">
        <f>ROUND(J358*H358,2)</f>
        <v>0</v>
      </c>
      <c r="S358" s="59"/>
      <c r="T358" s="160">
        <f>S358*H358</f>
        <v>0</v>
      </c>
      <c r="U358" s="160">
        <v>6.5799999999999999E-3</v>
      </c>
      <c r="V358" s="160">
        <f>U358*H358</f>
        <v>9.7318199999999994E-2</v>
      </c>
      <c r="W358" s="160">
        <v>0</v>
      </c>
      <c r="X358" s="161">
        <f>W358*H358</f>
        <v>0</v>
      </c>
      <c r="Y358" s="33"/>
      <c r="Z358" s="33"/>
      <c r="AA358" s="33"/>
      <c r="AB358" s="33"/>
      <c r="AC358" s="33"/>
      <c r="AD358" s="33"/>
      <c r="AE358" s="33"/>
      <c r="AR358" s="162" t="s">
        <v>152</v>
      </c>
      <c r="AT358" s="162" t="s">
        <v>148</v>
      </c>
      <c r="AU358" s="162" t="s">
        <v>87</v>
      </c>
      <c r="AY358" s="18" t="s">
        <v>146</v>
      </c>
      <c r="BE358" s="163">
        <f>IF(O358="základní",K358,0)</f>
        <v>0</v>
      </c>
      <c r="BF358" s="163">
        <f>IF(O358="snížená",K358,0)</f>
        <v>0</v>
      </c>
      <c r="BG358" s="163">
        <f>IF(O358="zákl. přenesená",K358,0)</f>
        <v>0</v>
      </c>
      <c r="BH358" s="163">
        <f>IF(O358="sníž. přenesená",K358,0)</f>
        <v>0</v>
      </c>
      <c r="BI358" s="163">
        <f>IF(O358="nulová",K358,0)</f>
        <v>0</v>
      </c>
      <c r="BJ358" s="18" t="s">
        <v>83</v>
      </c>
      <c r="BK358" s="163">
        <f>ROUND(P358*H358,2)</f>
        <v>0</v>
      </c>
      <c r="BL358" s="18" t="s">
        <v>152</v>
      </c>
      <c r="BM358" s="162" t="s">
        <v>515</v>
      </c>
    </row>
    <row r="359" spans="1:65" s="13" customFormat="1" ht="11.25">
      <c r="B359" s="164"/>
      <c r="D359" s="165" t="s">
        <v>158</v>
      </c>
      <c r="E359" s="166" t="s">
        <v>1</v>
      </c>
      <c r="F359" s="167" t="s">
        <v>509</v>
      </c>
      <c r="H359" s="166" t="s">
        <v>1</v>
      </c>
      <c r="I359" s="168"/>
      <c r="J359" s="168"/>
      <c r="M359" s="164"/>
      <c r="N359" s="169"/>
      <c r="O359" s="170"/>
      <c r="P359" s="170"/>
      <c r="Q359" s="170"/>
      <c r="R359" s="170"/>
      <c r="S359" s="170"/>
      <c r="T359" s="170"/>
      <c r="U359" s="170"/>
      <c r="V359" s="170"/>
      <c r="W359" s="170"/>
      <c r="X359" s="171"/>
      <c r="AT359" s="166" t="s">
        <v>158</v>
      </c>
      <c r="AU359" s="166" t="s">
        <v>87</v>
      </c>
      <c r="AV359" s="13" t="s">
        <v>83</v>
      </c>
      <c r="AW359" s="13" t="s">
        <v>4</v>
      </c>
      <c r="AX359" s="13" t="s">
        <v>78</v>
      </c>
      <c r="AY359" s="166" t="s">
        <v>146</v>
      </c>
    </row>
    <row r="360" spans="1:65" s="14" customFormat="1" ht="11.25">
      <c r="B360" s="172"/>
      <c r="D360" s="165" t="s">
        <v>158</v>
      </c>
      <c r="E360" s="173" t="s">
        <v>1</v>
      </c>
      <c r="F360" s="174" t="s">
        <v>516</v>
      </c>
      <c r="H360" s="175">
        <v>14.79</v>
      </c>
      <c r="I360" s="176"/>
      <c r="J360" s="176"/>
      <c r="M360" s="172"/>
      <c r="N360" s="177"/>
      <c r="O360" s="178"/>
      <c r="P360" s="178"/>
      <c r="Q360" s="178"/>
      <c r="R360" s="178"/>
      <c r="S360" s="178"/>
      <c r="T360" s="178"/>
      <c r="U360" s="178"/>
      <c r="V360" s="178"/>
      <c r="W360" s="178"/>
      <c r="X360" s="179"/>
      <c r="AT360" s="173" t="s">
        <v>158</v>
      </c>
      <c r="AU360" s="173" t="s">
        <v>87</v>
      </c>
      <c r="AV360" s="14" t="s">
        <v>87</v>
      </c>
      <c r="AW360" s="14" t="s">
        <v>4</v>
      </c>
      <c r="AX360" s="14" t="s">
        <v>83</v>
      </c>
      <c r="AY360" s="173" t="s">
        <v>146</v>
      </c>
    </row>
    <row r="361" spans="1:65" s="2" customFormat="1" ht="14.45" customHeight="1">
      <c r="A361" s="33"/>
      <c r="B361" s="148"/>
      <c r="C361" s="149" t="s">
        <v>517</v>
      </c>
      <c r="D361" s="149" t="s">
        <v>148</v>
      </c>
      <c r="E361" s="150" t="s">
        <v>518</v>
      </c>
      <c r="F361" s="151" t="s">
        <v>519</v>
      </c>
      <c r="G361" s="152" t="s">
        <v>151</v>
      </c>
      <c r="H361" s="153">
        <v>14.79</v>
      </c>
      <c r="I361" s="154"/>
      <c r="J361" s="154"/>
      <c r="K361" s="155">
        <f>ROUND(P361*H361,2)</f>
        <v>0</v>
      </c>
      <c r="L361" s="156"/>
      <c r="M361" s="34"/>
      <c r="N361" s="157" t="s">
        <v>1</v>
      </c>
      <c r="O361" s="158" t="s">
        <v>41</v>
      </c>
      <c r="P361" s="159">
        <f>I361+J361</f>
        <v>0</v>
      </c>
      <c r="Q361" s="159">
        <f>ROUND(I361*H361,2)</f>
        <v>0</v>
      </c>
      <c r="R361" s="159">
        <f>ROUND(J361*H361,2)</f>
        <v>0</v>
      </c>
      <c r="S361" s="59"/>
      <c r="T361" s="160">
        <f>S361*H361</f>
        <v>0</v>
      </c>
      <c r="U361" s="160">
        <v>0</v>
      </c>
      <c r="V361" s="160">
        <f>U361*H361</f>
        <v>0</v>
      </c>
      <c r="W361" s="160">
        <v>0</v>
      </c>
      <c r="X361" s="161">
        <f>W361*H361</f>
        <v>0</v>
      </c>
      <c r="Y361" s="33"/>
      <c r="Z361" s="33"/>
      <c r="AA361" s="33"/>
      <c r="AB361" s="33"/>
      <c r="AC361" s="33"/>
      <c r="AD361" s="33"/>
      <c r="AE361" s="33"/>
      <c r="AR361" s="162" t="s">
        <v>152</v>
      </c>
      <c r="AT361" s="162" t="s">
        <v>148</v>
      </c>
      <c r="AU361" s="162" t="s">
        <v>87</v>
      </c>
      <c r="AY361" s="18" t="s">
        <v>146</v>
      </c>
      <c r="BE361" s="163">
        <f>IF(O361="základní",K361,0)</f>
        <v>0</v>
      </c>
      <c r="BF361" s="163">
        <f>IF(O361="snížená",K361,0)</f>
        <v>0</v>
      </c>
      <c r="BG361" s="163">
        <f>IF(O361="zákl. přenesená",K361,0)</f>
        <v>0</v>
      </c>
      <c r="BH361" s="163">
        <f>IF(O361="sníž. přenesená",K361,0)</f>
        <v>0</v>
      </c>
      <c r="BI361" s="163">
        <f>IF(O361="nulová",K361,0)</f>
        <v>0</v>
      </c>
      <c r="BJ361" s="18" t="s">
        <v>83</v>
      </c>
      <c r="BK361" s="163">
        <f>ROUND(P361*H361,2)</f>
        <v>0</v>
      </c>
      <c r="BL361" s="18" t="s">
        <v>152</v>
      </c>
      <c r="BM361" s="162" t="s">
        <v>520</v>
      </c>
    </row>
    <row r="362" spans="1:65" s="12" customFormat="1" ht="22.9" customHeight="1">
      <c r="B362" s="134"/>
      <c r="D362" s="135" t="s">
        <v>77</v>
      </c>
      <c r="E362" s="146" t="s">
        <v>170</v>
      </c>
      <c r="F362" s="146" t="s">
        <v>521</v>
      </c>
      <c r="I362" s="137"/>
      <c r="J362" s="137"/>
      <c r="K362" s="147">
        <f>BK362</f>
        <v>0</v>
      </c>
      <c r="M362" s="134"/>
      <c r="N362" s="139"/>
      <c r="O362" s="140"/>
      <c r="P362" s="140"/>
      <c r="Q362" s="141">
        <f>SUM(Q363:Q367)</f>
        <v>0</v>
      </c>
      <c r="R362" s="141">
        <f>SUM(R363:R367)</f>
        <v>0</v>
      </c>
      <c r="S362" s="140"/>
      <c r="T362" s="142">
        <f>SUM(T363:T367)</f>
        <v>0</v>
      </c>
      <c r="U362" s="140"/>
      <c r="V362" s="142">
        <f>SUM(V363:V367)</f>
        <v>3.7131400000000001</v>
      </c>
      <c r="W362" s="140"/>
      <c r="X362" s="143">
        <f>SUM(X363:X367)</f>
        <v>0</v>
      </c>
      <c r="AR362" s="135" t="s">
        <v>83</v>
      </c>
      <c r="AT362" s="144" t="s">
        <v>77</v>
      </c>
      <c r="AU362" s="144" t="s">
        <v>83</v>
      </c>
      <c r="AY362" s="135" t="s">
        <v>146</v>
      </c>
      <c r="BK362" s="145">
        <f>SUM(BK363:BK367)</f>
        <v>0</v>
      </c>
    </row>
    <row r="363" spans="1:65" s="2" customFormat="1" ht="24.2" customHeight="1">
      <c r="A363" s="33"/>
      <c r="B363" s="148"/>
      <c r="C363" s="149" t="s">
        <v>522</v>
      </c>
      <c r="D363" s="149" t="s">
        <v>148</v>
      </c>
      <c r="E363" s="150" t="s">
        <v>523</v>
      </c>
      <c r="F363" s="151" t="s">
        <v>524</v>
      </c>
      <c r="G363" s="152" t="s">
        <v>151</v>
      </c>
      <c r="H363" s="153">
        <v>17</v>
      </c>
      <c r="I363" s="154"/>
      <c r="J363" s="154"/>
      <c r="K363" s="155">
        <f>ROUND(P363*H363,2)</f>
        <v>0</v>
      </c>
      <c r="L363" s="156"/>
      <c r="M363" s="34"/>
      <c r="N363" s="157" t="s">
        <v>1</v>
      </c>
      <c r="O363" s="158" t="s">
        <v>41</v>
      </c>
      <c r="P363" s="159">
        <f>I363+J363</f>
        <v>0</v>
      </c>
      <c r="Q363" s="159">
        <f>ROUND(I363*H363,2)</f>
        <v>0</v>
      </c>
      <c r="R363" s="159">
        <f>ROUND(J363*H363,2)</f>
        <v>0</v>
      </c>
      <c r="S363" s="59"/>
      <c r="T363" s="160">
        <f>S363*H363</f>
        <v>0</v>
      </c>
      <c r="U363" s="160">
        <v>0</v>
      </c>
      <c r="V363" s="160">
        <f>U363*H363</f>
        <v>0</v>
      </c>
      <c r="W363" s="160">
        <v>0</v>
      </c>
      <c r="X363" s="161">
        <f>W363*H363</f>
        <v>0</v>
      </c>
      <c r="Y363" s="33"/>
      <c r="Z363" s="33"/>
      <c r="AA363" s="33"/>
      <c r="AB363" s="33"/>
      <c r="AC363" s="33"/>
      <c r="AD363" s="33"/>
      <c r="AE363" s="33"/>
      <c r="AR363" s="162" t="s">
        <v>152</v>
      </c>
      <c r="AT363" s="162" t="s">
        <v>148</v>
      </c>
      <c r="AU363" s="162" t="s">
        <v>87</v>
      </c>
      <c r="AY363" s="18" t="s">
        <v>146</v>
      </c>
      <c r="BE363" s="163">
        <f>IF(O363="základní",K363,0)</f>
        <v>0</v>
      </c>
      <c r="BF363" s="163">
        <f>IF(O363="snížená",K363,0)</f>
        <v>0</v>
      </c>
      <c r="BG363" s="163">
        <f>IF(O363="zákl. přenesená",K363,0)</f>
        <v>0</v>
      </c>
      <c r="BH363" s="163">
        <f>IF(O363="sníž. přenesená",K363,0)</f>
        <v>0</v>
      </c>
      <c r="BI363" s="163">
        <f>IF(O363="nulová",K363,0)</f>
        <v>0</v>
      </c>
      <c r="BJ363" s="18" t="s">
        <v>83</v>
      </c>
      <c r="BK363" s="163">
        <f>ROUND(P363*H363,2)</f>
        <v>0</v>
      </c>
      <c r="BL363" s="18" t="s">
        <v>152</v>
      </c>
      <c r="BM363" s="162" t="s">
        <v>525</v>
      </c>
    </row>
    <row r="364" spans="1:65" s="2" customFormat="1" ht="24.2" customHeight="1">
      <c r="A364" s="33"/>
      <c r="B364" s="148"/>
      <c r="C364" s="149" t="s">
        <v>526</v>
      </c>
      <c r="D364" s="149" t="s">
        <v>148</v>
      </c>
      <c r="E364" s="150" t="s">
        <v>527</v>
      </c>
      <c r="F364" s="151" t="s">
        <v>528</v>
      </c>
      <c r="G364" s="152" t="s">
        <v>151</v>
      </c>
      <c r="H364" s="153">
        <v>17</v>
      </c>
      <c r="I364" s="154"/>
      <c r="J364" s="154"/>
      <c r="K364" s="155">
        <f>ROUND(P364*H364,2)</f>
        <v>0</v>
      </c>
      <c r="L364" s="156"/>
      <c r="M364" s="34"/>
      <c r="N364" s="157" t="s">
        <v>1</v>
      </c>
      <c r="O364" s="158" t="s">
        <v>41</v>
      </c>
      <c r="P364" s="159">
        <f>I364+J364</f>
        <v>0</v>
      </c>
      <c r="Q364" s="159">
        <f>ROUND(I364*H364,2)</f>
        <v>0</v>
      </c>
      <c r="R364" s="159">
        <f>ROUND(J364*H364,2)</f>
        <v>0</v>
      </c>
      <c r="S364" s="59"/>
      <c r="T364" s="160">
        <f>S364*H364</f>
        <v>0</v>
      </c>
      <c r="U364" s="160">
        <v>0</v>
      </c>
      <c r="V364" s="160">
        <f>U364*H364</f>
        <v>0</v>
      </c>
      <c r="W364" s="160">
        <v>0</v>
      </c>
      <c r="X364" s="161">
        <f>W364*H364</f>
        <v>0</v>
      </c>
      <c r="Y364" s="33"/>
      <c r="Z364" s="33"/>
      <c r="AA364" s="33"/>
      <c r="AB364" s="33"/>
      <c r="AC364" s="33"/>
      <c r="AD364" s="33"/>
      <c r="AE364" s="33"/>
      <c r="AR364" s="162" t="s">
        <v>152</v>
      </c>
      <c r="AT364" s="162" t="s">
        <v>148</v>
      </c>
      <c r="AU364" s="162" t="s">
        <v>87</v>
      </c>
      <c r="AY364" s="18" t="s">
        <v>146</v>
      </c>
      <c r="BE364" s="163">
        <f>IF(O364="základní",K364,0)</f>
        <v>0</v>
      </c>
      <c r="BF364" s="163">
        <f>IF(O364="snížená",K364,0)</f>
        <v>0</v>
      </c>
      <c r="BG364" s="163">
        <f>IF(O364="zákl. přenesená",K364,0)</f>
        <v>0</v>
      </c>
      <c r="BH364" s="163">
        <f>IF(O364="sníž. přenesená",K364,0)</f>
        <v>0</v>
      </c>
      <c r="BI364" s="163">
        <f>IF(O364="nulová",K364,0)</f>
        <v>0</v>
      </c>
      <c r="BJ364" s="18" t="s">
        <v>83</v>
      </c>
      <c r="BK364" s="163">
        <f>ROUND(P364*H364,2)</f>
        <v>0</v>
      </c>
      <c r="BL364" s="18" t="s">
        <v>152</v>
      </c>
      <c r="BM364" s="162" t="s">
        <v>529</v>
      </c>
    </row>
    <row r="365" spans="1:65" s="2" customFormat="1" ht="24.2" customHeight="1">
      <c r="A365" s="33"/>
      <c r="B365" s="148"/>
      <c r="C365" s="149" t="s">
        <v>530</v>
      </c>
      <c r="D365" s="149" t="s">
        <v>148</v>
      </c>
      <c r="E365" s="150" t="s">
        <v>531</v>
      </c>
      <c r="F365" s="151" t="s">
        <v>532</v>
      </c>
      <c r="G365" s="152" t="s">
        <v>151</v>
      </c>
      <c r="H365" s="153">
        <v>17</v>
      </c>
      <c r="I365" s="154"/>
      <c r="J365" s="154"/>
      <c r="K365" s="155">
        <f>ROUND(P365*H365,2)</f>
        <v>0</v>
      </c>
      <c r="L365" s="156"/>
      <c r="M365" s="34"/>
      <c r="N365" s="157" t="s">
        <v>1</v>
      </c>
      <c r="O365" s="158" t="s">
        <v>41</v>
      </c>
      <c r="P365" s="159">
        <f>I365+J365</f>
        <v>0</v>
      </c>
      <c r="Q365" s="159">
        <f>ROUND(I365*H365,2)</f>
        <v>0</v>
      </c>
      <c r="R365" s="159">
        <f>ROUND(J365*H365,2)</f>
        <v>0</v>
      </c>
      <c r="S365" s="59"/>
      <c r="T365" s="160">
        <f>S365*H365</f>
        <v>0</v>
      </c>
      <c r="U365" s="160">
        <v>0.10100000000000001</v>
      </c>
      <c r="V365" s="160">
        <f>U365*H365</f>
        <v>1.7170000000000001</v>
      </c>
      <c r="W365" s="160">
        <v>0</v>
      </c>
      <c r="X365" s="161">
        <f>W365*H365</f>
        <v>0</v>
      </c>
      <c r="Y365" s="33"/>
      <c r="Z365" s="33"/>
      <c r="AA365" s="33"/>
      <c r="AB365" s="33"/>
      <c r="AC365" s="33"/>
      <c r="AD365" s="33"/>
      <c r="AE365" s="33"/>
      <c r="AR365" s="162" t="s">
        <v>152</v>
      </c>
      <c r="AT365" s="162" t="s">
        <v>148</v>
      </c>
      <c r="AU365" s="162" t="s">
        <v>87</v>
      </c>
      <c r="AY365" s="18" t="s">
        <v>146</v>
      </c>
      <c r="BE365" s="163">
        <f>IF(O365="základní",K365,0)</f>
        <v>0</v>
      </c>
      <c r="BF365" s="163">
        <f>IF(O365="snížená",K365,0)</f>
        <v>0</v>
      </c>
      <c r="BG365" s="163">
        <f>IF(O365="zákl. přenesená",K365,0)</f>
        <v>0</v>
      </c>
      <c r="BH365" s="163">
        <f>IF(O365="sníž. přenesená",K365,0)</f>
        <v>0</v>
      </c>
      <c r="BI365" s="163">
        <f>IF(O365="nulová",K365,0)</f>
        <v>0</v>
      </c>
      <c r="BJ365" s="18" t="s">
        <v>83</v>
      </c>
      <c r="BK365" s="163">
        <f>ROUND(P365*H365,2)</f>
        <v>0</v>
      </c>
      <c r="BL365" s="18" t="s">
        <v>152</v>
      </c>
      <c r="BM365" s="162" t="s">
        <v>533</v>
      </c>
    </row>
    <row r="366" spans="1:65" s="2" customFormat="1" ht="24.2" customHeight="1">
      <c r="A366" s="33"/>
      <c r="B366" s="148"/>
      <c r="C366" s="180" t="s">
        <v>534</v>
      </c>
      <c r="D366" s="180" t="s">
        <v>186</v>
      </c>
      <c r="E366" s="181" t="s">
        <v>535</v>
      </c>
      <c r="F366" s="182" t="s">
        <v>536</v>
      </c>
      <c r="G366" s="183" t="s">
        <v>151</v>
      </c>
      <c r="H366" s="184">
        <v>17.510000000000002</v>
      </c>
      <c r="I366" s="185"/>
      <c r="J366" s="186"/>
      <c r="K366" s="187">
        <f>ROUND(P366*H366,2)</f>
        <v>0</v>
      </c>
      <c r="L366" s="186"/>
      <c r="M366" s="188"/>
      <c r="N366" s="189" t="s">
        <v>1</v>
      </c>
      <c r="O366" s="158" t="s">
        <v>41</v>
      </c>
      <c r="P366" s="159">
        <f>I366+J366</f>
        <v>0</v>
      </c>
      <c r="Q366" s="159">
        <f>ROUND(I366*H366,2)</f>
        <v>0</v>
      </c>
      <c r="R366" s="159">
        <f>ROUND(J366*H366,2)</f>
        <v>0</v>
      </c>
      <c r="S366" s="59"/>
      <c r="T366" s="160">
        <f>S366*H366</f>
        <v>0</v>
      </c>
      <c r="U366" s="160">
        <v>0.114</v>
      </c>
      <c r="V366" s="160">
        <f>U366*H366</f>
        <v>1.9961400000000002</v>
      </c>
      <c r="W366" s="160">
        <v>0</v>
      </c>
      <c r="X366" s="161">
        <f>W366*H366</f>
        <v>0</v>
      </c>
      <c r="Y366" s="33"/>
      <c r="Z366" s="33"/>
      <c r="AA366" s="33"/>
      <c r="AB366" s="33"/>
      <c r="AC366" s="33"/>
      <c r="AD366" s="33"/>
      <c r="AE366" s="33"/>
      <c r="AR366" s="162" t="s">
        <v>185</v>
      </c>
      <c r="AT366" s="162" t="s">
        <v>186</v>
      </c>
      <c r="AU366" s="162" t="s">
        <v>87</v>
      </c>
      <c r="AY366" s="18" t="s">
        <v>146</v>
      </c>
      <c r="BE366" s="163">
        <f>IF(O366="základní",K366,0)</f>
        <v>0</v>
      </c>
      <c r="BF366" s="163">
        <f>IF(O366="snížená",K366,0)</f>
        <v>0</v>
      </c>
      <c r="BG366" s="163">
        <f>IF(O366="zákl. přenesená",K366,0)</f>
        <v>0</v>
      </c>
      <c r="BH366" s="163">
        <f>IF(O366="sníž. přenesená",K366,0)</f>
        <v>0</v>
      </c>
      <c r="BI366" s="163">
        <f>IF(O366="nulová",K366,0)</f>
        <v>0</v>
      </c>
      <c r="BJ366" s="18" t="s">
        <v>83</v>
      </c>
      <c r="BK366" s="163">
        <f>ROUND(P366*H366,2)</f>
        <v>0</v>
      </c>
      <c r="BL366" s="18" t="s">
        <v>152</v>
      </c>
      <c r="BM366" s="162" t="s">
        <v>537</v>
      </c>
    </row>
    <row r="367" spans="1:65" s="14" customFormat="1" ht="11.25">
      <c r="B367" s="172"/>
      <c r="D367" s="165" t="s">
        <v>158</v>
      </c>
      <c r="F367" s="174" t="s">
        <v>538</v>
      </c>
      <c r="H367" s="175">
        <v>17.510000000000002</v>
      </c>
      <c r="I367" s="176"/>
      <c r="J367" s="176"/>
      <c r="M367" s="172"/>
      <c r="N367" s="177"/>
      <c r="O367" s="178"/>
      <c r="P367" s="178"/>
      <c r="Q367" s="178"/>
      <c r="R367" s="178"/>
      <c r="S367" s="178"/>
      <c r="T367" s="178"/>
      <c r="U367" s="178"/>
      <c r="V367" s="178"/>
      <c r="W367" s="178"/>
      <c r="X367" s="179"/>
      <c r="AT367" s="173" t="s">
        <v>158</v>
      </c>
      <c r="AU367" s="173" t="s">
        <v>87</v>
      </c>
      <c r="AV367" s="14" t="s">
        <v>87</v>
      </c>
      <c r="AW367" s="14" t="s">
        <v>3</v>
      </c>
      <c r="AX367" s="14" t="s">
        <v>83</v>
      </c>
      <c r="AY367" s="173" t="s">
        <v>146</v>
      </c>
    </row>
    <row r="368" spans="1:65" s="12" customFormat="1" ht="22.9" customHeight="1">
      <c r="B368" s="134"/>
      <c r="D368" s="135" t="s">
        <v>77</v>
      </c>
      <c r="E368" s="146" t="s">
        <v>174</v>
      </c>
      <c r="F368" s="146" t="s">
        <v>539</v>
      </c>
      <c r="I368" s="137"/>
      <c r="J368" s="137"/>
      <c r="K368" s="147">
        <f>BK368</f>
        <v>0</v>
      </c>
      <c r="M368" s="134"/>
      <c r="N368" s="139"/>
      <c r="O368" s="140"/>
      <c r="P368" s="140"/>
      <c r="Q368" s="141">
        <f>SUM(Q369:Q591)</f>
        <v>0</v>
      </c>
      <c r="R368" s="141">
        <f>SUM(R369:R591)</f>
        <v>0</v>
      </c>
      <c r="S368" s="140"/>
      <c r="T368" s="142">
        <f>SUM(T369:T591)</f>
        <v>0</v>
      </c>
      <c r="U368" s="140"/>
      <c r="V368" s="142">
        <f>SUM(V369:V591)</f>
        <v>108.84528811000001</v>
      </c>
      <c r="W368" s="140"/>
      <c r="X368" s="143">
        <f>SUM(X369:X591)</f>
        <v>0</v>
      </c>
      <c r="AR368" s="135" t="s">
        <v>83</v>
      </c>
      <c r="AT368" s="144" t="s">
        <v>77</v>
      </c>
      <c r="AU368" s="144" t="s">
        <v>83</v>
      </c>
      <c r="AY368" s="135" t="s">
        <v>146</v>
      </c>
      <c r="BK368" s="145">
        <f>SUM(BK369:BK591)</f>
        <v>0</v>
      </c>
    </row>
    <row r="369" spans="1:65" s="2" customFormat="1" ht="24.2" customHeight="1">
      <c r="A369" s="33"/>
      <c r="B369" s="148"/>
      <c r="C369" s="149" t="s">
        <v>540</v>
      </c>
      <c r="D369" s="149" t="s">
        <v>148</v>
      </c>
      <c r="E369" s="150" t="s">
        <v>541</v>
      </c>
      <c r="F369" s="151" t="s">
        <v>542</v>
      </c>
      <c r="G369" s="152" t="s">
        <v>151</v>
      </c>
      <c r="H369" s="153">
        <v>94</v>
      </c>
      <c r="I369" s="154"/>
      <c r="J369" s="154"/>
      <c r="K369" s="155">
        <f>ROUND(P369*H369,2)</f>
        <v>0</v>
      </c>
      <c r="L369" s="156"/>
      <c r="M369" s="34"/>
      <c r="N369" s="157" t="s">
        <v>1</v>
      </c>
      <c r="O369" s="158" t="s">
        <v>41</v>
      </c>
      <c r="P369" s="159">
        <f>I369+J369</f>
        <v>0</v>
      </c>
      <c r="Q369" s="159">
        <f>ROUND(I369*H369,2)</f>
        <v>0</v>
      </c>
      <c r="R369" s="159">
        <f>ROUND(J369*H369,2)</f>
        <v>0</v>
      </c>
      <c r="S369" s="59"/>
      <c r="T369" s="160">
        <f>S369*H369</f>
        <v>0</v>
      </c>
      <c r="U369" s="160">
        <v>4.3800000000000002E-3</v>
      </c>
      <c r="V369" s="160">
        <f>U369*H369</f>
        <v>0.41172000000000003</v>
      </c>
      <c r="W369" s="160">
        <v>0</v>
      </c>
      <c r="X369" s="161">
        <f>W369*H369</f>
        <v>0</v>
      </c>
      <c r="Y369" s="33"/>
      <c r="Z369" s="33"/>
      <c r="AA369" s="33"/>
      <c r="AB369" s="33"/>
      <c r="AC369" s="33"/>
      <c r="AD369" s="33"/>
      <c r="AE369" s="33"/>
      <c r="AR369" s="162" t="s">
        <v>152</v>
      </c>
      <c r="AT369" s="162" t="s">
        <v>148</v>
      </c>
      <c r="AU369" s="162" t="s">
        <v>87</v>
      </c>
      <c r="AY369" s="18" t="s">
        <v>146</v>
      </c>
      <c r="BE369" s="163">
        <f>IF(O369="základní",K369,0)</f>
        <v>0</v>
      </c>
      <c r="BF369" s="163">
        <f>IF(O369="snížená",K369,0)</f>
        <v>0</v>
      </c>
      <c r="BG369" s="163">
        <f>IF(O369="zákl. přenesená",K369,0)</f>
        <v>0</v>
      </c>
      <c r="BH369" s="163">
        <f>IF(O369="sníž. přenesená",K369,0)</f>
        <v>0</v>
      </c>
      <c r="BI369" s="163">
        <f>IF(O369="nulová",K369,0)</f>
        <v>0</v>
      </c>
      <c r="BJ369" s="18" t="s">
        <v>83</v>
      </c>
      <c r="BK369" s="163">
        <f>ROUND(P369*H369,2)</f>
        <v>0</v>
      </c>
      <c r="BL369" s="18" t="s">
        <v>152</v>
      </c>
      <c r="BM369" s="162" t="s">
        <v>543</v>
      </c>
    </row>
    <row r="370" spans="1:65" s="14" customFormat="1" ht="11.25">
      <c r="B370" s="172"/>
      <c r="D370" s="165" t="s">
        <v>158</v>
      </c>
      <c r="E370" s="173" t="s">
        <v>1</v>
      </c>
      <c r="F370" s="174" t="s">
        <v>544</v>
      </c>
      <c r="H370" s="175">
        <v>94</v>
      </c>
      <c r="I370" s="176"/>
      <c r="J370" s="176"/>
      <c r="M370" s="172"/>
      <c r="N370" s="177"/>
      <c r="O370" s="178"/>
      <c r="P370" s="178"/>
      <c r="Q370" s="178"/>
      <c r="R370" s="178"/>
      <c r="S370" s="178"/>
      <c r="T370" s="178"/>
      <c r="U370" s="178"/>
      <c r="V370" s="178"/>
      <c r="W370" s="178"/>
      <c r="X370" s="179"/>
      <c r="AT370" s="173" t="s">
        <v>158</v>
      </c>
      <c r="AU370" s="173" t="s">
        <v>87</v>
      </c>
      <c r="AV370" s="14" t="s">
        <v>87</v>
      </c>
      <c r="AW370" s="14" t="s">
        <v>4</v>
      </c>
      <c r="AX370" s="14" t="s">
        <v>83</v>
      </c>
      <c r="AY370" s="173" t="s">
        <v>146</v>
      </c>
    </row>
    <row r="371" spans="1:65" s="2" customFormat="1" ht="24.2" customHeight="1">
      <c r="A371" s="33"/>
      <c r="B371" s="148"/>
      <c r="C371" s="149" t="s">
        <v>545</v>
      </c>
      <c r="D371" s="149" t="s">
        <v>148</v>
      </c>
      <c r="E371" s="150" t="s">
        <v>546</v>
      </c>
      <c r="F371" s="151" t="s">
        <v>547</v>
      </c>
      <c r="G371" s="152" t="s">
        <v>151</v>
      </c>
      <c r="H371" s="153">
        <v>46.933</v>
      </c>
      <c r="I371" s="154"/>
      <c r="J371" s="154"/>
      <c r="K371" s="155">
        <f>ROUND(P371*H371,2)</f>
        <v>0</v>
      </c>
      <c r="L371" s="156"/>
      <c r="M371" s="34"/>
      <c r="N371" s="157" t="s">
        <v>1</v>
      </c>
      <c r="O371" s="158" t="s">
        <v>41</v>
      </c>
      <c r="P371" s="159">
        <f>I371+J371</f>
        <v>0</v>
      </c>
      <c r="Q371" s="159">
        <f>ROUND(I371*H371,2)</f>
        <v>0</v>
      </c>
      <c r="R371" s="159">
        <f>ROUND(J371*H371,2)</f>
        <v>0</v>
      </c>
      <c r="S371" s="59"/>
      <c r="T371" s="160">
        <f>S371*H371</f>
        <v>0</v>
      </c>
      <c r="U371" s="160">
        <v>1.8380000000000001E-2</v>
      </c>
      <c r="V371" s="160">
        <f>U371*H371</f>
        <v>0.86262854</v>
      </c>
      <c r="W371" s="160">
        <v>0</v>
      </c>
      <c r="X371" s="161">
        <f>W371*H371</f>
        <v>0</v>
      </c>
      <c r="Y371" s="33"/>
      <c r="Z371" s="33"/>
      <c r="AA371" s="33"/>
      <c r="AB371" s="33"/>
      <c r="AC371" s="33"/>
      <c r="AD371" s="33"/>
      <c r="AE371" s="33"/>
      <c r="AR371" s="162" t="s">
        <v>152</v>
      </c>
      <c r="AT371" s="162" t="s">
        <v>148</v>
      </c>
      <c r="AU371" s="162" t="s">
        <v>87</v>
      </c>
      <c r="AY371" s="18" t="s">
        <v>146</v>
      </c>
      <c r="BE371" s="163">
        <f>IF(O371="základní",K371,0)</f>
        <v>0</v>
      </c>
      <c r="BF371" s="163">
        <f>IF(O371="snížená",K371,0)</f>
        <v>0</v>
      </c>
      <c r="BG371" s="163">
        <f>IF(O371="zákl. přenesená",K371,0)</f>
        <v>0</v>
      </c>
      <c r="BH371" s="163">
        <f>IF(O371="sníž. přenesená",K371,0)</f>
        <v>0</v>
      </c>
      <c r="BI371" s="163">
        <f>IF(O371="nulová",K371,0)</f>
        <v>0</v>
      </c>
      <c r="BJ371" s="18" t="s">
        <v>83</v>
      </c>
      <c r="BK371" s="163">
        <f>ROUND(P371*H371,2)</f>
        <v>0</v>
      </c>
      <c r="BL371" s="18" t="s">
        <v>152</v>
      </c>
      <c r="BM371" s="162" t="s">
        <v>548</v>
      </c>
    </row>
    <row r="372" spans="1:65" s="13" customFormat="1" ht="11.25">
      <c r="B372" s="164"/>
      <c r="D372" s="165" t="s">
        <v>158</v>
      </c>
      <c r="E372" s="166" t="s">
        <v>1</v>
      </c>
      <c r="F372" s="167" t="s">
        <v>549</v>
      </c>
      <c r="H372" s="166" t="s">
        <v>1</v>
      </c>
      <c r="I372" s="168"/>
      <c r="J372" s="168"/>
      <c r="M372" s="164"/>
      <c r="N372" s="169"/>
      <c r="O372" s="170"/>
      <c r="P372" s="170"/>
      <c r="Q372" s="170"/>
      <c r="R372" s="170"/>
      <c r="S372" s="170"/>
      <c r="T372" s="170"/>
      <c r="U372" s="170"/>
      <c r="V372" s="170"/>
      <c r="W372" s="170"/>
      <c r="X372" s="171"/>
      <c r="AT372" s="166" t="s">
        <v>158</v>
      </c>
      <c r="AU372" s="166" t="s">
        <v>87</v>
      </c>
      <c r="AV372" s="13" t="s">
        <v>83</v>
      </c>
      <c r="AW372" s="13" t="s">
        <v>4</v>
      </c>
      <c r="AX372" s="13" t="s">
        <v>78</v>
      </c>
      <c r="AY372" s="166" t="s">
        <v>146</v>
      </c>
    </row>
    <row r="373" spans="1:65" s="14" customFormat="1" ht="11.25">
      <c r="B373" s="172"/>
      <c r="D373" s="165" t="s">
        <v>158</v>
      </c>
      <c r="E373" s="173" t="s">
        <v>1</v>
      </c>
      <c r="F373" s="174" t="s">
        <v>550</v>
      </c>
      <c r="H373" s="175">
        <v>9.1549999999999994</v>
      </c>
      <c r="I373" s="176"/>
      <c r="J373" s="176"/>
      <c r="M373" s="172"/>
      <c r="N373" s="177"/>
      <c r="O373" s="178"/>
      <c r="P373" s="178"/>
      <c r="Q373" s="178"/>
      <c r="R373" s="178"/>
      <c r="S373" s="178"/>
      <c r="T373" s="178"/>
      <c r="U373" s="178"/>
      <c r="V373" s="178"/>
      <c r="W373" s="178"/>
      <c r="X373" s="179"/>
      <c r="AT373" s="173" t="s">
        <v>158</v>
      </c>
      <c r="AU373" s="173" t="s">
        <v>87</v>
      </c>
      <c r="AV373" s="14" t="s">
        <v>87</v>
      </c>
      <c r="AW373" s="14" t="s">
        <v>4</v>
      </c>
      <c r="AX373" s="14" t="s">
        <v>78</v>
      </c>
      <c r="AY373" s="173" t="s">
        <v>146</v>
      </c>
    </row>
    <row r="374" spans="1:65" s="14" customFormat="1" ht="11.25">
      <c r="B374" s="172"/>
      <c r="D374" s="165" t="s">
        <v>158</v>
      </c>
      <c r="E374" s="173" t="s">
        <v>1</v>
      </c>
      <c r="F374" s="174" t="s">
        <v>551</v>
      </c>
      <c r="H374" s="175">
        <v>9.1549999999999994</v>
      </c>
      <c r="I374" s="176"/>
      <c r="J374" s="176"/>
      <c r="M374" s="172"/>
      <c r="N374" s="177"/>
      <c r="O374" s="178"/>
      <c r="P374" s="178"/>
      <c r="Q374" s="178"/>
      <c r="R374" s="178"/>
      <c r="S374" s="178"/>
      <c r="T374" s="178"/>
      <c r="U374" s="178"/>
      <c r="V374" s="178"/>
      <c r="W374" s="178"/>
      <c r="X374" s="179"/>
      <c r="AT374" s="173" t="s">
        <v>158</v>
      </c>
      <c r="AU374" s="173" t="s">
        <v>87</v>
      </c>
      <c r="AV374" s="14" t="s">
        <v>87</v>
      </c>
      <c r="AW374" s="14" t="s">
        <v>4</v>
      </c>
      <c r="AX374" s="14" t="s">
        <v>78</v>
      </c>
      <c r="AY374" s="173" t="s">
        <v>146</v>
      </c>
    </row>
    <row r="375" spans="1:65" s="14" customFormat="1" ht="11.25">
      <c r="B375" s="172"/>
      <c r="D375" s="165" t="s">
        <v>158</v>
      </c>
      <c r="E375" s="173" t="s">
        <v>1</v>
      </c>
      <c r="F375" s="174" t="s">
        <v>552</v>
      </c>
      <c r="H375" s="175">
        <v>12.768000000000001</v>
      </c>
      <c r="I375" s="176"/>
      <c r="J375" s="176"/>
      <c r="M375" s="172"/>
      <c r="N375" s="177"/>
      <c r="O375" s="178"/>
      <c r="P375" s="178"/>
      <c r="Q375" s="178"/>
      <c r="R375" s="178"/>
      <c r="S375" s="178"/>
      <c r="T375" s="178"/>
      <c r="U375" s="178"/>
      <c r="V375" s="178"/>
      <c r="W375" s="178"/>
      <c r="X375" s="179"/>
      <c r="AT375" s="173" t="s">
        <v>158</v>
      </c>
      <c r="AU375" s="173" t="s">
        <v>87</v>
      </c>
      <c r="AV375" s="14" t="s">
        <v>87</v>
      </c>
      <c r="AW375" s="14" t="s">
        <v>4</v>
      </c>
      <c r="AX375" s="14" t="s">
        <v>78</v>
      </c>
      <c r="AY375" s="173" t="s">
        <v>146</v>
      </c>
    </row>
    <row r="376" spans="1:65" s="14" customFormat="1" ht="11.25">
      <c r="B376" s="172"/>
      <c r="D376" s="165" t="s">
        <v>158</v>
      </c>
      <c r="E376" s="173" t="s">
        <v>1</v>
      </c>
      <c r="F376" s="174" t="s">
        <v>553</v>
      </c>
      <c r="H376" s="175">
        <v>8.2550000000000008</v>
      </c>
      <c r="I376" s="176"/>
      <c r="J376" s="176"/>
      <c r="M376" s="172"/>
      <c r="N376" s="177"/>
      <c r="O376" s="178"/>
      <c r="P376" s="178"/>
      <c r="Q376" s="178"/>
      <c r="R376" s="178"/>
      <c r="S376" s="178"/>
      <c r="T376" s="178"/>
      <c r="U376" s="178"/>
      <c r="V376" s="178"/>
      <c r="W376" s="178"/>
      <c r="X376" s="179"/>
      <c r="AT376" s="173" t="s">
        <v>158</v>
      </c>
      <c r="AU376" s="173" t="s">
        <v>87</v>
      </c>
      <c r="AV376" s="14" t="s">
        <v>87</v>
      </c>
      <c r="AW376" s="14" t="s">
        <v>4</v>
      </c>
      <c r="AX376" s="14" t="s">
        <v>78</v>
      </c>
      <c r="AY376" s="173" t="s">
        <v>146</v>
      </c>
    </row>
    <row r="377" spans="1:65" s="14" customFormat="1" ht="11.25">
      <c r="B377" s="172"/>
      <c r="D377" s="165" t="s">
        <v>158</v>
      </c>
      <c r="E377" s="173" t="s">
        <v>1</v>
      </c>
      <c r="F377" s="174" t="s">
        <v>554</v>
      </c>
      <c r="H377" s="175">
        <v>5.68</v>
      </c>
      <c r="I377" s="176"/>
      <c r="J377" s="176"/>
      <c r="M377" s="172"/>
      <c r="N377" s="177"/>
      <c r="O377" s="178"/>
      <c r="P377" s="178"/>
      <c r="Q377" s="178"/>
      <c r="R377" s="178"/>
      <c r="S377" s="178"/>
      <c r="T377" s="178"/>
      <c r="U377" s="178"/>
      <c r="V377" s="178"/>
      <c r="W377" s="178"/>
      <c r="X377" s="179"/>
      <c r="AT377" s="173" t="s">
        <v>158</v>
      </c>
      <c r="AU377" s="173" t="s">
        <v>87</v>
      </c>
      <c r="AV377" s="14" t="s">
        <v>87</v>
      </c>
      <c r="AW377" s="14" t="s">
        <v>4</v>
      </c>
      <c r="AX377" s="14" t="s">
        <v>78</v>
      </c>
      <c r="AY377" s="173" t="s">
        <v>146</v>
      </c>
    </row>
    <row r="378" spans="1:65" s="14" customFormat="1" ht="11.25">
      <c r="B378" s="172"/>
      <c r="D378" s="165" t="s">
        <v>158</v>
      </c>
      <c r="E378" s="173" t="s">
        <v>1</v>
      </c>
      <c r="F378" s="174" t="s">
        <v>555</v>
      </c>
      <c r="H378" s="175">
        <v>1.92</v>
      </c>
      <c r="I378" s="176"/>
      <c r="J378" s="176"/>
      <c r="M378" s="172"/>
      <c r="N378" s="177"/>
      <c r="O378" s="178"/>
      <c r="P378" s="178"/>
      <c r="Q378" s="178"/>
      <c r="R378" s="178"/>
      <c r="S378" s="178"/>
      <c r="T378" s="178"/>
      <c r="U378" s="178"/>
      <c r="V378" s="178"/>
      <c r="W378" s="178"/>
      <c r="X378" s="179"/>
      <c r="AT378" s="173" t="s">
        <v>158</v>
      </c>
      <c r="AU378" s="173" t="s">
        <v>87</v>
      </c>
      <c r="AV378" s="14" t="s">
        <v>87</v>
      </c>
      <c r="AW378" s="14" t="s">
        <v>4</v>
      </c>
      <c r="AX378" s="14" t="s">
        <v>78</v>
      </c>
      <c r="AY378" s="173" t="s">
        <v>146</v>
      </c>
    </row>
    <row r="379" spans="1:65" s="15" customFormat="1" ht="11.25">
      <c r="B379" s="190"/>
      <c r="D379" s="165" t="s">
        <v>158</v>
      </c>
      <c r="E379" s="191" t="s">
        <v>1</v>
      </c>
      <c r="F379" s="192" t="s">
        <v>248</v>
      </c>
      <c r="H379" s="193">
        <v>46.933</v>
      </c>
      <c r="I379" s="194"/>
      <c r="J379" s="194"/>
      <c r="M379" s="190"/>
      <c r="N379" s="195"/>
      <c r="O379" s="196"/>
      <c r="P379" s="196"/>
      <c r="Q379" s="196"/>
      <c r="R379" s="196"/>
      <c r="S379" s="196"/>
      <c r="T379" s="196"/>
      <c r="U379" s="196"/>
      <c r="V379" s="196"/>
      <c r="W379" s="196"/>
      <c r="X379" s="197"/>
      <c r="AT379" s="191" t="s">
        <v>158</v>
      </c>
      <c r="AU379" s="191" t="s">
        <v>87</v>
      </c>
      <c r="AV379" s="15" t="s">
        <v>152</v>
      </c>
      <c r="AW379" s="15" t="s">
        <v>4</v>
      </c>
      <c r="AX379" s="15" t="s">
        <v>83</v>
      </c>
      <c r="AY379" s="191" t="s">
        <v>146</v>
      </c>
    </row>
    <row r="380" spans="1:65" s="2" customFormat="1" ht="24.2" customHeight="1">
      <c r="A380" s="33"/>
      <c r="B380" s="148"/>
      <c r="C380" s="149" t="s">
        <v>556</v>
      </c>
      <c r="D380" s="149" t="s">
        <v>148</v>
      </c>
      <c r="E380" s="150" t="s">
        <v>557</v>
      </c>
      <c r="F380" s="151" t="s">
        <v>558</v>
      </c>
      <c r="G380" s="152" t="s">
        <v>151</v>
      </c>
      <c r="H380" s="153">
        <v>47.1</v>
      </c>
      <c r="I380" s="154"/>
      <c r="J380" s="154"/>
      <c r="K380" s="155">
        <f>ROUND(P380*H380,2)</f>
        <v>0</v>
      </c>
      <c r="L380" s="156"/>
      <c r="M380" s="34"/>
      <c r="N380" s="157" t="s">
        <v>1</v>
      </c>
      <c r="O380" s="158" t="s">
        <v>41</v>
      </c>
      <c r="P380" s="159">
        <f>I380+J380</f>
        <v>0</v>
      </c>
      <c r="Q380" s="159">
        <f>ROUND(I380*H380,2)</f>
        <v>0</v>
      </c>
      <c r="R380" s="159">
        <f>ROUND(J380*H380,2)</f>
        <v>0</v>
      </c>
      <c r="S380" s="59"/>
      <c r="T380" s="160">
        <f>S380*H380</f>
        <v>0</v>
      </c>
      <c r="U380" s="160">
        <v>1.8380000000000001E-2</v>
      </c>
      <c r="V380" s="160">
        <f>U380*H380</f>
        <v>0.86569800000000008</v>
      </c>
      <c r="W380" s="160">
        <v>0</v>
      </c>
      <c r="X380" s="161">
        <f>W380*H380</f>
        <v>0</v>
      </c>
      <c r="Y380" s="33"/>
      <c r="Z380" s="33"/>
      <c r="AA380" s="33"/>
      <c r="AB380" s="33"/>
      <c r="AC380" s="33"/>
      <c r="AD380" s="33"/>
      <c r="AE380" s="33"/>
      <c r="AR380" s="162" t="s">
        <v>152</v>
      </c>
      <c r="AT380" s="162" t="s">
        <v>148</v>
      </c>
      <c r="AU380" s="162" t="s">
        <v>87</v>
      </c>
      <c r="AY380" s="18" t="s">
        <v>146</v>
      </c>
      <c r="BE380" s="163">
        <f>IF(O380="základní",K380,0)</f>
        <v>0</v>
      </c>
      <c r="BF380" s="163">
        <f>IF(O380="snížená",K380,0)</f>
        <v>0</v>
      </c>
      <c r="BG380" s="163">
        <f>IF(O380="zákl. přenesená",K380,0)</f>
        <v>0</v>
      </c>
      <c r="BH380" s="163">
        <f>IF(O380="sníž. přenesená",K380,0)</f>
        <v>0</v>
      </c>
      <c r="BI380" s="163">
        <f>IF(O380="nulová",K380,0)</f>
        <v>0</v>
      </c>
      <c r="BJ380" s="18" t="s">
        <v>83</v>
      </c>
      <c r="BK380" s="163">
        <f>ROUND(P380*H380,2)</f>
        <v>0</v>
      </c>
      <c r="BL380" s="18" t="s">
        <v>152</v>
      </c>
      <c r="BM380" s="162" t="s">
        <v>559</v>
      </c>
    </row>
    <row r="381" spans="1:65" s="13" customFormat="1" ht="11.25">
      <c r="B381" s="164"/>
      <c r="D381" s="165" t="s">
        <v>158</v>
      </c>
      <c r="E381" s="166" t="s">
        <v>1</v>
      </c>
      <c r="F381" s="167" t="s">
        <v>232</v>
      </c>
      <c r="H381" s="166" t="s">
        <v>1</v>
      </c>
      <c r="I381" s="168"/>
      <c r="J381" s="168"/>
      <c r="M381" s="164"/>
      <c r="N381" s="169"/>
      <c r="O381" s="170"/>
      <c r="P381" s="170"/>
      <c r="Q381" s="170"/>
      <c r="R381" s="170"/>
      <c r="S381" s="170"/>
      <c r="T381" s="170"/>
      <c r="U381" s="170"/>
      <c r="V381" s="170"/>
      <c r="W381" s="170"/>
      <c r="X381" s="171"/>
      <c r="AT381" s="166" t="s">
        <v>158</v>
      </c>
      <c r="AU381" s="166" t="s">
        <v>87</v>
      </c>
      <c r="AV381" s="13" t="s">
        <v>83</v>
      </c>
      <c r="AW381" s="13" t="s">
        <v>4</v>
      </c>
      <c r="AX381" s="13" t="s">
        <v>78</v>
      </c>
      <c r="AY381" s="166" t="s">
        <v>146</v>
      </c>
    </row>
    <row r="382" spans="1:65" s="14" customFormat="1" ht="11.25">
      <c r="B382" s="172"/>
      <c r="D382" s="165" t="s">
        <v>158</v>
      </c>
      <c r="E382" s="173" t="s">
        <v>1</v>
      </c>
      <c r="F382" s="174" t="s">
        <v>560</v>
      </c>
      <c r="H382" s="175">
        <v>47.1</v>
      </c>
      <c r="I382" s="176"/>
      <c r="J382" s="176"/>
      <c r="M382" s="172"/>
      <c r="N382" s="177"/>
      <c r="O382" s="178"/>
      <c r="P382" s="178"/>
      <c r="Q382" s="178"/>
      <c r="R382" s="178"/>
      <c r="S382" s="178"/>
      <c r="T382" s="178"/>
      <c r="U382" s="178"/>
      <c r="V382" s="178"/>
      <c r="W382" s="178"/>
      <c r="X382" s="179"/>
      <c r="AT382" s="173" t="s">
        <v>158</v>
      </c>
      <c r="AU382" s="173" t="s">
        <v>87</v>
      </c>
      <c r="AV382" s="14" t="s">
        <v>87</v>
      </c>
      <c r="AW382" s="14" t="s">
        <v>4</v>
      </c>
      <c r="AX382" s="14" t="s">
        <v>83</v>
      </c>
      <c r="AY382" s="173" t="s">
        <v>146</v>
      </c>
    </row>
    <row r="383" spans="1:65" s="2" customFormat="1" ht="24.2" customHeight="1">
      <c r="A383" s="33"/>
      <c r="B383" s="148"/>
      <c r="C383" s="149" t="s">
        <v>561</v>
      </c>
      <c r="D383" s="149" t="s">
        <v>148</v>
      </c>
      <c r="E383" s="150" t="s">
        <v>562</v>
      </c>
      <c r="F383" s="151" t="s">
        <v>563</v>
      </c>
      <c r="G383" s="152" t="s">
        <v>151</v>
      </c>
      <c r="H383" s="153">
        <v>448.22</v>
      </c>
      <c r="I383" s="154"/>
      <c r="J383" s="154"/>
      <c r="K383" s="155">
        <f>ROUND(P383*H383,2)</f>
        <v>0</v>
      </c>
      <c r="L383" s="156"/>
      <c r="M383" s="34"/>
      <c r="N383" s="157" t="s">
        <v>1</v>
      </c>
      <c r="O383" s="158" t="s">
        <v>41</v>
      </c>
      <c r="P383" s="159">
        <f>I383+J383</f>
        <v>0</v>
      </c>
      <c r="Q383" s="159">
        <f>ROUND(I383*H383,2)</f>
        <v>0</v>
      </c>
      <c r="R383" s="159">
        <f>ROUND(J383*H383,2)</f>
        <v>0</v>
      </c>
      <c r="S383" s="59"/>
      <c r="T383" s="160">
        <f>S383*H383</f>
        <v>0</v>
      </c>
      <c r="U383" s="160">
        <v>1.8380000000000001E-2</v>
      </c>
      <c r="V383" s="160">
        <f>U383*H383</f>
        <v>8.2382836000000008</v>
      </c>
      <c r="W383" s="160">
        <v>0</v>
      </c>
      <c r="X383" s="161">
        <f>W383*H383</f>
        <v>0</v>
      </c>
      <c r="Y383" s="33"/>
      <c r="Z383" s="33"/>
      <c r="AA383" s="33"/>
      <c r="AB383" s="33"/>
      <c r="AC383" s="33"/>
      <c r="AD383" s="33"/>
      <c r="AE383" s="33"/>
      <c r="AR383" s="162" t="s">
        <v>152</v>
      </c>
      <c r="AT383" s="162" t="s">
        <v>148</v>
      </c>
      <c r="AU383" s="162" t="s">
        <v>87</v>
      </c>
      <c r="AY383" s="18" t="s">
        <v>146</v>
      </c>
      <c r="BE383" s="163">
        <f>IF(O383="základní",K383,0)</f>
        <v>0</v>
      </c>
      <c r="BF383" s="163">
        <f>IF(O383="snížená",K383,0)</f>
        <v>0</v>
      </c>
      <c r="BG383" s="163">
        <f>IF(O383="zákl. přenesená",K383,0)</f>
        <v>0</v>
      </c>
      <c r="BH383" s="163">
        <f>IF(O383="sníž. přenesená",K383,0)</f>
        <v>0</v>
      </c>
      <c r="BI383" s="163">
        <f>IF(O383="nulová",K383,0)</f>
        <v>0</v>
      </c>
      <c r="BJ383" s="18" t="s">
        <v>83</v>
      </c>
      <c r="BK383" s="163">
        <f>ROUND(P383*H383,2)</f>
        <v>0</v>
      </c>
      <c r="BL383" s="18" t="s">
        <v>152</v>
      </c>
      <c r="BM383" s="162" t="s">
        <v>564</v>
      </c>
    </row>
    <row r="384" spans="1:65" s="14" customFormat="1" ht="11.25">
      <c r="B384" s="172"/>
      <c r="D384" s="165" t="s">
        <v>158</v>
      </c>
      <c r="E384" s="173" t="s">
        <v>1</v>
      </c>
      <c r="F384" s="174" t="s">
        <v>565</v>
      </c>
      <c r="H384" s="175">
        <v>87.92</v>
      </c>
      <c r="I384" s="176"/>
      <c r="J384" s="176"/>
      <c r="M384" s="172"/>
      <c r="N384" s="177"/>
      <c r="O384" s="178"/>
      <c r="P384" s="178"/>
      <c r="Q384" s="178"/>
      <c r="R384" s="178"/>
      <c r="S384" s="178"/>
      <c r="T384" s="178"/>
      <c r="U384" s="178"/>
      <c r="V384" s="178"/>
      <c r="W384" s="178"/>
      <c r="X384" s="179"/>
      <c r="AT384" s="173" t="s">
        <v>158</v>
      </c>
      <c r="AU384" s="173" t="s">
        <v>87</v>
      </c>
      <c r="AV384" s="14" t="s">
        <v>87</v>
      </c>
      <c r="AW384" s="14" t="s">
        <v>4</v>
      </c>
      <c r="AX384" s="14" t="s">
        <v>78</v>
      </c>
      <c r="AY384" s="173" t="s">
        <v>146</v>
      </c>
    </row>
    <row r="385" spans="1:65" s="14" customFormat="1" ht="11.25">
      <c r="B385" s="172"/>
      <c r="D385" s="165" t="s">
        <v>158</v>
      </c>
      <c r="E385" s="173" t="s">
        <v>1</v>
      </c>
      <c r="F385" s="174" t="s">
        <v>566</v>
      </c>
      <c r="H385" s="175">
        <v>147.36000000000001</v>
      </c>
      <c r="I385" s="176"/>
      <c r="J385" s="176"/>
      <c r="M385" s="172"/>
      <c r="N385" s="177"/>
      <c r="O385" s="178"/>
      <c r="P385" s="178"/>
      <c r="Q385" s="178"/>
      <c r="R385" s="178"/>
      <c r="S385" s="178"/>
      <c r="T385" s="178"/>
      <c r="U385" s="178"/>
      <c r="V385" s="178"/>
      <c r="W385" s="178"/>
      <c r="X385" s="179"/>
      <c r="AT385" s="173" t="s">
        <v>158</v>
      </c>
      <c r="AU385" s="173" t="s">
        <v>87</v>
      </c>
      <c r="AV385" s="14" t="s">
        <v>87</v>
      </c>
      <c r="AW385" s="14" t="s">
        <v>4</v>
      </c>
      <c r="AX385" s="14" t="s">
        <v>78</v>
      </c>
      <c r="AY385" s="173" t="s">
        <v>146</v>
      </c>
    </row>
    <row r="386" spans="1:65" s="14" customFormat="1" ht="11.25">
      <c r="B386" s="172"/>
      <c r="D386" s="165" t="s">
        <v>158</v>
      </c>
      <c r="E386" s="173" t="s">
        <v>1</v>
      </c>
      <c r="F386" s="174" t="s">
        <v>567</v>
      </c>
      <c r="H386" s="175">
        <v>3.75</v>
      </c>
      <c r="I386" s="176"/>
      <c r="J386" s="176"/>
      <c r="M386" s="172"/>
      <c r="N386" s="177"/>
      <c r="O386" s="178"/>
      <c r="P386" s="178"/>
      <c r="Q386" s="178"/>
      <c r="R386" s="178"/>
      <c r="S386" s="178"/>
      <c r="T386" s="178"/>
      <c r="U386" s="178"/>
      <c r="V386" s="178"/>
      <c r="W386" s="178"/>
      <c r="X386" s="179"/>
      <c r="AT386" s="173" t="s">
        <v>158</v>
      </c>
      <c r="AU386" s="173" t="s">
        <v>87</v>
      </c>
      <c r="AV386" s="14" t="s">
        <v>87</v>
      </c>
      <c r="AW386" s="14" t="s">
        <v>4</v>
      </c>
      <c r="AX386" s="14" t="s">
        <v>78</v>
      </c>
      <c r="AY386" s="173" t="s">
        <v>146</v>
      </c>
    </row>
    <row r="387" spans="1:65" s="14" customFormat="1" ht="11.25">
      <c r="B387" s="172"/>
      <c r="D387" s="165" t="s">
        <v>158</v>
      </c>
      <c r="E387" s="173" t="s">
        <v>1</v>
      </c>
      <c r="F387" s="174" t="s">
        <v>568</v>
      </c>
      <c r="H387" s="175">
        <v>201.61199999999999</v>
      </c>
      <c r="I387" s="176"/>
      <c r="J387" s="176"/>
      <c r="M387" s="172"/>
      <c r="N387" s="177"/>
      <c r="O387" s="178"/>
      <c r="P387" s="178"/>
      <c r="Q387" s="178"/>
      <c r="R387" s="178"/>
      <c r="S387" s="178"/>
      <c r="T387" s="178"/>
      <c r="U387" s="178"/>
      <c r="V387" s="178"/>
      <c r="W387" s="178"/>
      <c r="X387" s="179"/>
      <c r="AT387" s="173" t="s">
        <v>158</v>
      </c>
      <c r="AU387" s="173" t="s">
        <v>87</v>
      </c>
      <c r="AV387" s="14" t="s">
        <v>87</v>
      </c>
      <c r="AW387" s="14" t="s">
        <v>4</v>
      </c>
      <c r="AX387" s="14" t="s">
        <v>78</v>
      </c>
      <c r="AY387" s="173" t="s">
        <v>146</v>
      </c>
    </row>
    <row r="388" spans="1:65" s="14" customFormat="1" ht="11.25">
      <c r="B388" s="172"/>
      <c r="D388" s="165" t="s">
        <v>158</v>
      </c>
      <c r="E388" s="173" t="s">
        <v>1</v>
      </c>
      <c r="F388" s="174" t="s">
        <v>569</v>
      </c>
      <c r="H388" s="175">
        <v>7.5780000000000003</v>
      </c>
      <c r="I388" s="176"/>
      <c r="J388" s="176"/>
      <c r="M388" s="172"/>
      <c r="N388" s="177"/>
      <c r="O388" s="178"/>
      <c r="P388" s="178"/>
      <c r="Q388" s="178"/>
      <c r="R388" s="178"/>
      <c r="S388" s="178"/>
      <c r="T388" s="178"/>
      <c r="U388" s="178"/>
      <c r="V388" s="178"/>
      <c r="W388" s="178"/>
      <c r="X388" s="179"/>
      <c r="AT388" s="173" t="s">
        <v>158</v>
      </c>
      <c r="AU388" s="173" t="s">
        <v>87</v>
      </c>
      <c r="AV388" s="14" t="s">
        <v>87</v>
      </c>
      <c r="AW388" s="14" t="s">
        <v>4</v>
      </c>
      <c r="AX388" s="14" t="s">
        <v>78</v>
      </c>
      <c r="AY388" s="173" t="s">
        <v>146</v>
      </c>
    </row>
    <row r="389" spans="1:65" s="15" customFormat="1" ht="11.25">
      <c r="B389" s="190"/>
      <c r="D389" s="165" t="s">
        <v>158</v>
      </c>
      <c r="E389" s="191" t="s">
        <v>1</v>
      </c>
      <c r="F389" s="192" t="s">
        <v>248</v>
      </c>
      <c r="H389" s="193">
        <v>448.22</v>
      </c>
      <c r="I389" s="194"/>
      <c r="J389" s="194"/>
      <c r="M389" s="190"/>
      <c r="N389" s="195"/>
      <c r="O389" s="196"/>
      <c r="P389" s="196"/>
      <c r="Q389" s="196"/>
      <c r="R389" s="196"/>
      <c r="S389" s="196"/>
      <c r="T389" s="196"/>
      <c r="U389" s="196"/>
      <c r="V389" s="196"/>
      <c r="W389" s="196"/>
      <c r="X389" s="197"/>
      <c r="AT389" s="191" t="s">
        <v>158</v>
      </c>
      <c r="AU389" s="191" t="s">
        <v>87</v>
      </c>
      <c r="AV389" s="15" t="s">
        <v>152</v>
      </c>
      <c r="AW389" s="15" t="s">
        <v>4</v>
      </c>
      <c r="AX389" s="15" t="s">
        <v>83</v>
      </c>
      <c r="AY389" s="191" t="s">
        <v>146</v>
      </c>
    </row>
    <row r="390" spans="1:65" s="2" customFormat="1" ht="24.2" customHeight="1">
      <c r="A390" s="33"/>
      <c r="B390" s="148"/>
      <c r="C390" s="149" t="s">
        <v>570</v>
      </c>
      <c r="D390" s="149" t="s">
        <v>148</v>
      </c>
      <c r="E390" s="150" t="s">
        <v>571</v>
      </c>
      <c r="F390" s="151" t="s">
        <v>572</v>
      </c>
      <c r="G390" s="152" t="s">
        <v>151</v>
      </c>
      <c r="H390" s="153">
        <v>614.38300000000004</v>
      </c>
      <c r="I390" s="154"/>
      <c r="J390" s="154"/>
      <c r="K390" s="155">
        <f>ROUND(P390*H390,2)</f>
        <v>0</v>
      </c>
      <c r="L390" s="156"/>
      <c r="M390" s="34"/>
      <c r="N390" s="157" t="s">
        <v>1</v>
      </c>
      <c r="O390" s="158" t="s">
        <v>41</v>
      </c>
      <c r="P390" s="159">
        <f>I390+J390</f>
        <v>0</v>
      </c>
      <c r="Q390" s="159">
        <f>ROUND(I390*H390,2)</f>
        <v>0</v>
      </c>
      <c r="R390" s="159">
        <f>ROUND(J390*H390,2)</f>
        <v>0</v>
      </c>
      <c r="S390" s="59"/>
      <c r="T390" s="160">
        <f>S390*H390</f>
        <v>0</v>
      </c>
      <c r="U390" s="160">
        <v>5.7000000000000002E-3</v>
      </c>
      <c r="V390" s="160">
        <f>U390*H390</f>
        <v>3.5019831000000003</v>
      </c>
      <c r="W390" s="160">
        <v>0</v>
      </c>
      <c r="X390" s="161">
        <f>W390*H390</f>
        <v>0</v>
      </c>
      <c r="Y390" s="33"/>
      <c r="Z390" s="33"/>
      <c r="AA390" s="33"/>
      <c r="AB390" s="33"/>
      <c r="AC390" s="33"/>
      <c r="AD390" s="33"/>
      <c r="AE390" s="33"/>
      <c r="AR390" s="162" t="s">
        <v>152</v>
      </c>
      <c r="AT390" s="162" t="s">
        <v>148</v>
      </c>
      <c r="AU390" s="162" t="s">
        <v>87</v>
      </c>
      <c r="AY390" s="18" t="s">
        <v>146</v>
      </c>
      <c r="BE390" s="163">
        <f>IF(O390="základní",K390,0)</f>
        <v>0</v>
      </c>
      <c r="BF390" s="163">
        <f>IF(O390="snížená",K390,0)</f>
        <v>0</v>
      </c>
      <c r="BG390" s="163">
        <f>IF(O390="zákl. přenesená",K390,0)</f>
        <v>0</v>
      </c>
      <c r="BH390" s="163">
        <f>IF(O390="sníž. přenesená",K390,0)</f>
        <v>0</v>
      </c>
      <c r="BI390" s="163">
        <f>IF(O390="nulová",K390,0)</f>
        <v>0</v>
      </c>
      <c r="BJ390" s="18" t="s">
        <v>83</v>
      </c>
      <c r="BK390" s="163">
        <f>ROUND(P390*H390,2)</f>
        <v>0</v>
      </c>
      <c r="BL390" s="18" t="s">
        <v>152</v>
      </c>
      <c r="BM390" s="162" t="s">
        <v>573</v>
      </c>
    </row>
    <row r="391" spans="1:65" s="2" customFormat="1" ht="24.2" customHeight="1">
      <c r="A391" s="33"/>
      <c r="B391" s="148"/>
      <c r="C391" s="149" t="s">
        <v>574</v>
      </c>
      <c r="D391" s="149" t="s">
        <v>148</v>
      </c>
      <c r="E391" s="150" t="s">
        <v>575</v>
      </c>
      <c r="F391" s="151" t="s">
        <v>576</v>
      </c>
      <c r="G391" s="152" t="s">
        <v>151</v>
      </c>
      <c r="H391" s="153">
        <v>158.68799999999999</v>
      </c>
      <c r="I391" s="154"/>
      <c r="J391" s="154"/>
      <c r="K391" s="155">
        <f>ROUND(P391*H391,2)</f>
        <v>0</v>
      </c>
      <c r="L391" s="156"/>
      <c r="M391" s="34"/>
      <c r="N391" s="157" t="s">
        <v>1</v>
      </c>
      <c r="O391" s="158" t="s">
        <v>41</v>
      </c>
      <c r="P391" s="159">
        <f>I391+J391</f>
        <v>0</v>
      </c>
      <c r="Q391" s="159">
        <f>ROUND(I391*H391,2)</f>
        <v>0</v>
      </c>
      <c r="R391" s="159">
        <f>ROUND(J391*H391,2)</f>
        <v>0</v>
      </c>
      <c r="S391" s="59"/>
      <c r="T391" s="160">
        <f>S391*H391</f>
        <v>0</v>
      </c>
      <c r="U391" s="160">
        <v>4.4099999999999999E-3</v>
      </c>
      <c r="V391" s="160">
        <f>U391*H391</f>
        <v>0.69981407999999989</v>
      </c>
      <c r="W391" s="160">
        <v>0</v>
      </c>
      <c r="X391" s="161">
        <f>W391*H391</f>
        <v>0</v>
      </c>
      <c r="Y391" s="33"/>
      <c r="Z391" s="33"/>
      <c r="AA391" s="33"/>
      <c r="AB391" s="33"/>
      <c r="AC391" s="33"/>
      <c r="AD391" s="33"/>
      <c r="AE391" s="33"/>
      <c r="AR391" s="162" t="s">
        <v>152</v>
      </c>
      <c r="AT391" s="162" t="s">
        <v>148</v>
      </c>
      <c r="AU391" s="162" t="s">
        <v>87</v>
      </c>
      <c r="AY391" s="18" t="s">
        <v>146</v>
      </c>
      <c r="BE391" s="163">
        <f>IF(O391="základní",K391,0)</f>
        <v>0</v>
      </c>
      <c r="BF391" s="163">
        <f>IF(O391="snížená",K391,0)</f>
        <v>0</v>
      </c>
      <c r="BG391" s="163">
        <f>IF(O391="zákl. přenesená",K391,0)</f>
        <v>0</v>
      </c>
      <c r="BH391" s="163">
        <f>IF(O391="sníž. přenesená",K391,0)</f>
        <v>0</v>
      </c>
      <c r="BI391" s="163">
        <f>IF(O391="nulová",K391,0)</f>
        <v>0</v>
      </c>
      <c r="BJ391" s="18" t="s">
        <v>83</v>
      </c>
      <c r="BK391" s="163">
        <f>ROUND(P391*H391,2)</f>
        <v>0</v>
      </c>
      <c r="BL391" s="18" t="s">
        <v>152</v>
      </c>
      <c r="BM391" s="162" t="s">
        <v>577</v>
      </c>
    </row>
    <row r="392" spans="1:65" s="14" customFormat="1" ht="11.25">
      <c r="B392" s="172"/>
      <c r="D392" s="165" t="s">
        <v>158</v>
      </c>
      <c r="E392" s="173" t="s">
        <v>1</v>
      </c>
      <c r="F392" s="174" t="s">
        <v>566</v>
      </c>
      <c r="H392" s="175">
        <v>147.36000000000001</v>
      </c>
      <c r="I392" s="176"/>
      <c r="J392" s="176"/>
      <c r="M392" s="172"/>
      <c r="N392" s="177"/>
      <c r="O392" s="178"/>
      <c r="P392" s="178"/>
      <c r="Q392" s="178"/>
      <c r="R392" s="178"/>
      <c r="S392" s="178"/>
      <c r="T392" s="178"/>
      <c r="U392" s="178"/>
      <c r="V392" s="178"/>
      <c r="W392" s="178"/>
      <c r="X392" s="179"/>
      <c r="AT392" s="173" t="s">
        <v>158</v>
      </c>
      <c r="AU392" s="173" t="s">
        <v>87</v>
      </c>
      <c r="AV392" s="14" t="s">
        <v>87</v>
      </c>
      <c r="AW392" s="14" t="s">
        <v>4</v>
      </c>
      <c r="AX392" s="14" t="s">
        <v>78</v>
      </c>
      <c r="AY392" s="173" t="s">
        <v>146</v>
      </c>
    </row>
    <row r="393" spans="1:65" s="14" customFormat="1" ht="11.25">
      <c r="B393" s="172"/>
      <c r="D393" s="165" t="s">
        <v>158</v>
      </c>
      <c r="E393" s="173" t="s">
        <v>1</v>
      </c>
      <c r="F393" s="174" t="s">
        <v>567</v>
      </c>
      <c r="H393" s="175">
        <v>3.75</v>
      </c>
      <c r="I393" s="176"/>
      <c r="J393" s="176"/>
      <c r="M393" s="172"/>
      <c r="N393" s="177"/>
      <c r="O393" s="178"/>
      <c r="P393" s="178"/>
      <c r="Q393" s="178"/>
      <c r="R393" s="178"/>
      <c r="S393" s="178"/>
      <c r="T393" s="178"/>
      <c r="U393" s="178"/>
      <c r="V393" s="178"/>
      <c r="W393" s="178"/>
      <c r="X393" s="179"/>
      <c r="AT393" s="173" t="s">
        <v>158</v>
      </c>
      <c r="AU393" s="173" t="s">
        <v>87</v>
      </c>
      <c r="AV393" s="14" t="s">
        <v>87</v>
      </c>
      <c r="AW393" s="14" t="s">
        <v>4</v>
      </c>
      <c r="AX393" s="14" t="s">
        <v>78</v>
      </c>
      <c r="AY393" s="173" t="s">
        <v>146</v>
      </c>
    </row>
    <row r="394" spans="1:65" s="14" customFormat="1" ht="11.25">
      <c r="B394" s="172"/>
      <c r="D394" s="165" t="s">
        <v>158</v>
      </c>
      <c r="E394" s="173" t="s">
        <v>1</v>
      </c>
      <c r="F394" s="174" t="s">
        <v>569</v>
      </c>
      <c r="H394" s="175">
        <v>7.5780000000000003</v>
      </c>
      <c r="I394" s="176"/>
      <c r="J394" s="176"/>
      <c r="M394" s="172"/>
      <c r="N394" s="177"/>
      <c r="O394" s="178"/>
      <c r="P394" s="178"/>
      <c r="Q394" s="178"/>
      <c r="R394" s="178"/>
      <c r="S394" s="178"/>
      <c r="T394" s="178"/>
      <c r="U394" s="178"/>
      <c r="V394" s="178"/>
      <c r="W394" s="178"/>
      <c r="X394" s="179"/>
      <c r="AT394" s="173" t="s">
        <v>158</v>
      </c>
      <c r="AU394" s="173" t="s">
        <v>87</v>
      </c>
      <c r="AV394" s="14" t="s">
        <v>87</v>
      </c>
      <c r="AW394" s="14" t="s">
        <v>4</v>
      </c>
      <c r="AX394" s="14" t="s">
        <v>78</v>
      </c>
      <c r="AY394" s="173" t="s">
        <v>146</v>
      </c>
    </row>
    <row r="395" spans="1:65" s="15" customFormat="1" ht="11.25">
      <c r="B395" s="190"/>
      <c r="D395" s="165" t="s">
        <v>158</v>
      </c>
      <c r="E395" s="191" t="s">
        <v>1</v>
      </c>
      <c r="F395" s="192" t="s">
        <v>248</v>
      </c>
      <c r="H395" s="193">
        <v>158.68799999999999</v>
      </c>
      <c r="I395" s="194"/>
      <c r="J395" s="194"/>
      <c r="M395" s="190"/>
      <c r="N395" s="195"/>
      <c r="O395" s="196"/>
      <c r="P395" s="196"/>
      <c r="Q395" s="196"/>
      <c r="R395" s="196"/>
      <c r="S395" s="196"/>
      <c r="T395" s="196"/>
      <c r="U395" s="196"/>
      <c r="V395" s="196"/>
      <c r="W395" s="196"/>
      <c r="X395" s="197"/>
      <c r="AT395" s="191" t="s">
        <v>158</v>
      </c>
      <c r="AU395" s="191" t="s">
        <v>87</v>
      </c>
      <c r="AV395" s="15" t="s">
        <v>152</v>
      </c>
      <c r="AW395" s="15" t="s">
        <v>4</v>
      </c>
      <c r="AX395" s="15" t="s">
        <v>83</v>
      </c>
      <c r="AY395" s="191" t="s">
        <v>146</v>
      </c>
    </row>
    <row r="396" spans="1:65" s="2" customFormat="1" ht="24.2" customHeight="1">
      <c r="A396" s="33"/>
      <c r="B396" s="148"/>
      <c r="C396" s="149" t="s">
        <v>578</v>
      </c>
      <c r="D396" s="149" t="s">
        <v>148</v>
      </c>
      <c r="E396" s="150" t="s">
        <v>579</v>
      </c>
      <c r="F396" s="151" t="s">
        <v>580</v>
      </c>
      <c r="G396" s="152" t="s">
        <v>151</v>
      </c>
      <c r="H396" s="153">
        <v>490.44</v>
      </c>
      <c r="I396" s="154"/>
      <c r="J396" s="154"/>
      <c r="K396" s="155">
        <f>ROUND(P396*H396,2)</f>
        <v>0</v>
      </c>
      <c r="L396" s="156"/>
      <c r="M396" s="34"/>
      <c r="N396" s="157" t="s">
        <v>1</v>
      </c>
      <c r="O396" s="158" t="s">
        <v>41</v>
      </c>
      <c r="P396" s="159">
        <f>I396+J396</f>
        <v>0</v>
      </c>
      <c r="Q396" s="159">
        <f>ROUND(I396*H396,2)</f>
        <v>0</v>
      </c>
      <c r="R396" s="159">
        <f>ROUND(J396*H396,2)</f>
        <v>0</v>
      </c>
      <c r="S396" s="59"/>
      <c r="T396" s="160">
        <f>S396*H396</f>
        <v>0</v>
      </c>
      <c r="U396" s="160">
        <v>3.0000000000000001E-3</v>
      </c>
      <c r="V396" s="160">
        <f>U396*H396</f>
        <v>1.47132</v>
      </c>
      <c r="W396" s="160">
        <v>0</v>
      </c>
      <c r="X396" s="161">
        <f>W396*H396</f>
        <v>0</v>
      </c>
      <c r="Y396" s="33"/>
      <c r="Z396" s="33"/>
      <c r="AA396" s="33"/>
      <c r="AB396" s="33"/>
      <c r="AC396" s="33"/>
      <c r="AD396" s="33"/>
      <c r="AE396" s="33"/>
      <c r="AR396" s="162" t="s">
        <v>152</v>
      </c>
      <c r="AT396" s="162" t="s">
        <v>148</v>
      </c>
      <c r="AU396" s="162" t="s">
        <v>87</v>
      </c>
      <c r="AY396" s="18" t="s">
        <v>146</v>
      </c>
      <c r="BE396" s="163">
        <f>IF(O396="základní",K396,0)</f>
        <v>0</v>
      </c>
      <c r="BF396" s="163">
        <f>IF(O396="snížená",K396,0)</f>
        <v>0</v>
      </c>
      <c r="BG396" s="163">
        <f>IF(O396="zákl. přenesená",K396,0)</f>
        <v>0</v>
      </c>
      <c r="BH396" s="163">
        <f>IF(O396="sníž. přenesená",K396,0)</f>
        <v>0</v>
      </c>
      <c r="BI396" s="163">
        <f>IF(O396="nulová",K396,0)</f>
        <v>0</v>
      </c>
      <c r="BJ396" s="18" t="s">
        <v>83</v>
      </c>
      <c r="BK396" s="163">
        <f>ROUND(P396*H396,2)</f>
        <v>0</v>
      </c>
      <c r="BL396" s="18" t="s">
        <v>152</v>
      </c>
      <c r="BM396" s="162" t="s">
        <v>581</v>
      </c>
    </row>
    <row r="397" spans="1:65" s="14" customFormat="1" ht="11.25">
      <c r="B397" s="172"/>
      <c r="D397" s="165" t="s">
        <v>158</v>
      </c>
      <c r="E397" s="173" t="s">
        <v>1</v>
      </c>
      <c r="F397" s="174" t="s">
        <v>582</v>
      </c>
      <c r="H397" s="175">
        <v>490.44</v>
      </c>
      <c r="I397" s="176"/>
      <c r="J397" s="176"/>
      <c r="M397" s="172"/>
      <c r="N397" s="177"/>
      <c r="O397" s="178"/>
      <c r="P397" s="178"/>
      <c r="Q397" s="178"/>
      <c r="R397" s="178"/>
      <c r="S397" s="178"/>
      <c r="T397" s="178"/>
      <c r="U397" s="178"/>
      <c r="V397" s="178"/>
      <c r="W397" s="178"/>
      <c r="X397" s="179"/>
      <c r="AT397" s="173" t="s">
        <v>158</v>
      </c>
      <c r="AU397" s="173" t="s">
        <v>87</v>
      </c>
      <c r="AV397" s="14" t="s">
        <v>87</v>
      </c>
      <c r="AW397" s="14" t="s">
        <v>4</v>
      </c>
      <c r="AX397" s="14" t="s">
        <v>83</v>
      </c>
      <c r="AY397" s="173" t="s">
        <v>146</v>
      </c>
    </row>
    <row r="398" spans="1:65" s="2" customFormat="1" ht="24.2" customHeight="1">
      <c r="A398" s="33"/>
      <c r="B398" s="148"/>
      <c r="C398" s="149" t="s">
        <v>583</v>
      </c>
      <c r="D398" s="149" t="s">
        <v>148</v>
      </c>
      <c r="E398" s="150" t="s">
        <v>584</v>
      </c>
      <c r="F398" s="151" t="s">
        <v>585</v>
      </c>
      <c r="G398" s="152" t="s">
        <v>324</v>
      </c>
      <c r="H398" s="153">
        <v>1634.8</v>
      </c>
      <c r="I398" s="154"/>
      <c r="J398" s="154"/>
      <c r="K398" s="155">
        <f>ROUND(P398*H398,2)</f>
        <v>0</v>
      </c>
      <c r="L398" s="156"/>
      <c r="M398" s="34"/>
      <c r="N398" s="157" t="s">
        <v>1</v>
      </c>
      <c r="O398" s="158" t="s">
        <v>41</v>
      </c>
      <c r="P398" s="159">
        <f>I398+J398</f>
        <v>0</v>
      </c>
      <c r="Q398" s="159">
        <f>ROUND(I398*H398,2)</f>
        <v>0</v>
      </c>
      <c r="R398" s="159">
        <f>ROUND(J398*H398,2)</f>
        <v>0</v>
      </c>
      <c r="S398" s="59"/>
      <c r="T398" s="160">
        <f>S398*H398</f>
        <v>0</v>
      </c>
      <c r="U398" s="160">
        <v>1.5E-3</v>
      </c>
      <c r="V398" s="160">
        <f>U398*H398</f>
        <v>2.4521999999999999</v>
      </c>
      <c r="W398" s="160">
        <v>0</v>
      </c>
      <c r="X398" s="161">
        <f>W398*H398</f>
        <v>0</v>
      </c>
      <c r="Y398" s="33"/>
      <c r="Z398" s="33"/>
      <c r="AA398" s="33"/>
      <c r="AB398" s="33"/>
      <c r="AC398" s="33"/>
      <c r="AD398" s="33"/>
      <c r="AE398" s="33"/>
      <c r="AR398" s="162" t="s">
        <v>152</v>
      </c>
      <c r="AT398" s="162" t="s">
        <v>148</v>
      </c>
      <c r="AU398" s="162" t="s">
        <v>87</v>
      </c>
      <c r="AY398" s="18" t="s">
        <v>146</v>
      </c>
      <c r="BE398" s="163">
        <f>IF(O398="základní",K398,0)</f>
        <v>0</v>
      </c>
      <c r="BF398" s="163">
        <f>IF(O398="snížená",K398,0)</f>
        <v>0</v>
      </c>
      <c r="BG398" s="163">
        <f>IF(O398="zákl. přenesená",K398,0)</f>
        <v>0</v>
      </c>
      <c r="BH398" s="163">
        <f>IF(O398="sníž. přenesená",K398,0)</f>
        <v>0</v>
      </c>
      <c r="BI398" s="163">
        <f>IF(O398="nulová",K398,0)</f>
        <v>0</v>
      </c>
      <c r="BJ398" s="18" t="s">
        <v>83</v>
      </c>
      <c r="BK398" s="163">
        <f>ROUND(P398*H398,2)</f>
        <v>0</v>
      </c>
      <c r="BL398" s="18" t="s">
        <v>152</v>
      </c>
      <c r="BM398" s="162" t="s">
        <v>586</v>
      </c>
    </row>
    <row r="399" spans="1:65" s="14" customFormat="1" ht="33.75">
      <c r="B399" s="172"/>
      <c r="D399" s="165" t="s">
        <v>158</v>
      </c>
      <c r="E399" s="173" t="s">
        <v>1</v>
      </c>
      <c r="F399" s="174" t="s">
        <v>587</v>
      </c>
      <c r="H399" s="175">
        <v>460</v>
      </c>
      <c r="I399" s="176"/>
      <c r="J399" s="176"/>
      <c r="M399" s="172"/>
      <c r="N399" s="177"/>
      <c r="O399" s="178"/>
      <c r="P399" s="178"/>
      <c r="Q399" s="178"/>
      <c r="R399" s="178"/>
      <c r="S399" s="178"/>
      <c r="T399" s="178"/>
      <c r="U399" s="178"/>
      <c r="V399" s="178"/>
      <c r="W399" s="178"/>
      <c r="X399" s="179"/>
      <c r="AT399" s="173" t="s">
        <v>158</v>
      </c>
      <c r="AU399" s="173" t="s">
        <v>87</v>
      </c>
      <c r="AV399" s="14" t="s">
        <v>87</v>
      </c>
      <c r="AW399" s="14" t="s">
        <v>4</v>
      </c>
      <c r="AX399" s="14" t="s">
        <v>78</v>
      </c>
      <c r="AY399" s="173" t="s">
        <v>146</v>
      </c>
    </row>
    <row r="400" spans="1:65" s="16" customFormat="1" ht="11.25">
      <c r="B400" s="198"/>
      <c r="D400" s="165" t="s">
        <v>158</v>
      </c>
      <c r="E400" s="199" t="s">
        <v>1</v>
      </c>
      <c r="F400" s="200" t="s">
        <v>588</v>
      </c>
      <c r="H400" s="201">
        <v>460</v>
      </c>
      <c r="I400" s="202"/>
      <c r="J400" s="202"/>
      <c r="M400" s="198"/>
      <c r="N400" s="203"/>
      <c r="O400" s="204"/>
      <c r="P400" s="204"/>
      <c r="Q400" s="204"/>
      <c r="R400" s="204"/>
      <c r="S400" s="204"/>
      <c r="T400" s="204"/>
      <c r="U400" s="204"/>
      <c r="V400" s="204"/>
      <c r="W400" s="204"/>
      <c r="X400" s="205"/>
      <c r="AT400" s="199" t="s">
        <v>158</v>
      </c>
      <c r="AU400" s="199" t="s">
        <v>87</v>
      </c>
      <c r="AV400" s="16" t="s">
        <v>161</v>
      </c>
      <c r="AW400" s="16" t="s">
        <v>4</v>
      </c>
      <c r="AX400" s="16" t="s">
        <v>78</v>
      </c>
      <c r="AY400" s="199" t="s">
        <v>146</v>
      </c>
    </row>
    <row r="401" spans="1:65" s="14" customFormat="1" ht="11.25">
      <c r="B401" s="172"/>
      <c r="D401" s="165" t="s">
        <v>158</v>
      </c>
      <c r="E401" s="173" t="s">
        <v>1</v>
      </c>
      <c r="F401" s="174" t="s">
        <v>589</v>
      </c>
      <c r="H401" s="175">
        <v>920</v>
      </c>
      <c r="I401" s="176"/>
      <c r="J401" s="176"/>
      <c r="M401" s="172"/>
      <c r="N401" s="177"/>
      <c r="O401" s="178"/>
      <c r="P401" s="178"/>
      <c r="Q401" s="178"/>
      <c r="R401" s="178"/>
      <c r="S401" s="178"/>
      <c r="T401" s="178"/>
      <c r="U401" s="178"/>
      <c r="V401" s="178"/>
      <c r="W401" s="178"/>
      <c r="X401" s="179"/>
      <c r="AT401" s="173" t="s">
        <v>158</v>
      </c>
      <c r="AU401" s="173" t="s">
        <v>87</v>
      </c>
      <c r="AV401" s="14" t="s">
        <v>87</v>
      </c>
      <c r="AW401" s="14" t="s">
        <v>4</v>
      </c>
      <c r="AX401" s="14" t="s">
        <v>78</v>
      </c>
      <c r="AY401" s="173" t="s">
        <v>146</v>
      </c>
    </row>
    <row r="402" spans="1:65" s="14" customFormat="1" ht="22.5">
      <c r="B402" s="172"/>
      <c r="D402" s="165" t="s">
        <v>158</v>
      </c>
      <c r="E402" s="173" t="s">
        <v>1</v>
      </c>
      <c r="F402" s="174" t="s">
        <v>590</v>
      </c>
      <c r="H402" s="175">
        <v>59.84</v>
      </c>
      <c r="I402" s="176"/>
      <c r="J402" s="176"/>
      <c r="M402" s="172"/>
      <c r="N402" s="177"/>
      <c r="O402" s="178"/>
      <c r="P402" s="178"/>
      <c r="Q402" s="178"/>
      <c r="R402" s="178"/>
      <c r="S402" s="178"/>
      <c r="T402" s="178"/>
      <c r="U402" s="178"/>
      <c r="V402" s="178"/>
      <c r="W402" s="178"/>
      <c r="X402" s="179"/>
      <c r="AT402" s="173" t="s">
        <v>158</v>
      </c>
      <c r="AU402" s="173" t="s">
        <v>87</v>
      </c>
      <c r="AV402" s="14" t="s">
        <v>87</v>
      </c>
      <c r="AW402" s="14" t="s">
        <v>4</v>
      </c>
      <c r="AX402" s="14" t="s">
        <v>78</v>
      </c>
      <c r="AY402" s="173" t="s">
        <v>146</v>
      </c>
    </row>
    <row r="403" spans="1:65" s="14" customFormat="1" ht="33.75">
      <c r="B403" s="172"/>
      <c r="D403" s="165" t="s">
        <v>158</v>
      </c>
      <c r="E403" s="173" t="s">
        <v>1</v>
      </c>
      <c r="F403" s="174" t="s">
        <v>591</v>
      </c>
      <c r="H403" s="175">
        <v>110.56</v>
      </c>
      <c r="I403" s="176"/>
      <c r="J403" s="176"/>
      <c r="M403" s="172"/>
      <c r="N403" s="177"/>
      <c r="O403" s="178"/>
      <c r="P403" s="178"/>
      <c r="Q403" s="178"/>
      <c r="R403" s="178"/>
      <c r="S403" s="178"/>
      <c r="T403" s="178"/>
      <c r="U403" s="178"/>
      <c r="V403" s="178"/>
      <c r="W403" s="178"/>
      <c r="X403" s="179"/>
      <c r="AT403" s="173" t="s">
        <v>158</v>
      </c>
      <c r="AU403" s="173" t="s">
        <v>87</v>
      </c>
      <c r="AV403" s="14" t="s">
        <v>87</v>
      </c>
      <c r="AW403" s="14" t="s">
        <v>4</v>
      </c>
      <c r="AX403" s="14" t="s">
        <v>78</v>
      </c>
      <c r="AY403" s="173" t="s">
        <v>146</v>
      </c>
    </row>
    <row r="404" spans="1:65" s="14" customFormat="1" ht="11.25">
      <c r="B404" s="172"/>
      <c r="D404" s="165" t="s">
        <v>158</v>
      </c>
      <c r="E404" s="173" t="s">
        <v>1</v>
      </c>
      <c r="F404" s="174" t="s">
        <v>592</v>
      </c>
      <c r="H404" s="175">
        <v>58.2</v>
      </c>
      <c r="I404" s="176"/>
      <c r="J404" s="176"/>
      <c r="M404" s="172"/>
      <c r="N404" s="177"/>
      <c r="O404" s="178"/>
      <c r="P404" s="178"/>
      <c r="Q404" s="178"/>
      <c r="R404" s="178"/>
      <c r="S404" s="178"/>
      <c r="T404" s="178"/>
      <c r="U404" s="178"/>
      <c r="V404" s="178"/>
      <c r="W404" s="178"/>
      <c r="X404" s="179"/>
      <c r="AT404" s="173" t="s">
        <v>158</v>
      </c>
      <c r="AU404" s="173" t="s">
        <v>87</v>
      </c>
      <c r="AV404" s="14" t="s">
        <v>87</v>
      </c>
      <c r="AW404" s="14" t="s">
        <v>4</v>
      </c>
      <c r="AX404" s="14" t="s">
        <v>78</v>
      </c>
      <c r="AY404" s="173" t="s">
        <v>146</v>
      </c>
    </row>
    <row r="405" spans="1:65" s="14" customFormat="1" ht="11.25">
      <c r="B405" s="172"/>
      <c r="D405" s="165" t="s">
        <v>158</v>
      </c>
      <c r="E405" s="173" t="s">
        <v>1</v>
      </c>
      <c r="F405" s="174" t="s">
        <v>593</v>
      </c>
      <c r="H405" s="175">
        <v>26.2</v>
      </c>
      <c r="I405" s="176"/>
      <c r="J405" s="176"/>
      <c r="M405" s="172"/>
      <c r="N405" s="177"/>
      <c r="O405" s="178"/>
      <c r="P405" s="178"/>
      <c r="Q405" s="178"/>
      <c r="R405" s="178"/>
      <c r="S405" s="178"/>
      <c r="T405" s="178"/>
      <c r="U405" s="178"/>
      <c r="V405" s="178"/>
      <c r="W405" s="178"/>
      <c r="X405" s="179"/>
      <c r="AT405" s="173" t="s">
        <v>158</v>
      </c>
      <c r="AU405" s="173" t="s">
        <v>87</v>
      </c>
      <c r="AV405" s="14" t="s">
        <v>87</v>
      </c>
      <c r="AW405" s="14" t="s">
        <v>4</v>
      </c>
      <c r="AX405" s="14" t="s">
        <v>78</v>
      </c>
      <c r="AY405" s="173" t="s">
        <v>146</v>
      </c>
    </row>
    <row r="406" spans="1:65" s="16" customFormat="1" ht="11.25">
      <c r="B406" s="198"/>
      <c r="D406" s="165" t="s">
        <v>158</v>
      </c>
      <c r="E406" s="199" t="s">
        <v>1</v>
      </c>
      <c r="F406" s="200" t="s">
        <v>588</v>
      </c>
      <c r="H406" s="201">
        <v>1174.8</v>
      </c>
      <c r="I406" s="202"/>
      <c r="J406" s="202"/>
      <c r="M406" s="198"/>
      <c r="N406" s="203"/>
      <c r="O406" s="204"/>
      <c r="P406" s="204"/>
      <c r="Q406" s="204"/>
      <c r="R406" s="204"/>
      <c r="S406" s="204"/>
      <c r="T406" s="204"/>
      <c r="U406" s="204"/>
      <c r="V406" s="204"/>
      <c r="W406" s="204"/>
      <c r="X406" s="205"/>
      <c r="AT406" s="199" t="s">
        <v>158</v>
      </c>
      <c r="AU406" s="199" t="s">
        <v>87</v>
      </c>
      <c r="AV406" s="16" t="s">
        <v>161</v>
      </c>
      <c r="AW406" s="16" t="s">
        <v>4</v>
      </c>
      <c r="AX406" s="16" t="s">
        <v>78</v>
      </c>
      <c r="AY406" s="199" t="s">
        <v>146</v>
      </c>
    </row>
    <row r="407" spans="1:65" s="15" customFormat="1" ht="11.25">
      <c r="B407" s="190"/>
      <c r="D407" s="165" t="s">
        <v>158</v>
      </c>
      <c r="E407" s="191" t="s">
        <v>1</v>
      </c>
      <c r="F407" s="192" t="s">
        <v>248</v>
      </c>
      <c r="H407" s="193">
        <v>1634.8</v>
      </c>
      <c r="I407" s="194"/>
      <c r="J407" s="194"/>
      <c r="M407" s="190"/>
      <c r="N407" s="195"/>
      <c r="O407" s="196"/>
      <c r="P407" s="196"/>
      <c r="Q407" s="196"/>
      <c r="R407" s="196"/>
      <c r="S407" s="196"/>
      <c r="T407" s="196"/>
      <c r="U407" s="196"/>
      <c r="V407" s="196"/>
      <c r="W407" s="196"/>
      <c r="X407" s="197"/>
      <c r="AT407" s="191" t="s">
        <v>158</v>
      </c>
      <c r="AU407" s="191" t="s">
        <v>87</v>
      </c>
      <c r="AV407" s="15" t="s">
        <v>152</v>
      </c>
      <c r="AW407" s="15" t="s">
        <v>4</v>
      </c>
      <c r="AX407" s="15" t="s">
        <v>83</v>
      </c>
      <c r="AY407" s="191" t="s">
        <v>146</v>
      </c>
    </row>
    <row r="408" spans="1:65" s="2" customFormat="1" ht="37.9" customHeight="1">
      <c r="A408" s="33"/>
      <c r="B408" s="148"/>
      <c r="C408" s="149" t="s">
        <v>594</v>
      </c>
      <c r="D408" s="149" t="s">
        <v>148</v>
      </c>
      <c r="E408" s="150" t="s">
        <v>595</v>
      </c>
      <c r="F408" s="151" t="s">
        <v>596</v>
      </c>
      <c r="G408" s="152" t="s">
        <v>151</v>
      </c>
      <c r="H408" s="153">
        <v>2.25</v>
      </c>
      <c r="I408" s="154"/>
      <c r="J408" s="154"/>
      <c r="K408" s="155">
        <f>ROUND(P408*H408,2)</f>
        <v>0</v>
      </c>
      <c r="L408" s="156"/>
      <c r="M408" s="34"/>
      <c r="N408" s="157" t="s">
        <v>1</v>
      </c>
      <c r="O408" s="158" t="s">
        <v>41</v>
      </c>
      <c r="P408" s="159">
        <f>I408+J408</f>
        <v>0</v>
      </c>
      <c r="Q408" s="159">
        <f>ROUND(I408*H408,2)</f>
        <v>0</v>
      </c>
      <c r="R408" s="159">
        <f>ROUND(J408*H408,2)</f>
        <v>0</v>
      </c>
      <c r="S408" s="59"/>
      <c r="T408" s="160">
        <f>S408*H408</f>
        <v>0</v>
      </c>
      <c r="U408" s="160">
        <v>8.2900000000000005E-3</v>
      </c>
      <c r="V408" s="160">
        <f>U408*H408</f>
        <v>1.8652500000000002E-2</v>
      </c>
      <c r="W408" s="160">
        <v>0</v>
      </c>
      <c r="X408" s="161">
        <f>W408*H408</f>
        <v>0</v>
      </c>
      <c r="Y408" s="33"/>
      <c r="Z408" s="33"/>
      <c r="AA408" s="33"/>
      <c r="AB408" s="33"/>
      <c r="AC408" s="33"/>
      <c r="AD408" s="33"/>
      <c r="AE408" s="33"/>
      <c r="AR408" s="162" t="s">
        <v>152</v>
      </c>
      <c r="AT408" s="162" t="s">
        <v>148</v>
      </c>
      <c r="AU408" s="162" t="s">
        <v>87</v>
      </c>
      <c r="AY408" s="18" t="s">
        <v>146</v>
      </c>
      <c r="BE408" s="163">
        <f>IF(O408="základní",K408,0)</f>
        <v>0</v>
      </c>
      <c r="BF408" s="163">
        <f>IF(O408="snížená",K408,0)</f>
        <v>0</v>
      </c>
      <c r="BG408" s="163">
        <f>IF(O408="zákl. přenesená",K408,0)</f>
        <v>0</v>
      </c>
      <c r="BH408" s="163">
        <f>IF(O408="sníž. přenesená",K408,0)</f>
        <v>0</v>
      </c>
      <c r="BI408" s="163">
        <f>IF(O408="nulová",K408,0)</f>
        <v>0</v>
      </c>
      <c r="BJ408" s="18" t="s">
        <v>83</v>
      </c>
      <c r="BK408" s="163">
        <f>ROUND(P408*H408,2)</f>
        <v>0</v>
      </c>
      <c r="BL408" s="18" t="s">
        <v>152</v>
      </c>
      <c r="BM408" s="162" t="s">
        <v>597</v>
      </c>
    </row>
    <row r="409" spans="1:65" s="13" customFormat="1" ht="11.25">
      <c r="B409" s="164"/>
      <c r="D409" s="165" t="s">
        <v>158</v>
      </c>
      <c r="E409" s="166" t="s">
        <v>1</v>
      </c>
      <c r="F409" s="167" t="s">
        <v>598</v>
      </c>
      <c r="H409" s="166" t="s">
        <v>1</v>
      </c>
      <c r="I409" s="168"/>
      <c r="J409" s="168"/>
      <c r="M409" s="164"/>
      <c r="N409" s="169"/>
      <c r="O409" s="170"/>
      <c r="P409" s="170"/>
      <c r="Q409" s="170"/>
      <c r="R409" s="170"/>
      <c r="S409" s="170"/>
      <c r="T409" s="170"/>
      <c r="U409" s="170"/>
      <c r="V409" s="170"/>
      <c r="W409" s="170"/>
      <c r="X409" s="171"/>
      <c r="AT409" s="166" t="s">
        <v>158</v>
      </c>
      <c r="AU409" s="166" t="s">
        <v>87</v>
      </c>
      <c r="AV409" s="13" t="s">
        <v>83</v>
      </c>
      <c r="AW409" s="13" t="s">
        <v>4</v>
      </c>
      <c r="AX409" s="13" t="s">
        <v>78</v>
      </c>
      <c r="AY409" s="166" t="s">
        <v>146</v>
      </c>
    </row>
    <row r="410" spans="1:65" s="14" customFormat="1" ht="11.25">
      <c r="B410" s="172"/>
      <c r="D410" s="165" t="s">
        <v>158</v>
      </c>
      <c r="E410" s="173" t="s">
        <v>1</v>
      </c>
      <c r="F410" s="174" t="s">
        <v>599</v>
      </c>
      <c r="H410" s="175">
        <v>2.25</v>
      </c>
      <c r="I410" s="176"/>
      <c r="J410" s="176"/>
      <c r="M410" s="172"/>
      <c r="N410" s="177"/>
      <c r="O410" s="178"/>
      <c r="P410" s="178"/>
      <c r="Q410" s="178"/>
      <c r="R410" s="178"/>
      <c r="S410" s="178"/>
      <c r="T410" s="178"/>
      <c r="U410" s="178"/>
      <c r="V410" s="178"/>
      <c r="W410" s="178"/>
      <c r="X410" s="179"/>
      <c r="AT410" s="173" t="s">
        <v>158</v>
      </c>
      <c r="AU410" s="173" t="s">
        <v>87</v>
      </c>
      <c r="AV410" s="14" t="s">
        <v>87</v>
      </c>
      <c r="AW410" s="14" t="s">
        <v>4</v>
      </c>
      <c r="AX410" s="14" t="s">
        <v>83</v>
      </c>
      <c r="AY410" s="173" t="s">
        <v>146</v>
      </c>
    </row>
    <row r="411" spans="1:65" s="2" customFormat="1" ht="14.45" customHeight="1">
      <c r="A411" s="33"/>
      <c r="B411" s="148"/>
      <c r="C411" s="180" t="s">
        <v>600</v>
      </c>
      <c r="D411" s="180" t="s">
        <v>186</v>
      </c>
      <c r="E411" s="181" t="s">
        <v>601</v>
      </c>
      <c r="F411" s="182" t="s">
        <v>602</v>
      </c>
      <c r="G411" s="183" t="s">
        <v>151</v>
      </c>
      <c r="H411" s="184">
        <v>2.2949999999999999</v>
      </c>
      <c r="I411" s="185"/>
      <c r="J411" s="186"/>
      <c r="K411" s="187">
        <f>ROUND(P411*H411,2)</f>
        <v>0</v>
      </c>
      <c r="L411" s="186"/>
      <c r="M411" s="188"/>
      <c r="N411" s="189" t="s">
        <v>1</v>
      </c>
      <c r="O411" s="158" t="s">
        <v>41</v>
      </c>
      <c r="P411" s="159">
        <f>I411+J411</f>
        <v>0</v>
      </c>
      <c r="Q411" s="159">
        <f>ROUND(I411*H411,2)</f>
        <v>0</v>
      </c>
      <c r="R411" s="159">
        <f>ROUND(J411*H411,2)</f>
        <v>0</v>
      </c>
      <c r="S411" s="59"/>
      <c r="T411" s="160">
        <f>S411*H411</f>
        <v>0</v>
      </c>
      <c r="U411" s="160">
        <v>6.8999999999999997E-4</v>
      </c>
      <c r="V411" s="160">
        <f>U411*H411</f>
        <v>1.58355E-3</v>
      </c>
      <c r="W411" s="160">
        <v>0</v>
      </c>
      <c r="X411" s="161">
        <f>W411*H411</f>
        <v>0</v>
      </c>
      <c r="Y411" s="33"/>
      <c r="Z411" s="33"/>
      <c r="AA411" s="33"/>
      <c r="AB411" s="33"/>
      <c r="AC411" s="33"/>
      <c r="AD411" s="33"/>
      <c r="AE411" s="33"/>
      <c r="AR411" s="162" t="s">
        <v>185</v>
      </c>
      <c r="AT411" s="162" t="s">
        <v>186</v>
      </c>
      <c r="AU411" s="162" t="s">
        <v>87</v>
      </c>
      <c r="AY411" s="18" t="s">
        <v>146</v>
      </c>
      <c r="BE411" s="163">
        <f>IF(O411="základní",K411,0)</f>
        <v>0</v>
      </c>
      <c r="BF411" s="163">
        <f>IF(O411="snížená",K411,0)</f>
        <v>0</v>
      </c>
      <c r="BG411" s="163">
        <f>IF(O411="zákl. přenesená",K411,0)</f>
        <v>0</v>
      </c>
      <c r="BH411" s="163">
        <f>IF(O411="sníž. přenesená",K411,0)</f>
        <v>0</v>
      </c>
      <c r="BI411" s="163">
        <f>IF(O411="nulová",K411,0)</f>
        <v>0</v>
      </c>
      <c r="BJ411" s="18" t="s">
        <v>83</v>
      </c>
      <c r="BK411" s="163">
        <f>ROUND(P411*H411,2)</f>
        <v>0</v>
      </c>
      <c r="BL411" s="18" t="s">
        <v>152</v>
      </c>
      <c r="BM411" s="162" t="s">
        <v>603</v>
      </c>
    </row>
    <row r="412" spans="1:65" s="14" customFormat="1" ht="11.25">
      <c r="B412" s="172"/>
      <c r="D412" s="165" t="s">
        <v>158</v>
      </c>
      <c r="F412" s="174" t="s">
        <v>604</v>
      </c>
      <c r="H412" s="175">
        <v>2.2949999999999999</v>
      </c>
      <c r="I412" s="176"/>
      <c r="J412" s="176"/>
      <c r="M412" s="172"/>
      <c r="N412" s="177"/>
      <c r="O412" s="178"/>
      <c r="P412" s="178"/>
      <c r="Q412" s="178"/>
      <c r="R412" s="178"/>
      <c r="S412" s="178"/>
      <c r="T412" s="178"/>
      <c r="U412" s="178"/>
      <c r="V412" s="178"/>
      <c r="W412" s="178"/>
      <c r="X412" s="179"/>
      <c r="AT412" s="173" t="s">
        <v>158</v>
      </c>
      <c r="AU412" s="173" t="s">
        <v>87</v>
      </c>
      <c r="AV412" s="14" t="s">
        <v>87</v>
      </c>
      <c r="AW412" s="14" t="s">
        <v>3</v>
      </c>
      <c r="AX412" s="14" t="s">
        <v>83</v>
      </c>
      <c r="AY412" s="173" t="s">
        <v>146</v>
      </c>
    </row>
    <row r="413" spans="1:65" s="2" customFormat="1" ht="24.2" customHeight="1">
      <c r="A413" s="33"/>
      <c r="B413" s="148"/>
      <c r="C413" s="149" t="s">
        <v>605</v>
      </c>
      <c r="D413" s="149" t="s">
        <v>148</v>
      </c>
      <c r="E413" s="150" t="s">
        <v>606</v>
      </c>
      <c r="F413" s="151" t="s">
        <v>607</v>
      </c>
      <c r="G413" s="152" t="s">
        <v>151</v>
      </c>
      <c r="H413" s="153">
        <v>2.2549999999999999</v>
      </c>
      <c r="I413" s="154"/>
      <c r="J413" s="154"/>
      <c r="K413" s="155">
        <f>ROUND(P413*H413,2)</f>
        <v>0</v>
      </c>
      <c r="L413" s="156"/>
      <c r="M413" s="34"/>
      <c r="N413" s="157" t="s">
        <v>1</v>
      </c>
      <c r="O413" s="158" t="s">
        <v>41</v>
      </c>
      <c r="P413" s="159">
        <f>I413+J413</f>
        <v>0</v>
      </c>
      <c r="Q413" s="159">
        <f>ROUND(I413*H413,2)</f>
        <v>0</v>
      </c>
      <c r="R413" s="159">
        <f>ROUND(J413*H413,2)</f>
        <v>0</v>
      </c>
      <c r="S413" s="59"/>
      <c r="T413" s="160">
        <f>S413*H413</f>
        <v>0</v>
      </c>
      <c r="U413" s="160">
        <v>9.0000000000000006E-5</v>
      </c>
      <c r="V413" s="160">
        <f>U413*H413</f>
        <v>2.0295E-4</v>
      </c>
      <c r="W413" s="160">
        <v>0</v>
      </c>
      <c r="X413" s="161">
        <f>W413*H413</f>
        <v>0</v>
      </c>
      <c r="Y413" s="33"/>
      <c r="Z413" s="33"/>
      <c r="AA413" s="33"/>
      <c r="AB413" s="33"/>
      <c r="AC413" s="33"/>
      <c r="AD413" s="33"/>
      <c r="AE413" s="33"/>
      <c r="AR413" s="162" t="s">
        <v>152</v>
      </c>
      <c r="AT413" s="162" t="s">
        <v>148</v>
      </c>
      <c r="AU413" s="162" t="s">
        <v>87</v>
      </c>
      <c r="AY413" s="18" t="s">
        <v>146</v>
      </c>
      <c r="BE413" s="163">
        <f>IF(O413="základní",K413,0)</f>
        <v>0</v>
      </c>
      <c r="BF413" s="163">
        <f>IF(O413="snížená",K413,0)</f>
        <v>0</v>
      </c>
      <c r="BG413" s="163">
        <f>IF(O413="zákl. přenesená",K413,0)</f>
        <v>0</v>
      </c>
      <c r="BH413" s="163">
        <f>IF(O413="sníž. přenesená",K413,0)</f>
        <v>0</v>
      </c>
      <c r="BI413" s="163">
        <f>IF(O413="nulová",K413,0)</f>
        <v>0</v>
      </c>
      <c r="BJ413" s="18" t="s">
        <v>83</v>
      </c>
      <c r="BK413" s="163">
        <f>ROUND(P413*H413,2)</f>
        <v>0</v>
      </c>
      <c r="BL413" s="18" t="s">
        <v>152</v>
      </c>
      <c r="BM413" s="162" t="s">
        <v>608</v>
      </c>
    </row>
    <row r="414" spans="1:65" s="2" customFormat="1" ht="24.2" customHeight="1">
      <c r="A414" s="33"/>
      <c r="B414" s="148"/>
      <c r="C414" s="149" t="s">
        <v>609</v>
      </c>
      <c r="D414" s="149" t="s">
        <v>148</v>
      </c>
      <c r="E414" s="150" t="s">
        <v>610</v>
      </c>
      <c r="F414" s="151" t="s">
        <v>611</v>
      </c>
      <c r="G414" s="152" t="s">
        <v>151</v>
      </c>
      <c r="H414" s="153">
        <v>2.25</v>
      </c>
      <c r="I414" s="154"/>
      <c r="J414" s="154"/>
      <c r="K414" s="155">
        <f>ROUND(P414*H414,2)</f>
        <v>0</v>
      </c>
      <c r="L414" s="156"/>
      <c r="M414" s="34"/>
      <c r="N414" s="157" t="s">
        <v>1</v>
      </c>
      <c r="O414" s="158" t="s">
        <v>41</v>
      </c>
      <c r="P414" s="159">
        <f>I414+J414</f>
        <v>0</v>
      </c>
      <c r="Q414" s="159">
        <f>ROUND(I414*H414,2)</f>
        <v>0</v>
      </c>
      <c r="R414" s="159">
        <f>ROUND(J414*H414,2)</f>
        <v>0</v>
      </c>
      <c r="S414" s="59"/>
      <c r="T414" s="160">
        <f>S414*H414</f>
        <v>0</v>
      </c>
      <c r="U414" s="160">
        <v>1.6800000000000001E-3</v>
      </c>
      <c r="V414" s="160">
        <f>U414*H414</f>
        <v>3.7800000000000004E-3</v>
      </c>
      <c r="W414" s="160">
        <v>0</v>
      </c>
      <c r="X414" s="161">
        <f>W414*H414</f>
        <v>0</v>
      </c>
      <c r="Y414" s="33"/>
      <c r="Z414" s="33"/>
      <c r="AA414" s="33"/>
      <c r="AB414" s="33"/>
      <c r="AC414" s="33"/>
      <c r="AD414" s="33"/>
      <c r="AE414" s="33"/>
      <c r="AR414" s="162" t="s">
        <v>152</v>
      </c>
      <c r="AT414" s="162" t="s">
        <v>148</v>
      </c>
      <c r="AU414" s="162" t="s">
        <v>87</v>
      </c>
      <c r="AY414" s="18" t="s">
        <v>146</v>
      </c>
      <c r="BE414" s="163">
        <f>IF(O414="základní",K414,0)</f>
        <v>0</v>
      </c>
      <c r="BF414" s="163">
        <f>IF(O414="snížená",K414,0)</f>
        <v>0</v>
      </c>
      <c r="BG414" s="163">
        <f>IF(O414="zákl. přenesená",K414,0)</f>
        <v>0</v>
      </c>
      <c r="BH414" s="163">
        <f>IF(O414="sníž. přenesená",K414,0)</f>
        <v>0</v>
      </c>
      <c r="BI414" s="163">
        <f>IF(O414="nulová",K414,0)</f>
        <v>0</v>
      </c>
      <c r="BJ414" s="18" t="s">
        <v>83</v>
      </c>
      <c r="BK414" s="163">
        <f>ROUND(P414*H414,2)</f>
        <v>0</v>
      </c>
      <c r="BL414" s="18" t="s">
        <v>152</v>
      </c>
      <c r="BM414" s="162" t="s">
        <v>612</v>
      </c>
    </row>
    <row r="415" spans="1:65" s="2" customFormat="1" ht="14.45" customHeight="1">
      <c r="A415" s="33"/>
      <c r="B415" s="148"/>
      <c r="C415" s="149" t="s">
        <v>613</v>
      </c>
      <c r="D415" s="149" t="s">
        <v>148</v>
      </c>
      <c r="E415" s="150" t="s">
        <v>614</v>
      </c>
      <c r="F415" s="151" t="s">
        <v>615</v>
      </c>
      <c r="G415" s="152" t="s">
        <v>151</v>
      </c>
      <c r="H415" s="153">
        <v>186.755</v>
      </c>
      <c r="I415" s="154"/>
      <c r="J415" s="154"/>
      <c r="K415" s="155">
        <f>ROUND(P415*H415,2)</f>
        <v>0</v>
      </c>
      <c r="L415" s="156"/>
      <c r="M415" s="34"/>
      <c r="N415" s="157" t="s">
        <v>1</v>
      </c>
      <c r="O415" s="158" t="s">
        <v>41</v>
      </c>
      <c r="P415" s="159">
        <f>I415+J415</f>
        <v>0</v>
      </c>
      <c r="Q415" s="159">
        <f>ROUND(I415*H415,2)</f>
        <v>0</v>
      </c>
      <c r="R415" s="159">
        <f>ROUND(J415*H415,2)</f>
        <v>0</v>
      </c>
      <c r="S415" s="59"/>
      <c r="T415" s="160">
        <f>S415*H415</f>
        <v>0</v>
      </c>
      <c r="U415" s="160">
        <v>2.5999999999999998E-4</v>
      </c>
      <c r="V415" s="160">
        <f>U415*H415</f>
        <v>4.8556299999999997E-2</v>
      </c>
      <c r="W415" s="160">
        <v>0</v>
      </c>
      <c r="X415" s="161">
        <f>W415*H415</f>
        <v>0</v>
      </c>
      <c r="Y415" s="33"/>
      <c r="Z415" s="33"/>
      <c r="AA415" s="33"/>
      <c r="AB415" s="33"/>
      <c r="AC415" s="33"/>
      <c r="AD415" s="33"/>
      <c r="AE415" s="33"/>
      <c r="AR415" s="162" t="s">
        <v>152</v>
      </c>
      <c r="AT415" s="162" t="s">
        <v>148</v>
      </c>
      <c r="AU415" s="162" t="s">
        <v>87</v>
      </c>
      <c r="AY415" s="18" t="s">
        <v>146</v>
      </c>
      <c r="BE415" s="163">
        <f>IF(O415="základní",K415,0)</f>
        <v>0</v>
      </c>
      <c r="BF415" s="163">
        <f>IF(O415="snížená",K415,0)</f>
        <v>0</v>
      </c>
      <c r="BG415" s="163">
        <f>IF(O415="zákl. přenesená",K415,0)</f>
        <v>0</v>
      </c>
      <c r="BH415" s="163">
        <f>IF(O415="sníž. přenesená",K415,0)</f>
        <v>0</v>
      </c>
      <c r="BI415" s="163">
        <f>IF(O415="nulová",K415,0)</f>
        <v>0</v>
      </c>
      <c r="BJ415" s="18" t="s">
        <v>83</v>
      </c>
      <c r="BK415" s="163">
        <f>ROUND(P415*H415,2)</f>
        <v>0</v>
      </c>
      <c r="BL415" s="18" t="s">
        <v>152</v>
      </c>
      <c r="BM415" s="162" t="s">
        <v>616</v>
      </c>
    </row>
    <row r="416" spans="1:65" s="13" customFormat="1" ht="11.25">
      <c r="B416" s="164"/>
      <c r="D416" s="165" t="s">
        <v>158</v>
      </c>
      <c r="E416" s="166" t="s">
        <v>1</v>
      </c>
      <c r="F416" s="167" t="s">
        <v>617</v>
      </c>
      <c r="H416" s="166" t="s">
        <v>1</v>
      </c>
      <c r="I416" s="168"/>
      <c r="J416" s="168"/>
      <c r="M416" s="164"/>
      <c r="N416" s="169"/>
      <c r="O416" s="170"/>
      <c r="P416" s="170"/>
      <c r="Q416" s="170"/>
      <c r="R416" s="170"/>
      <c r="S416" s="170"/>
      <c r="T416" s="170"/>
      <c r="U416" s="170"/>
      <c r="V416" s="170"/>
      <c r="W416" s="170"/>
      <c r="X416" s="171"/>
      <c r="AT416" s="166" t="s">
        <v>158</v>
      </c>
      <c r="AU416" s="166" t="s">
        <v>87</v>
      </c>
      <c r="AV416" s="13" t="s">
        <v>83</v>
      </c>
      <c r="AW416" s="13" t="s">
        <v>4</v>
      </c>
      <c r="AX416" s="13" t="s">
        <v>78</v>
      </c>
      <c r="AY416" s="166" t="s">
        <v>146</v>
      </c>
    </row>
    <row r="417" spans="1:65" s="14" customFormat="1" ht="11.25">
      <c r="B417" s="172"/>
      <c r="D417" s="165" t="s">
        <v>158</v>
      </c>
      <c r="E417" s="173" t="s">
        <v>1</v>
      </c>
      <c r="F417" s="174" t="s">
        <v>618</v>
      </c>
      <c r="H417" s="175">
        <v>101.84</v>
      </c>
      <c r="I417" s="176"/>
      <c r="J417" s="176"/>
      <c r="M417" s="172"/>
      <c r="N417" s="177"/>
      <c r="O417" s="178"/>
      <c r="P417" s="178"/>
      <c r="Q417" s="178"/>
      <c r="R417" s="178"/>
      <c r="S417" s="178"/>
      <c r="T417" s="178"/>
      <c r="U417" s="178"/>
      <c r="V417" s="178"/>
      <c r="W417" s="178"/>
      <c r="X417" s="179"/>
      <c r="AT417" s="173" t="s">
        <v>158</v>
      </c>
      <c r="AU417" s="173" t="s">
        <v>87</v>
      </c>
      <c r="AV417" s="14" t="s">
        <v>87</v>
      </c>
      <c r="AW417" s="14" t="s">
        <v>4</v>
      </c>
      <c r="AX417" s="14" t="s">
        <v>78</v>
      </c>
      <c r="AY417" s="173" t="s">
        <v>146</v>
      </c>
    </row>
    <row r="418" spans="1:65" s="13" customFormat="1" ht="11.25">
      <c r="B418" s="164"/>
      <c r="D418" s="165" t="s">
        <v>158</v>
      </c>
      <c r="E418" s="166" t="s">
        <v>1</v>
      </c>
      <c r="F418" s="167" t="s">
        <v>619</v>
      </c>
      <c r="H418" s="166" t="s">
        <v>1</v>
      </c>
      <c r="I418" s="168"/>
      <c r="J418" s="168"/>
      <c r="M418" s="164"/>
      <c r="N418" s="169"/>
      <c r="O418" s="170"/>
      <c r="P418" s="170"/>
      <c r="Q418" s="170"/>
      <c r="R418" s="170"/>
      <c r="S418" s="170"/>
      <c r="T418" s="170"/>
      <c r="U418" s="170"/>
      <c r="V418" s="170"/>
      <c r="W418" s="170"/>
      <c r="X418" s="171"/>
      <c r="AT418" s="166" t="s">
        <v>158</v>
      </c>
      <c r="AU418" s="166" t="s">
        <v>87</v>
      </c>
      <c r="AV418" s="13" t="s">
        <v>83</v>
      </c>
      <c r="AW418" s="13" t="s">
        <v>4</v>
      </c>
      <c r="AX418" s="13" t="s">
        <v>78</v>
      </c>
      <c r="AY418" s="166" t="s">
        <v>146</v>
      </c>
    </row>
    <row r="419" spans="1:65" s="14" customFormat="1" ht="11.25">
      <c r="B419" s="172"/>
      <c r="D419" s="165" t="s">
        <v>158</v>
      </c>
      <c r="E419" s="173" t="s">
        <v>1</v>
      </c>
      <c r="F419" s="174" t="s">
        <v>620</v>
      </c>
      <c r="H419" s="175">
        <v>17.66</v>
      </c>
      <c r="I419" s="176"/>
      <c r="J419" s="176"/>
      <c r="M419" s="172"/>
      <c r="N419" s="177"/>
      <c r="O419" s="178"/>
      <c r="P419" s="178"/>
      <c r="Q419" s="178"/>
      <c r="R419" s="178"/>
      <c r="S419" s="178"/>
      <c r="T419" s="178"/>
      <c r="U419" s="178"/>
      <c r="V419" s="178"/>
      <c r="W419" s="178"/>
      <c r="X419" s="179"/>
      <c r="AT419" s="173" t="s">
        <v>158</v>
      </c>
      <c r="AU419" s="173" t="s">
        <v>87</v>
      </c>
      <c r="AV419" s="14" t="s">
        <v>87</v>
      </c>
      <c r="AW419" s="14" t="s">
        <v>4</v>
      </c>
      <c r="AX419" s="14" t="s">
        <v>78</v>
      </c>
      <c r="AY419" s="173" t="s">
        <v>146</v>
      </c>
    </row>
    <row r="420" spans="1:65" s="13" customFormat="1" ht="11.25">
      <c r="B420" s="164"/>
      <c r="D420" s="165" t="s">
        <v>158</v>
      </c>
      <c r="E420" s="166" t="s">
        <v>1</v>
      </c>
      <c r="F420" s="167" t="s">
        <v>621</v>
      </c>
      <c r="H420" s="166" t="s">
        <v>1</v>
      </c>
      <c r="I420" s="168"/>
      <c r="J420" s="168"/>
      <c r="M420" s="164"/>
      <c r="N420" s="169"/>
      <c r="O420" s="170"/>
      <c r="P420" s="170"/>
      <c r="Q420" s="170"/>
      <c r="R420" s="170"/>
      <c r="S420" s="170"/>
      <c r="T420" s="170"/>
      <c r="U420" s="170"/>
      <c r="V420" s="170"/>
      <c r="W420" s="170"/>
      <c r="X420" s="171"/>
      <c r="AT420" s="166" t="s">
        <v>158</v>
      </c>
      <c r="AU420" s="166" t="s">
        <v>87</v>
      </c>
      <c r="AV420" s="13" t="s">
        <v>83</v>
      </c>
      <c r="AW420" s="13" t="s">
        <v>4</v>
      </c>
      <c r="AX420" s="13" t="s">
        <v>78</v>
      </c>
      <c r="AY420" s="166" t="s">
        <v>146</v>
      </c>
    </row>
    <row r="421" spans="1:65" s="14" customFormat="1" ht="22.5">
      <c r="B421" s="172"/>
      <c r="D421" s="165" t="s">
        <v>158</v>
      </c>
      <c r="E421" s="173" t="s">
        <v>1</v>
      </c>
      <c r="F421" s="174" t="s">
        <v>622</v>
      </c>
      <c r="H421" s="175">
        <v>20.914999999999999</v>
      </c>
      <c r="I421" s="176"/>
      <c r="J421" s="176"/>
      <c r="M421" s="172"/>
      <c r="N421" s="177"/>
      <c r="O421" s="178"/>
      <c r="P421" s="178"/>
      <c r="Q421" s="178"/>
      <c r="R421" s="178"/>
      <c r="S421" s="178"/>
      <c r="T421" s="178"/>
      <c r="U421" s="178"/>
      <c r="V421" s="178"/>
      <c r="W421" s="178"/>
      <c r="X421" s="179"/>
      <c r="AT421" s="173" t="s">
        <v>158</v>
      </c>
      <c r="AU421" s="173" t="s">
        <v>87</v>
      </c>
      <c r="AV421" s="14" t="s">
        <v>87</v>
      </c>
      <c r="AW421" s="14" t="s">
        <v>4</v>
      </c>
      <c r="AX421" s="14" t="s">
        <v>78</v>
      </c>
      <c r="AY421" s="173" t="s">
        <v>146</v>
      </c>
    </row>
    <row r="422" spans="1:65" s="13" customFormat="1" ht="11.25">
      <c r="B422" s="164"/>
      <c r="D422" s="165" t="s">
        <v>158</v>
      </c>
      <c r="E422" s="166" t="s">
        <v>1</v>
      </c>
      <c r="F422" s="167" t="s">
        <v>623</v>
      </c>
      <c r="H422" s="166" t="s">
        <v>1</v>
      </c>
      <c r="I422" s="168"/>
      <c r="J422" s="168"/>
      <c r="M422" s="164"/>
      <c r="N422" s="169"/>
      <c r="O422" s="170"/>
      <c r="P422" s="170"/>
      <c r="Q422" s="170"/>
      <c r="R422" s="170"/>
      <c r="S422" s="170"/>
      <c r="T422" s="170"/>
      <c r="U422" s="170"/>
      <c r="V422" s="170"/>
      <c r="W422" s="170"/>
      <c r="X422" s="171"/>
      <c r="AT422" s="166" t="s">
        <v>158</v>
      </c>
      <c r="AU422" s="166" t="s">
        <v>87</v>
      </c>
      <c r="AV422" s="13" t="s">
        <v>83</v>
      </c>
      <c r="AW422" s="13" t="s">
        <v>4</v>
      </c>
      <c r="AX422" s="13" t="s">
        <v>78</v>
      </c>
      <c r="AY422" s="166" t="s">
        <v>146</v>
      </c>
    </row>
    <row r="423" spans="1:65" s="14" customFormat="1" ht="22.5">
      <c r="B423" s="172"/>
      <c r="D423" s="165" t="s">
        <v>158</v>
      </c>
      <c r="E423" s="173" t="s">
        <v>1</v>
      </c>
      <c r="F423" s="174" t="s">
        <v>624</v>
      </c>
      <c r="H423" s="175">
        <v>16.329999999999998</v>
      </c>
      <c r="I423" s="176"/>
      <c r="J423" s="176"/>
      <c r="M423" s="172"/>
      <c r="N423" s="177"/>
      <c r="O423" s="178"/>
      <c r="P423" s="178"/>
      <c r="Q423" s="178"/>
      <c r="R423" s="178"/>
      <c r="S423" s="178"/>
      <c r="T423" s="178"/>
      <c r="U423" s="178"/>
      <c r="V423" s="178"/>
      <c r="W423" s="178"/>
      <c r="X423" s="179"/>
      <c r="AT423" s="173" t="s">
        <v>158</v>
      </c>
      <c r="AU423" s="173" t="s">
        <v>87</v>
      </c>
      <c r="AV423" s="14" t="s">
        <v>87</v>
      </c>
      <c r="AW423" s="14" t="s">
        <v>4</v>
      </c>
      <c r="AX423" s="14" t="s">
        <v>78</v>
      </c>
      <c r="AY423" s="173" t="s">
        <v>146</v>
      </c>
    </row>
    <row r="424" spans="1:65" s="13" customFormat="1" ht="11.25">
      <c r="B424" s="164"/>
      <c r="D424" s="165" t="s">
        <v>158</v>
      </c>
      <c r="E424" s="166" t="s">
        <v>1</v>
      </c>
      <c r="F424" s="167" t="s">
        <v>625</v>
      </c>
      <c r="H424" s="166" t="s">
        <v>1</v>
      </c>
      <c r="I424" s="168"/>
      <c r="J424" s="168"/>
      <c r="M424" s="164"/>
      <c r="N424" s="169"/>
      <c r="O424" s="170"/>
      <c r="P424" s="170"/>
      <c r="Q424" s="170"/>
      <c r="R424" s="170"/>
      <c r="S424" s="170"/>
      <c r="T424" s="170"/>
      <c r="U424" s="170"/>
      <c r="V424" s="170"/>
      <c r="W424" s="170"/>
      <c r="X424" s="171"/>
      <c r="AT424" s="166" t="s">
        <v>158</v>
      </c>
      <c r="AU424" s="166" t="s">
        <v>87</v>
      </c>
      <c r="AV424" s="13" t="s">
        <v>83</v>
      </c>
      <c r="AW424" s="13" t="s">
        <v>4</v>
      </c>
      <c r="AX424" s="13" t="s">
        <v>78</v>
      </c>
      <c r="AY424" s="166" t="s">
        <v>146</v>
      </c>
    </row>
    <row r="425" spans="1:65" s="14" customFormat="1" ht="33.75">
      <c r="B425" s="172"/>
      <c r="D425" s="165" t="s">
        <v>158</v>
      </c>
      <c r="E425" s="173" t="s">
        <v>1</v>
      </c>
      <c r="F425" s="174" t="s">
        <v>626</v>
      </c>
      <c r="H425" s="175">
        <v>15.87</v>
      </c>
      <c r="I425" s="176"/>
      <c r="J425" s="176"/>
      <c r="M425" s="172"/>
      <c r="N425" s="177"/>
      <c r="O425" s="178"/>
      <c r="P425" s="178"/>
      <c r="Q425" s="178"/>
      <c r="R425" s="178"/>
      <c r="S425" s="178"/>
      <c r="T425" s="178"/>
      <c r="U425" s="178"/>
      <c r="V425" s="178"/>
      <c r="W425" s="178"/>
      <c r="X425" s="179"/>
      <c r="AT425" s="173" t="s">
        <v>158</v>
      </c>
      <c r="AU425" s="173" t="s">
        <v>87</v>
      </c>
      <c r="AV425" s="14" t="s">
        <v>87</v>
      </c>
      <c r="AW425" s="14" t="s">
        <v>4</v>
      </c>
      <c r="AX425" s="14" t="s">
        <v>78</v>
      </c>
      <c r="AY425" s="173" t="s">
        <v>146</v>
      </c>
    </row>
    <row r="426" spans="1:65" s="13" customFormat="1" ht="11.25">
      <c r="B426" s="164"/>
      <c r="D426" s="165" t="s">
        <v>158</v>
      </c>
      <c r="E426" s="166" t="s">
        <v>1</v>
      </c>
      <c r="F426" s="167" t="s">
        <v>627</v>
      </c>
      <c r="H426" s="166" t="s">
        <v>1</v>
      </c>
      <c r="I426" s="168"/>
      <c r="J426" s="168"/>
      <c r="M426" s="164"/>
      <c r="N426" s="169"/>
      <c r="O426" s="170"/>
      <c r="P426" s="170"/>
      <c r="Q426" s="170"/>
      <c r="R426" s="170"/>
      <c r="S426" s="170"/>
      <c r="T426" s="170"/>
      <c r="U426" s="170"/>
      <c r="V426" s="170"/>
      <c r="W426" s="170"/>
      <c r="X426" s="171"/>
      <c r="AT426" s="166" t="s">
        <v>158</v>
      </c>
      <c r="AU426" s="166" t="s">
        <v>87</v>
      </c>
      <c r="AV426" s="13" t="s">
        <v>83</v>
      </c>
      <c r="AW426" s="13" t="s">
        <v>4</v>
      </c>
      <c r="AX426" s="13" t="s">
        <v>78</v>
      </c>
      <c r="AY426" s="166" t="s">
        <v>146</v>
      </c>
    </row>
    <row r="427" spans="1:65" s="14" customFormat="1" ht="22.5">
      <c r="B427" s="172"/>
      <c r="D427" s="165" t="s">
        <v>158</v>
      </c>
      <c r="E427" s="173" t="s">
        <v>1</v>
      </c>
      <c r="F427" s="174" t="s">
        <v>628</v>
      </c>
      <c r="H427" s="175">
        <v>14.14</v>
      </c>
      <c r="I427" s="176"/>
      <c r="J427" s="176"/>
      <c r="M427" s="172"/>
      <c r="N427" s="177"/>
      <c r="O427" s="178"/>
      <c r="P427" s="178"/>
      <c r="Q427" s="178"/>
      <c r="R427" s="178"/>
      <c r="S427" s="178"/>
      <c r="T427" s="178"/>
      <c r="U427" s="178"/>
      <c r="V427" s="178"/>
      <c r="W427" s="178"/>
      <c r="X427" s="179"/>
      <c r="AT427" s="173" t="s">
        <v>158</v>
      </c>
      <c r="AU427" s="173" t="s">
        <v>87</v>
      </c>
      <c r="AV427" s="14" t="s">
        <v>87</v>
      </c>
      <c r="AW427" s="14" t="s">
        <v>4</v>
      </c>
      <c r="AX427" s="14" t="s">
        <v>78</v>
      </c>
      <c r="AY427" s="173" t="s">
        <v>146</v>
      </c>
    </row>
    <row r="428" spans="1:65" s="15" customFormat="1" ht="11.25">
      <c r="B428" s="190"/>
      <c r="D428" s="165" t="s">
        <v>158</v>
      </c>
      <c r="E428" s="191" t="s">
        <v>1</v>
      </c>
      <c r="F428" s="192" t="s">
        <v>248</v>
      </c>
      <c r="H428" s="193">
        <v>186.755</v>
      </c>
      <c r="I428" s="194"/>
      <c r="J428" s="194"/>
      <c r="M428" s="190"/>
      <c r="N428" s="195"/>
      <c r="O428" s="196"/>
      <c r="P428" s="196"/>
      <c r="Q428" s="196"/>
      <c r="R428" s="196"/>
      <c r="S428" s="196"/>
      <c r="T428" s="196"/>
      <c r="U428" s="196"/>
      <c r="V428" s="196"/>
      <c r="W428" s="196"/>
      <c r="X428" s="197"/>
      <c r="AT428" s="191" t="s">
        <v>158</v>
      </c>
      <c r="AU428" s="191" t="s">
        <v>87</v>
      </c>
      <c r="AV428" s="15" t="s">
        <v>152</v>
      </c>
      <c r="AW428" s="15" t="s">
        <v>4</v>
      </c>
      <c r="AX428" s="15" t="s">
        <v>83</v>
      </c>
      <c r="AY428" s="191" t="s">
        <v>146</v>
      </c>
    </row>
    <row r="429" spans="1:65" s="2" customFormat="1" ht="37.9" customHeight="1">
      <c r="A429" s="33"/>
      <c r="B429" s="148"/>
      <c r="C429" s="149" t="s">
        <v>629</v>
      </c>
      <c r="D429" s="149" t="s">
        <v>148</v>
      </c>
      <c r="E429" s="150" t="s">
        <v>630</v>
      </c>
      <c r="F429" s="151" t="s">
        <v>631</v>
      </c>
      <c r="G429" s="152" t="s">
        <v>151</v>
      </c>
      <c r="H429" s="153">
        <v>28.327999999999999</v>
      </c>
      <c r="I429" s="154"/>
      <c r="J429" s="154"/>
      <c r="K429" s="155">
        <f>ROUND(P429*H429,2)</f>
        <v>0</v>
      </c>
      <c r="L429" s="156"/>
      <c r="M429" s="34"/>
      <c r="N429" s="157" t="s">
        <v>1</v>
      </c>
      <c r="O429" s="158" t="s">
        <v>41</v>
      </c>
      <c r="P429" s="159">
        <f>I429+J429</f>
        <v>0</v>
      </c>
      <c r="Q429" s="159">
        <f>ROUND(I429*H429,2)</f>
        <v>0</v>
      </c>
      <c r="R429" s="159">
        <f>ROUND(J429*H429,2)</f>
        <v>0</v>
      </c>
      <c r="S429" s="59"/>
      <c r="T429" s="160">
        <f>S429*H429</f>
        <v>0</v>
      </c>
      <c r="U429" s="160">
        <v>8.3499999999999998E-3</v>
      </c>
      <c r="V429" s="160">
        <f>U429*H429</f>
        <v>0.23653879999999999</v>
      </c>
      <c r="W429" s="160">
        <v>0</v>
      </c>
      <c r="X429" s="161">
        <f>W429*H429</f>
        <v>0</v>
      </c>
      <c r="Y429" s="33"/>
      <c r="Z429" s="33"/>
      <c r="AA429" s="33"/>
      <c r="AB429" s="33"/>
      <c r="AC429" s="33"/>
      <c r="AD429" s="33"/>
      <c r="AE429" s="33"/>
      <c r="AR429" s="162" t="s">
        <v>152</v>
      </c>
      <c r="AT429" s="162" t="s">
        <v>148</v>
      </c>
      <c r="AU429" s="162" t="s">
        <v>87</v>
      </c>
      <c r="AY429" s="18" t="s">
        <v>146</v>
      </c>
      <c r="BE429" s="163">
        <f>IF(O429="základní",K429,0)</f>
        <v>0</v>
      </c>
      <c r="BF429" s="163">
        <f>IF(O429="snížená",K429,0)</f>
        <v>0</v>
      </c>
      <c r="BG429" s="163">
        <f>IF(O429="zákl. přenesená",K429,0)</f>
        <v>0</v>
      </c>
      <c r="BH429" s="163">
        <f>IF(O429="sníž. přenesená",K429,0)</f>
        <v>0</v>
      </c>
      <c r="BI429" s="163">
        <f>IF(O429="nulová",K429,0)</f>
        <v>0</v>
      </c>
      <c r="BJ429" s="18" t="s">
        <v>83</v>
      </c>
      <c r="BK429" s="163">
        <f>ROUND(P429*H429,2)</f>
        <v>0</v>
      </c>
      <c r="BL429" s="18" t="s">
        <v>152</v>
      </c>
      <c r="BM429" s="162" t="s">
        <v>632</v>
      </c>
    </row>
    <row r="430" spans="1:65" s="13" customFormat="1" ht="11.25">
      <c r="B430" s="164"/>
      <c r="D430" s="165" t="s">
        <v>158</v>
      </c>
      <c r="E430" s="166" t="s">
        <v>1</v>
      </c>
      <c r="F430" s="167" t="s">
        <v>617</v>
      </c>
      <c r="H430" s="166" t="s">
        <v>1</v>
      </c>
      <c r="I430" s="168"/>
      <c r="J430" s="168"/>
      <c r="M430" s="164"/>
      <c r="N430" s="169"/>
      <c r="O430" s="170"/>
      <c r="P430" s="170"/>
      <c r="Q430" s="170"/>
      <c r="R430" s="170"/>
      <c r="S430" s="170"/>
      <c r="T430" s="170"/>
      <c r="U430" s="170"/>
      <c r="V430" s="170"/>
      <c r="W430" s="170"/>
      <c r="X430" s="171"/>
      <c r="AT430" s="166" t="s">
        <v>158</v>
      </c>
      <c r="AU430" s="166" t="s">
        <v>87</v>
      </c>
      <c r="AV430" s="13" t="s">
        <v>83</v>
      </c>
      <c r="AW430" s="13" t="s">
        <v>4</v>
      </c>
      <c r="AX430" s="13" t="s">
        <v>78</v>
      </c>
      <c r="AY430" s="166" t="s">
        <v>146</v>
      </c>
    </row>
    <row r="431" spans="1:65" s="14" customFormat="1" ht="11.25">
      <c r="B431" s="172"/>
      <c r="D431" s="165" t="s">
        <v>158</v>
      </c>
      <c r="E431" s="173" t="s">
        <v>1</v>
      </c>
      <c r="F431" s="174" t="s">
        <v>633</v>
      </c>
      <c r="H431" s="175">
        <v>28.327999999999999</v>
      </c>
      <c r="I431" s="176"/>
      <c r="J431" s="176"/>
      <c r="M431" s="172"/>
      <c r="N431" s="177"/>
      <c r="O431" s="178"/>
      <c r="P431" s="178"/>
      <c r="Q431" s="178"/>
      <c r="R431" s="178"/>
      <c r="S431" s="178"/>
      <c r="T431" s="178"/>
      <c r="U431" s="178"/>
      <c r="V431" s="178"/>
      <c r="W431" s="178"/>
      <c r="X431" s="179"/>
      <c r="AT431" s="173" t="s">
        <v>158</v>
      </c>
      <c r="AU431" s="173" t="s">
        <v>87</v>
      </c>
      <c r="AV431" s="14" t="s">
        <v>87</v>
      </c>
      <c r="AW431" s="14" t="s">
        <v>4</v>
      </c>
      <c r="AX431" s="14" t="s">
        <v>78</v>
      </c>
      <c r="AY431" s="173" t="s">
        <v>146</v>
      </c>
    </row>
    <row r="432" spans="1:65" s="15" customFormat="1" ht="11.25">
      <c r="B432" s="190"/>
      <c r="D432" s="165" t="s">
        <v>158</v>
      </c>
      <c r="E432" s="191" t="s">
        <v>1</v>
      </c>
      <c r="F432" s="192" t="s">
        <v>248</v>
      </c>
      <c r="H432" s="193">
        <v>28.327999999999999</v>
      </c>
      <c r="I432" s="194"/>
      <c r="J432" s="194"/>
      <c r="M432" s="190"/>
      <c r="N432" s="195"/>
      <c r="O432" s="196"/>
      <c r="P432" s="196"/>
      <c r="Q432" s="196"/>
      <c r="R432" s="196"/>
      <c r="S432" s="196"/>
      <c r="T432" s="196"/>
      <c r="U432" s="196"/>
      <c r="V432" s="196"/>
      <c r="W432" s="196"/>
      <c r="X432" s="197"/>
      <c r="AT432" s="191" t="s">
        <v>158</v>
      </c>
      <c r="AU432" s="191" t="s">
        <v>87</v>
      </c>
      <c r="AV432" s="15" t="s">
        <v>152</v>
      </c>
      <c r="AW432" s="15" t="s">
        <v>4</v>
      </c>
      <c r="AX432" s="15" t="s">
        <v>83</v>
      </c>
      <c r="AY432" s="191" t="s">
        <v>146</v>
      </c>
    </row>
    <row r="433" spans="1:65" s="2" customFormat="1" ht="24.2" customHeight="1">
      <c r="A433" s="33"/>
      <c r="B433" s="148"/>
      <c r="C433" s="180" t="s">
        <v>634</v>
      </c>
      <c r="D433" s="180" t="s">
        <v>186</v>
      </c>
      <c r="E433" s="181" t="s">
        <v>635</v>
      </c>
      <c r="F433" s="182" t="s">
        <v>636</v>
      </c>
      <c r="G433" s="183" t="s">
        <v>151</v>
      </c>
      <c r="H433" s="184">
        <v>28.895</v>
      </c>
      <c r="I433" s="185"/>
      <c r="J433" s="186"/>
      <c r="K433" s="187">
        <f>ROUND(P433*H433,2)</f>
        <v>0</v>
      </c>
      <c r="L433" s="186"/>
      <c r="M433" s="188"/>
      <c r="N433" s="189" t="s">
        <v>1</v>
      </c>
      <c r="O433" s="158" t="s">
        <v>41</v>
      </c>
      <c r="P433" s="159">
        <f>I433+J433</f>
        <v>0</v>
      </c>
      <c r="Q433" s="159">
        <f>ROUND(I433*H433,2)</f>
        <v>0</v>
      </c>
      <c r="R433" s="159">
        <f>ROUND(J433*H433,2)</f>
        <v>0</v>
      </c>
      <c r="S433" s="59"/>
      <c r="T433" s="160">
        <f>S433*H433</f>
        <v>0</v>
      </c>
      <c r="U433" s="160">
        <v>2.0999999999999999E-3</v>
      </c>
      <c r="V433" s="160">
        <f>U433*H433</f>
        <v>6.0679499999999997E-2</v>
      </c>
      <c r="W433" s="160">
        <v>0</v>
      </c>
      <c r="X433" s="161">
        <f>W433*H433</f>
        <v>0</v>
      </c>
      <c r="Y433" s="33"/>
      <c r="Z433" s="33"/>
      <c r="AA433" s="33"/>
      <c r="AB433" s="33"/>
      <c r="AC433" s="33"/>
      <c r="AD433" s="33"/>
      <c r="AE433" s="33"/>
      <c r="AR433" s="162" t="s">
        <v>185</v>
      </c>
      <c r="AT433" s="162" t="s">
        <v>186</v>
      </c>
      <c r="AU433" s="162" t="s">
        <v>87</v>
      </c>
      <c r="AY433" s="18" t="s">
        <v>146</v>
      </c>
      <c r="BE433" s="163">
        <f>IF(O433="základní",K433,0)</f>
        <v>0</v>
      </c>
      <c r="BF433" s="163">
        <f>IF(O433="snížená",K433,0)</f>
        <v>0</v>
      </c>
      <c r="BG433" s="163">
        <f>IF(O433="zákl. přenesená",K433,0)</f>
        <v>0</v>
      </c>
      <c r="BH433" s="163">
        <f>IF(O433="sníž. přenesená",K433,0)</f>
        <v>0</v>
      </c>
      <c r="BI433" s="163">
        <f>IF(O433="nulová",K433,0)</f>
        <v>0</v>
      </c>
      <c r="BJ433" s="18" t="s">
        <v>83</v>
      </c>
      <c r="BK433" s="163">
        <f>ROUND(P433*H433,2)</f>
        <v>0</v>
      </c>
      <c r="BL433" s="18" t="s">
        <v>152</v>
      </c>
      <c r="BM433" s="162" t="s">
        <v>637</v>
      </c>
    </row>
    <row r="434" spans="1:65" s="14" customFormat="1" ht="11.25">
      <c r="B434" s="172"/>
      <c r="D434" s="165" t="s">
        <v>158</v>
      </c>
      <c r="F434" s="174" t="s">
        <v>638</v>
      </c>
      <c r="H434" s="175">
        <v>28.895</v>
      </c>
      <c r="I434" s="176"/>
      <c r="J434" s="176"/>
      <c r="M434" s="172"/>
      <c r="N434" s="177"/>
      <c r="O434" s="178"/>
      <c r="P434" s="178"/>
      <c r="Q434" s="178"/>
      <c r="R434" s="178"/>
      <c r="S434" s="178"/>
      <c r="T434" s="178"/>
      <c r="U434" s="178"/>
      <c r="V434" s="178"/>
      <c r="W434" s="178"/>
      <c r="X434" s="179"/>
      <c r="AT434" s="173" t="s">
        <v>158</v>
      </c>
      <c r="AU434" s="173" t="s">
        <v>87</v>
      </c>
      <c r="AV434" s="14" t="s">
        <v>87</v>
      </c>
      <c r="AW434" s="14" t="s">
        <v>3</v>
      </c>
      <c r="AX434" s="14" t="s">
        <v>83</v>
      </c>
      <c r="AY434" s="173" t="s">
        <v>146</v>
      </c>
    </row>
    <row r="435" spans="1:65" s="2" customFormat="1" ht="37.9" customHeight="1">
      <c r="A435" s="33"/>
      <c r="B435" s="148"/>
      <c r="C435" s="149" t="s">
        <v>639</v>
      </c>
      <c r="D435" s="149" t="s">
        <v>148</v>
      </c>
      <c r="E435" s="150" t="s">
        <v>640</v>
      </c>
      <c r="F435" s="151" t="s">
        <v>641</v>
      </c>
      <c r="G435" s="152" t="s">
        <v>151</v>
      </c>
      <c r="H435" s="153">
        <v>7.8810000000000002</v>
      </c>
      <c r="I435" s="154"/>
      <c r="J435" s="154"/>
      <c r="K435" s="155">
        <f>ROUND(P435*H435,2)</f>
        <v>0</v>
      </c>
      <c r="L435" s="156"/>
      <c r="M435" s="34"/>
      <c r="N435" s="157" t="s">
        <v>1</v>
      </c>
      <c r="O435" s="158" t="s">
        <v>41</v>
      </c>
      <c r="P435" s="159">
        <f>I435+J435</f>
        <v>0</v>
      </c>
      <c r="Q435" s="159">
        <f>ROUND(I435*H435,2)</f>
        <v>0</v>
      </c>
      <c r="R435" s="159">
        <f>ROUND(J435*H435,2)</f>
        <v>0</v>
      </c>
      <c r="S435" s="59"/>
      <c r="T435" s="160">
        <f>S435*H435</f>
        <v>0</v>
      </c>
      <c r="U435" s="160">
        <v>8.5199999999999998E-3</v>
      </c>
      <c r="V435" s="160">
        <f>U435*H435</f>
        <v>6.7146120000000004E-2</v>
      </c>
      <c r="W435" s="160">
        <v>0</v>
      </c>
      <c r="X435" s="161">
        <f>W435*H435</f>
        <v>0</v>
      </c>
      <c r="Y435" s="33"/>
      <c r="Z435" s="33"/>
      <c r="AA435" s="33"/>
      <c r="AB435" s="33"/>
      <c r="AC435" s="33"/>
      <c r="AD435" s="33"/>
      <c r="AE435" s="33"/>
      <c r="AR435" s="162" t="s">
        <v>152</v>
      </c>
      <c r="AT435" s="162" t="s">
        <v>148</v>
      </c>
      <c r="AU435" s="162" t="s">
        <v>87</v>
      </c>
      <c r="AY435" s="18" t="s">
        <v>146</v>
      </c>
      <c r="BE435" s="163">
        <f>IF(O435="základní",K435,0)</f>
        <v>0</v>
      </c>
      <c r="BF435" s="163">
        <f>IF(O435="snížená",K435,0)</f>
        <v>0</v>
      </c>
      <c r="BG435" s="163">
        <f>IF(O435="zákl. přenesená",K435,0)</f>
        <v>0</v>
      </c>
      <c r="BH435" s="163">
        <f>IF(O435="sníž. přenesená",K435,0)</f>
        <v>0</v>
      </c>
      <c r="BI435" s="163">
        <f>IF(O435="nulová",K435,0)</f>
        <v>0</v>
      </c>
      <c r="BJ435" s="18" t="s">
        <v>83</v>
      </c>
      <c r="BK435" s="163">
        <f>ROUND(P435*H435,2)</f>
        <v>0</v>
      </c>
      <c r="BL435" s="18" t="s">
        <v>152</v>
      </c>
      <c r="BM435" s="162" t="s">
        <v>642</v>
      </c>
    </row>
    <row r="436" spans="1:65" s="13" customFormat="1" ht="11.25">
      <c r="B436" s="164"/>
      <c r="D436" s="165" t="s">
        <v>158</v>
      </c>
      <c r="E436" s="166" t="s">
        <v>1</v>
      </c>
      <c r="F436" s="167" t="s">
        <v>643</v>
      </c>
      <c r="H436" s="166" t="s">
        <v>1</v>
      </c>
      <c r="I436" s="168"/>
      <c r="J436" s="168"/>
      <c r="M436" s="164"/>
      <c r="N436" s="169"/>
      <c r="O436" s="170"/>
      <c r="P436" s="170"/>
      <c r="Q436" s="170"/>
      <c r="R436" s="170"/>
      <c r="S436" s="170"/>
      <c r="T436" s="170"/>
      <c r="U436" s="170"/>
      <c r="V436" s="170"/>
      <c r="W436" s="170"/>
      <c r="X436" s="171"/>
      <c r="AT436" s="166" t="s">
        <v>158</v>
      </c>
      <c r="AU436" s="166" t="s">
        <v>87</v>
      </c>
      <c r="AV436" s="13" t="s">
        <v>83</v>
      </c>
      <c r="AW436" s="13" t="s">
        <v>4</v>
      </c>
      <c r="AX436" s="13" t="s">
        <v>78</v>
      </c>
      <c r="AY436" s="166" t="s">
        <v>146</v>
      </c>
    </row>
    <row r="437" spans="1:65" s="14" customFormat="1" ht="11.25">
      <c r="B437" s="172"/>
      <c r="D437" s="165" t="s">
        <v>158</v>
      </c>
      <c r="E437" s="173" t="s">
        <v>1</v>
      </c>
      <c r="F437" s="174" t="s">
        <v>644</v>
      </c>
      <c r="H437" s="175">
        <v>7.8810000000000002</v>
      </c>
      <c r="I437" s="176"/>
      <c r="J437" s="176"/>
      <c r="M437" s="172"/>
      <c r="N437" s="177"/>
      <c r="O437" s="178"/>
      <c r="P437" s="178"/>
      <c r="Q437" s="178"/>
      <c r="R437" s="178"/>
      <c r="S437" s="178"/>
      <c r="T437" s="178"/>
      <c r="U437" s="178"/>
      <c r="V437" s="178"/>
      <c r="W437" s="178"/>
      <c r="X437" s="179"/>
      <c r="AT437" s="173" t="s">
        <v>158</v>
      </c>
      <c r="AU437" s="173" t="s">
        <v>87</v>
      </c>
      <c r="AV437" s="14" t="s">
        <v>87</v>
      </c>
      <c r="AW437" s="14" t="s">
        <v>4</v>
      </c>
      <c r="AX437" s="14" t="s">
        <v>83</v>
      </c>
      <c r="AY437" s="173" t="s">
        <v>146</v>
      </c>
    </row>
    <row r="438" spans="1:65" s="2" customFormat="1" ht="14.45" customHeight="1">
      <c r="A438" s="33"/>
      <c r="B438" s="148"/>
      <c r="C438" s="180" t="s">
        <v>645</v>
      </c>
      <c r="D438" s="180" t="s">
        <v>186</v>
      </c>
      <c r="E438" s="181" t="s">
        <v>646</v>
      </c>
      <c r="F438" s="182" t="s">
        <v>647</v>
      </c>
      <c r="G438" s="183" t="s">
        <v>151</v>
      </c>
      <c r="H438" s="184">
        <v>8.0389999999999997</v>
      </c>
      <c r="I438" s="185"/>
      <c r="J438" s="186"/>
      <c r="K438" s="187">
        <f>ROUND(P438*H438,2)</f>
        <v>0</v>
      </c>
      <c r="L438" s="186"/>
      <c r="M438" s="188"/>
      <c r="N438" s="189" t="s">
        <v>1</v>
      </c>
      <c r="O438" s="158" t="s">
        <v>41</v>
      </c>
      <c r="P438" s="159">
        <f>I438+J438</f>
        <v>0</v>
      </c>
      <c r="Q438" s="159">
        <f>ROUND(I438*H438,2)</f>
        <v>0</v>
      </c>
      <c r="R438" s="159">
        <f>ROUND(J438*H438,2)</f>
        <v>0</v>
      </c>
      <c r="S438" s="59"/>
      <c r="T438" s="160">
        <f>S438*H438</f>
        <v>0</v>
      </c>
      <c r="U438" s="160">
        <v>2.0699999999999998E-3</v>
      </c>
      <c r="V438" s="160">
        <f>U438*H438</f>
        <v>1.6640729999999999E-2</v>
      </c>
      <c r="W438" s="160">
        <v>0</v>
      </c>
      <c r="X438" s="161">
        <f>W438*H438</f>
        <v>0</v>
      </c>
      <c r="Y438" s="33"/>
      <c r="Z438" s="33"/>
      <c r="AA438" s="33"/>
      <c r="AB438" s="33"/>
      <c r="AC438" s="33"/>
      <c r="AD438" s="33"/>
      <c r="AE438" s="33"/>
      <c r="AR438" s="162" t="s">
        <v>185</v>
      </c>
      <c r="AT438" s="162" t="s">
        <v>186</v>
      </c>
      <c r="AU438" s="162" t="s">
        <v>87</v>
      </c>
      <c r="AY438" s="18" t="s">
        <v>146</v>
      </c>
      <c r="BE438" s="163">
        <f>IF(O438="základní",K438,0)</f>
        <v>0</v>
      </c>
      <c r="BF438" s="163">
        <f>IF(O438="snížená",K438,0)</f>
        <v>0</v>
      </c>
      <c r="BG438" s="163">
        <f>IF(O438="zákl. přenesená",K438,0)</f>
        <v>0</v>
      </c>
      <c r="BH438" s="163">
        <f>IF(O438="sníž. přenesená",K438,0)</f>
        <v>0</v>
      </c>
      <c r="BI438" s="163">
        <f>IF(O438="nulová",K438,0)</f>
        <v>0</v>
      </c>
      <c r="BJ438" s="18" t="s">
        <v>83</v>
      </c>
      <c r="BK438" s="163">
        <f>ROUND(P438*H438,2)</f>
        <v>0</v>
      </c>
      <c r="BL438" s="18" t="s">
        <v>152</v>
      </c>
      <c r="BM438" s="162" t="s">
        <v>648</v>
      </c>
    </row>
    <row r="439" spans="1:65" s="14" customFormat="1" ht="11.25">
      <c r="B439" s="172"/>
      <c r="D439" s="165" t="s">
        <v>158</v>
      </c>
      <c r="F439" s="174" t="s">
        <v>649</v>
      </c>
      <c r="H439" s="175">
        <v>8.0389999999999997</v>
      </c>
      <c r="I439" s="176"/>
      <c r="J439" s="176"/>
      <c r="M439" s="172"/>
      <c r="N439" s="177"/>
      <c r="O439" s="178"/>
      <c r="P439" s="178"/>
      <c r="Q439" s="178"/>
      <c r="R439" s="178"/>
      <c r="S439" s="178"/>
      <c r="T439" s="178"/>
      <c r="U439" s="178"/>
      <c r="V439" s="178"/>
      <c r="W439" s="178"/>
      <c r="X439" s="179"/>
      <c r="AT439" s="173" t="s">
        <v>158</v>
      </c>
      <c r="AU439" s="173" t="s">
        <v>87</v>
      </c>
      <c r="AV439" s="14" t="s">
        <v>87</v>
      </c>
      <c r="AW439" s="14" t="s">
        <v>3</v>
      </c>
      <c r="AX439" s="14" t="s">
        <v>83</v>
      </c>
      <c r="AY439" s="173" t="s">
        <v>146</v>
      </c>
    </row>
    <row r="440" spans="1:65" s="2" customFormat="1" ht="37.9" customHeight="1">
      <c r="A440" s="33"/>
      <c r="B440" s="148"/>
      <c r="C440" s="149" t="s">
        <v>650</v>
      </c>
      <c r="D440" s="149" t="s">
        <v>148</v>
      </c>
      <c r="E440" s="150" t="s">
        <v>651</v>
      </c>
      <c r="F440" s="151" t="s">
        <v>652</v>
      </c>
      <c r="G440" s="152" t="s">
        <v>324</v>
      </c>
      <c r="H440" s="153">
        <v>14</v>
      </c>
      <c r="I440" s="154"/>
      <c r="J440" s="154"/>
      <c r="K440" s="155">
        <f>ROUND(P440*H440,2)</f>
        <v>0</v>
      </c>
      <c r="L440" s="156"/>
      <c r="M440" s="34"/>
      <c r="N440" s="157" t="s">
        <v>1</v>
      </c>
      <c r="O440" s="158" t="s">
        <v>41</v>
      </c>
      <c r="P440" s="159">
        <f>I440+J440</f>
        <v>0</v>
      </c>
      <c r="Q440" s="159">
        <f>ROUND(I440*H440,2)</f>
        <v>0</v>
      </c>
      <c r="R440" s="159">
        <f>ROUND(J440*H440,2)</f>
        <v>0</v>
      </c>
      <c r="S440" s="59"/>
      <c r="T440" s="160">
        <f>S440*H440</f>
        <v>0</v>
      </c>
      <c r="U440" s="160">
        <v>1.7600000000000001E-3</v>
      </c>
      <c r="V440" s="160">
        <f>U440*H440</f>
        <v>2.4640000000000002E-2</v>
      </c>
      <c r="W440" s="160">
        <v>0</v>
      </c>
      <c r="X440" s="161">
        <f>W440*H440</f>
        <v>0</v>
      </c>
      <c r="Y440" s="33"/>
      <c r="Z440" s="33"/>
      <c r="AA440" s="33"/>
      <c r="AB440" s="33"/>
      <c r="AC440" s="33"/>
      <c r="AD440" s="33"/>
      <c r="AE440" s="33"/>
      <c r="AR440" s="162" t="s">
        <v>152</v>
      </c>
      <c r="AT440" s="162" t="s">
        <v>148</v>
      </c>
      <c r="AU440" s="162" t="s">
        <v>87</v>
      </c>
      <c r="AY440" s="18" t="s">
        <v>146</v>
      </c>
      <c r="BE440" s="163">
        <f>IF(O440="základní",K440,0)</f>
        <v>0</v>
      </c>
      <c r="BF440" s="163">
        <f>IF(O440="snížená",K440,0)</f>
        <v>0</v>
      </c>
      <c r="BG440" s="163">
        <f>IF(O440="zákl. přenesená",K440,0)</f>
        <v>0</v>
      </c>
      <c r="BH440" s="163">
        <f>IF(O440="sníž. přenesená",K440,0)</f>
        <v>0</v>
      </c>
      <c r="BI440" s="163">
        <f>IF(O440="nulová",K440,0)</f>
        <v>0</v>
      </c>
      <c r="BJ440" s="18" t="s">
        <v>83</v>
      </c>
      <c r="BK440" s="163">
        <f>ROUND(P440*H440,2)</f>
        <v>0</v>
      </c>
      <c r="BL440" s="18" t="s">
        <v>152</v>
      </c>
      <c r="BM440" s="162" t="s">
        <v>653</v>
      </c>
    </row>
    <row r="441" spans="1:65" s="13" customFormat="1" ht="11.25">
      <c r="B441" s="164"/>
      <c r="D441" s="165" t="s">
        <v>158</v>
      </c>
      <c r="E441" s="166" t="s">
        <v>1</v>
      </c>
      <c r="F441" s="167" t="s">
        <v>654</v>
      </c>
      <c r="H441" s="166" t="s">
        <v>1</v>
      </c>
      <c r="I441" s="168"/>
      <c r="J441" s="168"/>
      <c r="M441" s="164"/>
      <c r="N441" s="169"/>
      <c r="O441" s="170"/>
      <c r="P441" s="170"/>
      <c r="Q441" s="170"/>
      <c r="R441" s="170"/>
      <c r="S441" s="170"/>
      <c r="T441" s="170"/>
      <c r="U441" s="170"/>
      <c r="V441" s="170"/>
      <c r="W441" s="170"/>
      <c r="X441" s="171"/>
      <c r="AT441" s="166" t="s">
        <v>158</v>
      </c>
      <c r="AU441" s="166" t="s">
        <v>87</v>
      </c>
      <c r="AV441" s="13" t="s">
        <v>83</v>
      </c>
      <c r="AW441" s="13" t="s">
        <v>4</v>
      </c>
      <c r="AX441" s="13" t="s">
        <v>78</v>
      </c>
      <c r="AY441" s="166" t="s">
        <v>146</v>
      </c>
    </row>
    <row r="442" spans="1:65" s="14" customFormat="1" ht="11.25">
      <c r="B442" s="172"/>
      <c r="D442" s="165" t="s">
        <v>158</v>
      </c>
      <c r="E442" s="173" t="s">
        <v>1</v>
      </c>
      <c r="F442" s="174" t="s">
        <v>655</v>
      </c>
      <c r="H442" s="175">
        <v>7</v>
      </c>
      <c r="I442" s="176"/>
      <c r="J442" s="176"/>
      <c r="M442" s="172"/>
      <c r="N442" s="177"/>
      <c r="O442" s="178"/>
      <c r="P442" s="178"/>
      <c r="Q442" s="178"/>
      <c r="R442" s="178"/>
      <c r="S442" s="178"/>
      <c r="T442" s="178"/>
      <c r="U442" s="178"/>
      <c r="V442" s="178"/>
      <c r="W442" s="178"/>
      <c r="X442" s="179"/>
      <c r="AT442" s="173" t="s">
        <v>158</v>
      </c>
      <c r="AU442" s="173" t="s">
        <v>87</v>
      </c>
      <c r="AV442" s="14" t="s">
        <v>87</v>
      </c>
      <c r="AW442" s="14" t="s">
        <v>4</v>
      </c>
      <c r="AX442" s="14" t="s">
        <v>78</v>
      </c>
      <c r="AY442" s="173" t="s">
        <v>146</v>
      </c>
    </row>
    <row r="443" spans="1:65" s="13" customFormat="1" ht="11.25">
      <c r="B443" s="164"/>
      <c r="D443" s="165" t="s">
        <v>158</v>
      </c>
      <c r="E443" s="166" t="s">
        <v>1</v>
      </c>
      <c r="F443" s="167" t="s">
        <v>656</v>
      </c>
      <c r="H443" s="166" t="s">
        <v>1</v>
      </c>
      <c r="I443" s="168"/>
      <c r="J443" s="168"/>
      <c r="M443" s="164"/>
      <c r="N443" s="169"/>
      <c r="O443" s="170"/>
      <c r="P443" s="170"/>
      <c r="Q443" s="170"/>
      <c r="R443" s="170"/>
      <c r="S443" s="170"/>
      <c r="T443" s="170"/>
      <c r="U443" s="170"/>
      <c r="V443" s="170"/>
      <c r="W443" s="170"/>
      <c r="X443" s="171"/>
      <c r="AT443" s="166" t="s">
        <v>158</v>
      </c>
      <c r="AU443" s="166" t="s">
        <v>87</v>
      </c>
      <c r="AV443" s="13" t="s">
        <v>83</v>
      </c>
      <c r="AW443" s="13" t="s">
        <v>4</v>
      </c>
      <c r="AX443" s="13" t="s">
        <v>78</v>
      </c>
      <c r="AY443" s="166" t="s">
        <v>146</v>
      </c>
    </row>
    <row r="444" spans="1:65" s="14" customFormat="1" ht="11.25">
      <c r="B444" s="172"/>
      <c r="D444" s="165" t="s">
        <v>158</v>
      </c>
      <c r="E444" s="173" t="s">
        <v>1</v>
      </c>
      <c r="F444" s="174" t="s">
        <v>655</v>
      </c>
      <c r="H444" s="175">
        <v>7</v>
      </c>
      <c r="I444" s="176"/>
      <c r="J444" s="176"/>
      <c r="M444" s="172"/>
      <c r="N444" s="177"/>
      <c r="O444" s="178"/>
      <c r="P444" s="178"/>
      <c r="Q444" s="178"/>
      <c r="R444" s="178"/>
      <c r="S444" s="178"/>
      <c r="T444" s="178"/>
      <c r="U444" s="178"/>
      <c r="V444" s="178"/>
      <c r="W444" s="178"/>
      <c r="X444" s="179"/>
      <c r="AT444" s="173" t="s">
        <v>158</v>
      </c>
      <c r="AU444" s="173" t="s">
        <v>87</v>
      </c>
      <c r="AV444" s="14" t="s">
        <v>87</v>
      </c>
      <c r="AW444" s="14" t="s">
        <v>4</v>
      </c>
      <c r="AX444" s="14" t="s">
        <v>78</v>
      </c>
      <c r="AY444" s="173" t="s">
        <v>146</v>
      </c>
    </row>
    <row r="445" spans="1:65" s="15" customFormat="1" ht="11.25">
      <c r="B445" s="190"/>
      <c r="D445" s="165" t="s">
        <v>158</v>
      </c>
      <c r="E445" s="191" t="s">
        <v>1</v>
      </c>
      <c r="F445" s="192" t="s">
        <v>248</v>
      </c>
      <c r="H445" s="193">
        <v>14</v>
      </c>
      <c r="I445" s="194"/>
      <c r="J445" s="194"/>
      <c r="M445" s="190"/>
      <c r="N445" s="195"/>
      <c r="O445" s="196"/>
      <c r="P445" s="196"/>
      <c r="Q445" s="196"/>
      <c r="R445" s="196"/>
      <c r="S445" s="196"/>
      <c r="T445" s="196"/>
      <c r="U445" s="196"/>
      <c r="V445" s="196"/>
      <c r="W445" s="196"/>
      <c r="X445" s="197"/>
      <c r="AT445" s="191" t="s">
        <v>158</v>
      </c>
      <c r="AU445" s="191" t="s">
        <v>87</v>
      </c>
      <c r="AV445" s="15" t="s">
        <v>152</v>
      </c>
      <c r="AW445" s="15" t="s">
        <v>4</v>
      </c>
      <c r="AX445" s="15" t="s">
        <v>83</v>
      </c>
      <c r="AY445" s="191" t="s">
        <v>146</v>
      </c>
    </row>
    <row r="446" spans="1:65" s="2" customFormat="1" ht="14.45" customHeight="1">
      <c r="A446" s="33"/>
      <c r="B446" s="148"/>
      <c r="C446" s="180" t="s">
        <v>657</v>
      </c>
      <c r="D446" s="180" t="s">
        <v>186</v>
      </c>
      <c r="E446" s="181" t="s">
        <v>601</v>
      </c>
      <c r="F446" s="182" t="s">
        <v>602</v>
      </c>
      <c r="G446" s="183" t="s">
        <v>151</v>
      </c>
      <c r="H446" s="184">
        <v>2.3559999999999999</v>
      </c>
      <c r="I446" s="185"/>
      <c r="J446" s="186"/>
      <c r="K446" s="187">
        <f>ROUND(P446*H446,2)</f>
        <v>0</v>
      </c>
      <c r="L446" s="186"/>
      <c r="M446" s="188"/>
      <c r="N446" s="189" t="s">
        <v>1</v>
      </c>
      <c r="O446" s="158" t="s">
        <v>41</v>
      </c>
      <c r="P446" s="159">
        <f>I446+J446</f>
        <v>0</v>
      </c>
      <c r="Q446" s="159">
        <f>ROUND(I446*H446,2)</f>
        <v>0</v>
      </c>
      <c r="R446" s="159">
        <f>ROUND(J446*H446,2)</f>
        <v>0</v>
      </c>
      <c r="S446" s="59"/>
      <c r="T446" s="160">
        <f>S446*H446</f>
        <v>0</v>
      </c>
      <c r="U446" s="160">
        <v>6.8999999999999997E-4</v>
      </c>
      <c r="V446" s="160">
        <f>U446*H446</f>
        <v>1.6256399999999998E-3</v>
      </c>
      <c r="W446" s="160">
        <v>0</v>
      </c>
      <c r="X446" s="161">
        <f>W446*H446</f>
        <v>0</v>
      </c>
      <c r="Y446" s="33"/>
      <c r="Z446" s="33"/>
      <c r="AA446" s="33"/>
      <c r="AB446" s="33"/>
      <c r="AC446" s="33"/>
      <c r="AD446" s="33"/>
      <c r="AE446" s="33"/>
      <c r="AR446" s="162" t="s">
        <v>185</v>
      </c>
      <c r="AT446" s="162" t="s">
        <v>186</v>
      </c>
      <c r="AU446" s="162" t="s">
        <v>87</v>
      </c>
      <c r="AY446" s="18" t="s">
        <v>146</v>
      </c>
      <c r="BE446" s="163">
        <f>IF(O446="základní",K446,0)</f>
        <v>0</v>
      </c>
      <c r="BF446" s="163">
        <f>IF(O446="snížená",K446,0)</f>
        <v>0</v>
      </c>
      <c r="BG446" s="163">
        <f>IF(O446="zákl. přenesená",K446,0)</f>
        <v>0</v>
      </c>
      <c r="BH446" s="163">
        <f>IF(O446="sníž. přenesená",K446,0)</f>
        <v>0</v>
      </c>
      <c r="BI446" s="163">
        <f>IF(O446="nulová",K446,0)</f>
        <v>0</v>
      </c>
      <c r="BJ446" s="18" t="s">
        <v>83</v>
      </c>
      <c r="BK446" s="163">
        <f>ROUND(P446*H446,2)</f>
        <v>0</v>
      </c>
      <c r="BL446" s="18" t="s">
        <v>152</v>
      </c>
      <c r="BM446" s="162" t="s">
        <v>658</v>
      </c>
    </row>
    <row r="447" spans="1:65" s="14" customFormat="1" ht="11.25">
      <c r="B447" s="172"/>
      <c r="D447" s="165" t="s">
        <v>158</v>
      </c>
      <c r="E447" s="173" t="s">
        <v>1</v>
      </c>
      <c r="F447" s="174" t="s">
        <v>659</v>
      </c>
      <c r="H447" s="175">
        <v>2.1419999999999999</v>
      </c>
      <c r="I447" s="176"/>
      <c r="J447" s="176"/>
      <c r="M447" s="172"/>
      <c r="N447" s="177"/>
      <c r="O447" s="178"/>
      <c r="P447" s="178"/>
      <c r="Q447" s="178"/>
      <c r="R447" s="178"/>
      <c r="S447" s="178"/>
      <c r="T447" s="178"/>
      <c r="U447" s="178"/>
      <c r="V447" s="178"/>
      <c r="W447" s="178"/>
      <c r="X447" s="179"/>
      <c r="AT447" s="173" t="s">
        <v>158</v>
      </c>
      <c r="AU447" s="173" t="s">
        <v>87</v>
      </c>
      <c r="AV447" s="14" t="s">
        <v>87</v>
      </c>
      <c r="AW447" s="14" t="s">
        <v>4</v>
      </c>
      <c r="AX447" s="14" t="s">
        <v>83</v>
      </c>
      <c r="AY447" s="173" t="s">
        <v>146</v>
      </c>
    </row>
    <row r="448" spans="1:65" s="14" customFormat="1" ht="11.25">
      <c r="B448" s="172"/>
      <c r="D448" s="165" t="s">
        <v>158</v>
      </c>
      <c r="F448" s="174" t="s">
        <v>660</v>
      </c>
      <c r="H448" s="175">
        <v>2.3559999999999999</v>
      </c>
      <c r="I448" s="176"/>
      <c r="J448" s="176"/>
      <c r="M448" s="172"/>
      <c r="N448" s="177"/>
      <c r="O448" s="178"/>
      <c r="P448" s="178"/>
      <c r="Q448" s="178"/>
      <c r="R448" s="178"/>
      <c r="S448" s="178"/>
      <c r="T448" s="178"/>
      <c r="U448" s="178"/>
      <c r="V448" s="178"/>
      <c r="W448" s="178"/>
      <c r="X448" s="179"/>
      <c r="AT448" s="173" t="s">
        <v>158</v>
      </c>
      <c r="AU448" s="173" t="s">
        <v>87</v>
      </c>
      <c r="AV448" s="14" t="s">
        <v>87</v>
      </c>
      <c r="AW448" s="14" t="s">
        <v>3</v>
      </c>
      <c r="AX448" s="14" t="s">
        <v>83</v>
      </c>
      <c r="AY448" s="173" t="s">
        <v>146</v>
      </c>
    </row>
    <row r="449" spans="1:65" s="2" customFormat="1" ht="37.9" customHeight="1">
      <c r="A449" s="33"/>
      <c r="B449" s="148"/>
      <c r="C449" s="149" t="s">
        <v>661</v>
      </c>
      <c r="D449" s="149" t="s">
        <v>148</v>
      </c>
      <c r="E449" s="150" t="s">
        <v>662</v>
      </c>
      <c r="F449" s="151" t="s">
        <v>663</v>
      </c>
      <c r="G449" s="152" t="s">
        <v>324</v>
      </c>
      <c r="H449" s="153">
        <v>16.510000000000002</v>
      </c>
      <c r="I449" s="154"/>
      <c r="J449" s="154"/>
      <c r="K449" s="155">
        <f>ROUND(P449*H449,2)</f>
        <v>0</v>
      </c>
      <c r="L449" s="156"/>
      <c r="M449" s="34"/>
      <c r="N449" s="157" t="s">
        <v>1</v>
      </c>
      <c r="O449" s="158" t="s">
        <v>41</v>
      </c>
      <c r="P449" s="159">
        <f>I449+J449</f>
        <v>0</v>
      </c>
      <c r="Q449" s="159">
        <f>ROUND(I449*H449,2)</f>
        <v>0</v>
      </c>
      <c r="R449" s="159">
        <f>ROUND(J449*H449,2)</f>
        <v>0</v>
      </c>
      <c r="S449" s="59"/>
      <c r="T449" s="160">
        <f>S449*H449</f>
        <v>0</v>
      </c>
      <c r="U449" s="160">
        <v>1.7600000000000001E-3</v>
      </c>
      <c r="V449" s="160">
        <f>U449*H449</f>
        <v>2.9057600000000003E-2</v>
      </c>
      <c r="W449" s="160">
        <v>0</v>
      </c>
      <c r="X449" s="161">
        <f>W449*H449</f>
        <v>0</v>
      </c>
      <c r="Y449" s="33"/>
      <c r="Z449" s="33"/>
      <c r="AA449" s="33"/>
      <c r="AB449" s="33"/>
      <c r="AC449" s="33"/>
      <c r="AD449" s="33"/>
      <c r="AE449" s="33"/>
      <c r="AR449" s="162" t="s">
        <v>152</v>
      </c>
      <c r="AT449" s="162" t="s">
        <v>148</v>
      </c>
      <c r="AU449" s="162" t="s">
        <v>87</v>
      </c>
      <c r="AY449" s="18" t="s">
        <v>146</v>
      </c>
      <c r="BE449" s="163">
        <f>IF(O449="základní",K449,0)</f>
        <v>0</v>
      </c>
      <c r="BF449" s="163">
        <f>IF(O449="snížená",K449,0)</f>
        <v>0</v>
      </c>
      <c r="BG449" s="163">
        <f>IF(O449="zákl. přenesená",K449,0)</f>
        <v>0</v>
      </c>
      <c r="BH449" s="163">
        <f>IF(O449="sníž. přenesená",K449,0)</f>
        <v>0</v>
      </c>
      <c r="BI449" s="163">
        <f>IF(O449="nulová",K449,0)</f>
        <v>0</v>
      </c>
      <c r="BJ449" s="18" t="s">
        <v>83</v>
      </c>
      <c r="BK449" s="163">
        <f>ROUND(P449*H449,2)</f>
        <v>0</v>
      </c>
      <c r="BL449" s="18" t="s">
        <v>152</v>
      </c>
      <c r="BM449" s="162" t="s">
        <v>664</v>
      </c>
    </row>
    <row r="450" spans="1:65" s="13" customFormat="1" ht="11.25">
      <c r="B450" s="164"/>
      <c r="D450" s="165" t="s">
        <v>158</v>
      </c>
      <c r="E450" s="166" t="s">
        <v>1</v>
      </c>
      <c r="F450" s="167" t="s">
        <v>654</v>
      </c>
      <c r="H450" s="166" t="s">
        <v>1</v>
      </c>
      <c r="I450" s="168"/>
      <c r="J450" s="168"/>
      <c r="M450" s="164"/>
      <c r="N450" s="169"/>
      <c r="O450" s="170"/>
      <c r="P450" s="170"/>
      <c r="Q450" s="170"/>
      <c r="R450" s="170"/>
      <c r="S450" s="170"/>
      <c r="T450" s="170"/>
      <c r="U450" s="170"/>
      <c r="V450" s="170"/>
      <c r="W450" s="170"/>
      <c r="X450" s="171"/>
      <c r="AT450" s="166" t="s">
        <v>158</v>
      </c>
      <c r="AU450" s="166" t="s">
        <v>87</v>
      </c>
      <c r="AV450" s="13" t="s">
        <v>83</v>
      </c>
      <c r="AW450" s="13" t="s">
        <v>4</v>
      </c>
      <c r="AX450" s="13" t="s">
        <v>78</v>
      </c>
      <c r="AY450" s="166" t="s">
        <v>146</v>
      </c>
    </row>
    <row r="451" spans="1:65" s="14" customFormat="1" ht="11.25">
      <c r="B451" s="172"/>
      <c r="D451" s="165" t="s">
        <v>158</v>
      </c>
      <c r="E451" s="173" t="s">
        <v>1</v>
      </c>
      <c r="F451" s="174" t="s">
        <v>87</v>
      </c>
      <c r="H451" s="175">
        <v>2</v>
      </c>
      <c r="I451" s="176"/>
      <c r="J451" s="176"/>
      <c r="M451" s="172"/>
      <c r="N451" s="177"/>
      <c r="O451" s="178"/>
      <c r="P451" s="178"/>
      <c r="Q451" s="178"/>
      <c r="R451" s="178"/>
      <c r="S451" s="178"/>
      <c r="T451" s="178"/>
      <c r="U451" s="178"/>
      <c r="V451" s="178"/>
      <c r="W451" s="178"/>
      <c r="X451" s="179"/>
      <c r="AT451" s="173" t="s">
        <v>158</v>
      </c>
      <c r="AU451" s="173" t="s">
        <v>87</v>
      </c>
      <c r="AV451" s="14" t="s">
        <v>87</v>
      </c>
      <c r="AW451" s="14" t="s">
        <v>4</v>
      </c>
      <c r="AX451" s="14" t="s">
        <v>78</v>
      </c>
      <c r="AY451" s="173" t="s">
        <v>146</v>
      </c>
    </row>
    <row r="452" spans="1:65" s="13" customFormat="1" ht="11.25">
      <c r="B452" s="164"/>
      <c r="D452" s="165" t="s">
        <v>158</v>
      </c>
      <c r="E452" s="166" t="s">
        <v>1</v>
      </c>
      <c r="F452" s="167" t="s">
        <v>656</v>
      </c>
      <c r="H452" s="166" t="s">
        <v>1</v>
      </c>
      <c r="I452" s="168"/>
      <c r="J452" s="168"/>
      <c r="M452" s="164"/>
      <c r="N452" s="169"/>
      <c r="O452" s="170"/>
      <c r="P452" s="170"/>
      <c r="Q452" s="170"/>
      <c r="R452" s="170"/>
      <c r="S452" s="170"/>
      <c r="T452" s="170"/>
      <c r="U452" s="170"/>
      <c r="V452" s="170"/>
      <c r="W452" s="170"/>
      <c r="X452" s="171"/>
      <c r="AT452" s="166" t="s">
        <v>158</v>
      </c>
      <c r="AU452" s="166" t="s">
        <v>87</v>
      </c>
      <c r="AV452" s="13" t="s">
        <v>83</v>
      </c>
      <c r="AW452" s="13" t="s">
        <v>4</v>
      </c>
      <c r="AX452" s="13" t="s">
        <v>78</v>
      </c>
      <c r="AY452" s="166" t="s">
        <v>146</v>
      </c>
    </row>
    <row r="453" spans="1:65" s="14" customFormat="1" ht="11.25">
      <c r="B453" s="172"/>
      <c r="D453" s="165" t="s">
        <v>158</v>
      </c>
      <c r="E453" s="173" t="s">
        <v>1</v>
      </c>
      <c r="F453" s="174" t="s">
        <v>87</v>
      </c>
      <c r="H453" s="175">
        <v>2</v>
      </c>
      <c r="I453" s="176"/>
      <c r="J453" s="176"/>
      <c r="M453" s="172"/>
      <c r="N453" s="177"/>
      <c r="O453" s="178"/>
      <c r="P453" s="178"/>
      <c r="Q453" s="178"/>
      <c r="R453" s="178"/>
      <c r="S453" s="178"/>
      <c r="T453" s="178"/>
      <c r="U453" s="178"/>
      <c r="V453" s="178"/>
      <c r="W453" s="178"/>
      <c r="X453" s="179"/>
      <c r="AT453" s="173" t="s">
        <v>158</v>
      </c>
      <c r="AU453" s="173" t="s">
        <v>87</v>
      </c>
      <c r="AV453" s="14" t="s">
        <v>87</v>
      </c>
      <c r="AW453" s="14" t="s">
        <v>4</v>
      </c>
      <c r="AX453" s="14" t="s">
        <v>78</v>
      </c>
      <c r="AY453" s="173" t="s">
        <v>146</v>
      </c>
    </row>
    <row r="454" spans="1:65" s="13" customFormat="1" ht="11.25">
      <c r="B454" s="164"/>
      <c r="D454" s="165" t="s">
        <v>158</v>
      </c>
      <c r="E454" s="166" t="s">
        <v>1</v>
      </c>
      <c r="F454" s="167" t="s">
        <v>665</v>
      </c>
      <c r="H454" s="166" t="s">
        <v>1</v>
      </c>
      <c r="I454" s="168"/>
      <c r="J454" s="168"/>
      <c r="M454" s="164"/>
      <c r="N454" s="169"/>
      <c r="O454" s="170"/>
      <c r="P454" s="170"/>
      <c r="Q454" s="170"/>
      <c r="R454" s="170"/>
      <c r="S454" s="170"/>
      <c r="T454" s="170"/>
      <c r="U454" s="170"/>
      <c r="V454" s="170"/>
      <c r="W454" s="170"/>
      <c r="X454" s="171"/>
      <c r="AT454" s="166" t="s">
        <v>158</v>
      </c>
      <c r="AU454" s="166" t="s">
        <v>87</v>
      </c>
      <c r="AV454" s="13" t="s">
        <v>83</v>
      </c>
      <c r="AW454" s="13" t="s">
        <v>4</v>
      </c>
      <c r="AX454" s="13" t="s">
        <v>78</v>
      </c>
      <c r="AY454" s="166" t="s">
        <v>146</v>
      </c>
    </row>
    <row r="455" spans="1:65" s="14" customFormat="1" ht="11.25">
      <c r="B455" s="172"/>
      <c r="D455" s="165" t="s">
        <v>158</v>
      </c>
      <c r="E455" s="173" t="s">
        <v>1</v>
      </c>
      <c r="F455" s="174" t="s">
        <v>666</v>
      </c>
      <c r="H455" s="175">
        <v>12.51</v>
      </c>
      <c r="I455" s="176"/>
      <c r="J455" s="176"/>
      <c r="M455" s="172"/>
      <c r="N455" s="177"/>
      <c r="O455" s="178"/>
      <c r="P455" s="178"/>
      <c r="Q455" s="178"/>
      <c r="R455" s="178"/>
      <c r="S455" s="178"/>
      <c r="T455" s="178"/>
      <c r="U455" s="178"/>
      <c r="V455" s="178"/>
      <c r="W455" s="178"/>
      <c r="X455" s="179"/>
      <c r="AT455" s="173" t="s">
        <v>158</v>
      </c>
      <c r="AU455" s="173" t="s">
        <v>87</v>
      </c>
      <c r="AV455" s="14" t="s">
        <v>87</v>
      </c>
      <c r="AW455" s="14" t="s">
        <v>4</v>
      </c>
      <c r="AX455" s="14" t="s">
        <v>78</v>
      </c>
      <c r="AY455" s="173" t="s">
        <v>146</v>
      </c>
    </row>
    <row r="456" spans="1:65" s="15" customFormat="1" ht="11.25">
      <c r="B456" s="190"/>
      <c r="D456" s="165" t="s">
        <v>158</v>
      </c>
      <c r="E456" s="191" t="s">
        <v>1</v>
      </c>
      <c r="F456" s="192" t="s">
        <v>248</v>
      </c>
      <c r="H456" s="193">
        <v>16.510000000000002</v>
      </c>
      <c r="I456" s="194"/>
      <c r="J456" s="194"/>
      <c r="M456" s="190"/>
      <c r="N456" s="195"/>
      <c r="O456" s="196"/>
      <c r="P456" s="196"/>
      <c r="Q456" s="196"/>
      <c r="R456" s="196"/>
      <c r="S456" s="196"/>
      <c r="T456" s="196"/>
      <c r="U456" s="196"/>
      <c r="V456" s="196"/>
      <c r="W456" s="196"/>
      <c r="X456" s="197"/>
      <c r="AT456" s="191" t="s">
        <v>158</v>
      </c>
      <c r="AU456" s="191" t="s">
        <v>87</v>
      </c>
      <c r="AV456" s="15" t="s">
        <v>152</v>
      </c>
      <c r="AW456" s="15" t="s">
        <v>4</v>
      </c>
      <c r="AX456" s="15" t="s">
        <v>83</v>
      </c>
      <c r="AY456" s="191" t="s">
        <v>146</v>
      </c>
    </row>
    <row r="457" spans="1:65" s="2" customFormat="1" ht="14.45" customHeight="1">
      <c r="A457" s="33"/>
      <c r="B457" s="148"/>
      <c r="C457" s="180" t="s">
        <v>667</v>
      </c>
      <c r="D457" s="180" t="s">
        <v>186</v>
      </c>
      <c r="E457" s="181" t="s">
        <v>646</v>
      </c>
      <c r="F457" s="182" t="s">
        <v>647</v>
      </c>
      <c r="G457" s="183" t="s">
        <v>151</v>
      </c>
      <c r="H457" s="184">
        <v>2.9630000000000001</v>
      </c>
      <c r="I457" s="185"/>
      <c r="J457" s="186"/>
      <c r="K457" s="187">
        <f>ROUND(P457*H457,2)</f>
        <v>0</v>
      </c>
      <c r="L457" s="186"/>
      <c r="M457" s="188"/>
      <c r="N457" s="189" t="s">
        <v>1</v>
      </c>
      <c r="O457" s="158" t="s">
        <v>41</v>
      </c>
      <c r="P457" s="159">
        <f>I457+J457</f>
        <v>0</v>
      </c>
      <c r="Q457" s="159">
        <f>ROUND(I457*H457,2)</f>
        <v>0</v>
      </c>
      <c r="R457" s="159">
        <f>ROUND(J457*H457,2)</f>
        <v>0</v>
      </c>
      <c r="S457" s="59"/>
      <c r="T457" s="160">
        <f>S457*H457</f>
        <v>0</v>
      </c>
      <c r="U457" s="160">
        <v>2.0699999999999998E-3</v>
      </c>
      <c r="V457" s="160">
        <f>U457*H457</f>
        <v>6.1334099999999997E-3</v>
      </c>
      <c r="W457" s="160">
        <v>0</v>
      </c>
      <c r="X457" s="161">
        <f>W457*H457</f>
        <v>0</v>
      </c>
      <c r="Y457" s="33"/>
      <c r="Z457" s="33"/>
      <c r="AA457" s="33"/>
      <c r="AB457" s="33"/>
      <c r="AC457" s="33"/>
      <c r="AD457" s="33"/>
      <c r="AE457" s="33"/>
      <c r="AR457" s="162" t="s">
        <v>185</v>
      </c>
      <c r="AT457" s="162" t="s">
        <v>186</v>
      </c>
      <c r="AU457" s="162" t="s">
        <v>87</v>
      </c>
      <c r="AY457" s="18" t="s">
        <v>146</v>
      </c>
      <c r="BE457" s="163">
        <f>IF(O457="základní",K457,0)</f>
        <v>0</v>
      </c>
      <c r="BF457" s="163">
        <f>IF(O457="snížená",K457,0)</f>
        <v>0</v>
      </c>
      <c r="BG457" s="163">
        <f>IF(O457="zákl. přenesená",K457,0)</f>
        <v>0</v>
      </c>
      <c r="BH457" s="163">
        <f>IF(O457="sníž. přenesená",K457,0)</f>
        <v>0</v>
      </c>
      <c r="BI457" s="163">
        <f>IF(O457="nulová",K457,0)</f>
        <v>0</v>
      </c>
      <c r="BJ457" s="18" t="s">
        <v>83</v>
      </c>
      <c r="BK457" s="163">
        <f>ROUND(P457*H457,2)</f>
        <v>0</v>
      </c>
      <c r="BL457" s="18" t="s">
        <v>152</v>
      </c>
      <c r="BM457" s="162" t="s">
        <v>668</v>
      </c>
    </row>
    <row r="458" spans="1:65" s="14" customFormat="1" ht="11.25">
      <c r="B458" s="172"/>
      <c r="D458" s="165" t="s">
        <v>158</v>
      </c>
      <c r="E458" s="173" t="s">
        <v>1</v>
      </c>
      <c r="F458" s="174" t="s">
        <v>669</v>
      </c>
      <c r="H458" s="175">
        <v>2.694</v>
      </c>
      <c r="I458" s="176"/>
      <c r="J458" s="176"/>
      <c r="M458" s="172"/>
      <c r="N458" s="177"/>
      <c r="O458" s="178"/>
      <c r="P458" s="178"/>
      <c r="Q458" s="178"/>
      <c r="R458" s="178"/>
      <c r="S458" s="178"/>
      <c r="T458" s="178"/>
      <c r="U458" s="178"/>
      <c r="V458" s="178"/>
      <c r="W458" s="178"/>
      <c r="X458" s="179"/>
      <c r="AT458" s="173" t="s">
        <v>158</v>
      </c>
      <c r="AU458" s="173" t="s">
        <v>87</v>
      </c>
      <c r="AV458" s="14" t="s">
        <v>87</v>
      </c>
      <c r="AW458" s="14" t="s">
        <v>4</v>
      </c>
      <c r="AX458" s="14" t="s">
        <v>83</v>
      </c>
      <c r="AY458" s="173" t="s">
        <v>146</v>
      </c>
    </row>
    <row r="459" spans="1:65" s="14" customFormat="1" ht="11.25">
      <c r="B459" s="172"/>
      <c r="D459" s="165" t="s">
        <v>158</v>
      </c>
      <c r="F459" s="174" t="s">
        <v>670</v>
      </c>
      <c r="H459" s="175">
        <v>2.9630000000000001</v>
      </c>
      <c r="I459" s="176"/>
      <c r="J459" s="176"/>
      <c r="M459" s="172"/>
      <c r="N459" s="177"/>
      <c r="O459" s="178"/>
      <c r="P459" s="178"/>
      <c r="Q459" s="178"/>
      <c r="R459" s="178"/>
      <c r="S459" s="178"/>
      <c r="T459" s="178"/>
      <c r="U459" s="178"/>
      <c r="V459" s="178"/>
      <c r="W459" s="178"/>
      <c r="X459" s="179"/>
      <c r="AT459" s="173" t="s">
        <v>158</v>
      </c>
      <c r="AU459" s="173" t="s">
        <v>87</v>
      </c>
      <c r="AV459" s="14" t="s">
        <v>87</v>
      </c>
      <c r="AW459" s="14" t="s">
        <v>3</v>
      </c>
      <c r="AX459" s="14" t="s">
        <v>83</v>
      </c>
      <c r="AY459" s="173" t="s">
        <v>146</v>
      </c>
    </row>
    <row r="460" spans="1:65" s="2" customFormat="1" ht="37.9" customHeight="1">
      <c r="A460" s="33"/>
      <c r="B460" s="148"/>
      <c r="C460" s="149" t="s">
        <v>671</v>
      </c>
      <c r="D460" s="149" t="s">
        <v>148</v>
      </c>
      <c r="E460" s="150" t="s">
        <v>672</v>
      </c>
      <c r="F460" s="151" t="s">
        <v>673</v>
      </c>
      <c r="G460" s="152" t="s">
        <v>324</v>
      </c>
      <c r="H460" s="153">
        <v>6.05</v>
      </c>
      <c r="I460" s="154"/>
      <c r="J460" s="154"/>
      <c r="K460" s="155">
        <f>ROUND(P460*H460,2)</f>
        <v>0</v>
      </c>
      <c r="L460" s="156"/>
      <c r="M460" s="34"/>
      <c r="N460" s="157" t="s">
        <v>1</v>
      </c>
      <c r="O460" s="158" t="s">
        <v>41</v>
      </c>
      <c r="P460" s="159">
        <f>I460+J460</f>
        <v>0</v>
      </c>
      <c r="Q460" s="159">
        <f>ROUND(I460*H460,2)</f>
        <v>0</v>
      </c>
      <c r="R460" s="159">
        <f>ROUND(J460*H460,2)</f>
        <v>0</v>
      </c>
      <c r="S460" s="59"/>
      <c r="T460" s="160">
        <f>S460*H460</f>
        <v>0</v>
      </c>
      <c r="U460" s="160">
        <v>3.3899999999999998E-3</v>
      </c>
      <c r="V460" s="160">
        <f>U460*H460</f>
        <v>2.0509499999999996E-2</v>
      </c>
      <c r="W460" s="160">
        <v>0</v>
      </c>
      <c r="X460" s="161">
        <f>W460*H460</f>
        <v>0</v>
      </c>
      <c r="Y460" s="33"/>
      <c r="Z460" s="33"/>
      <c r="AA460" s="33"/>
      <c r="AB460" s="33"/>
      <c r="AC460" s="33"/>
      <c r="AD460" s="33"/>
      <c r="AE460" s="33"/>
      <c r="AR460" s="162" t="s">
        <v>152</v>
      </c>
      <c r="AT460" s="162" t="s">
        <v>148</v>
      </c>
      <c r="AU460" s="162" t="s">
        <v>87</v>
      </c>
      <c r="AY460" s="18" t="s">
        <v>146</v>
      </c>
      <c r="BE460" s="163">
        <f>IF(O460="základní",K460,0)</f>
        <v>0</v>
      </c>
      <c r="BF460" s="163">
        <f>IF(O460="snížená",K460,0)</f>
        <v>0</v>
      </c>
      <c r="BG460" s="163">
        <f>IF(O460="zákl. přenesená",K460,0)</f>
        <v>0</v>
      </c>
      <c r="BH460" s="163">
        <f>IF(O460="sníž. přenesená",K460,0)</f>
        <v>0</v>
      </c>
      <c r="BI460" s="163">
        <f>IF(O460="nulová",K460,0)</f>
        <v>0</v>
      </c>
      <c r="BJ460" s="18" t="s">
        <v>83</v>
      </c>
      <c r="BK460" s="163">
        <f>ROUND(P460*H460,2)</f>
        <v>0</v>
      </c>
      <c r="BL460" s="18" t="s">
        <v>152</v>
      </c>
      <c r="BM460" s="162" t="s">
        <v>674</v>
      </c>
    </row>
    <row r="461" spans="1:65" s="13" customFormat="1" ht="11.25">
      <c r="B461" s="164"/>
      <c r="D461" s="165" t="s">
        <v>158</v>
      </c>
      <c r="E461" s="166" t="s">
        <v>1</v>
      </c>
      <c r="F461" s="167" t="s">
        <v>598</v>
      </c>
      <c r="H461" s="166" t="s">
        <v>1</v>
      </c>
      <c r="I461" s="168"/>
      <c r="J461" s="168"/>
      <c r="M461" s="164"/>
      <c r="N461" s="169"/>
      <c r="O461" s="170"/>
      <c r="P461" s="170"/>
      <c r="Q461" s="170"/>
      <c r="R461" s="170"/>
      <c r="S461" s="170"/>
      <c r="T461" s="170"/>
      <c r="U461" s="170"/>
      <c r="V461" s="170"/>
      <c r="W461" s="170"/>
      <c r="X461" s="171"/>
      <c r="AT461" s="166" t="s">
        <v>158</v>
      </c>
      <c r="AU461" s="166" t="s">
        <v>87</v>
      </c>
      <c r="AV461" s="13" t="s">
        <v>83</v>
      </c>
      <c r="AW461" s="13" t="s">
        <v>4</v>
      </c>
      <c r="AX461" s="13" t="s">
        <v>78</v>
      </c>
      <c r="AY461" s="166" t="s">
        <v>146</v>
      </c>
    </row>
    <row r="462" spans="1:65" s="14" customFormat="1" ht="11.25">
      <c r="B462" s="172"/>
      <c r="D462" s="165" t="s">
        <v>158</v>
      </c>
      <c r="E462" s="173" t="s">
        <v>1</v>
      </c>
      <c r="F462" s="174" t="s">
        <v>675</v>
      </c>
      <c r="H462" s="175">
        <v>6.05</v>
      </c>
      <c r="I462" s="176"/>
      <c r="J462" s="176"/>
      <c r="M462" s="172"/>
      <c r="N462" s="177"/>
      <c r="O462" s="178"/>
      <c r="P462" s="178"/>
      <c r="Q462" s="178"/>
      <c r="R462" s="178"/>
      <c r="S462" s="178"/>
      <c r="T462" s="178"/>
      <c r="U462" s="178"/>
      <c r="V462" s="178"/>
      <c r="W462" s="178"/>
      <c r="X462" s="179"/>
      <c r="AT462" s="173" t="s">
        <v>158</v>
      </c>
      <c r="AU462" s="173" t="s">
        <v>87</v>
      </c>
      <c r="AV462" s="14" t="s">
        <v>87</v>
      </c>
      <c r="AW462" s="14" t="s">
        <v>4</v>
      </c>
      <c r="AX462" s="14" t="s">
        <v>83</v>
      </c>
      <c r="AY462" s="173" t="s">
        <v>146</v>
      </c>
    </row>
    <row r="463" spans="1:65" s="2" customFormat="1" ht="14.45" customHeight="1">
      <c r="A463" s="33"/>
      <c r="B463" s="148"/>
      <c r="C463" s="180" t="s">
        <v>676</v>
      </c>
      <c r="D463" s="180" t="s">
        <v>186</v>
      </c>
      <c r="E463" s="181" t="s">
        <v>677</v>
      </c>
      <c r="F463" s="182" t="s">
        <v>678</v>
      </c>
      <c r="G463" s="183" t="s">
        <v>151</v>
      </c>
      <c r="H463" s="184">
        <v>6.6550000000000002</v>
      </c>
      <c r="I463" s="185"/>
      <c r="J463" s="186"/>
      <c r="K463" s="187">
        <f>ROUND(P463*H463,2)</f>
        <v>0</v>
      </c>
      <c r="L463" s="186"/>
      <c r="M463" s="188"/>
      <c r="N463" s="189" t="s">
        <v>1</v>
      </c>
      <c r="O463" s="158" t="s">
        <v>41</v>
      </c>
      <c r="P463" s="159">
        <f>I463+J463</f>
        <v>0</v>
      </c>
      <c r="Q463" s="159">
        <f>ROUND(I463*H463,2)</f>
        <v>0</v>
      </c>
      <c r="R463" s="159">
        <f>ROUND(J463*H463,2)</f>
        <v>0</v>
      </c>
      <c r="S463" s="59"/>
      <c r="T463" s="160">
        <f>S463*H463</f>
        <v>0</v>
      </c>
      <c r="U463" s="160">
        <v>1.3799999999999999E-3</v>
      </c>
      <c r="V463" s="160">
        <f>U463*H463</f>
        <v>9.1839E-3</v>
      </c>
      <c r="W463" s="160">
        <v>0</v>
      </c>
      <c r="X463" s="161">
        <f>W463*H463</f>
        <v>0</v>
      </c>
      <c r="Y463" s="33"/>
      <c r="Z463" s="33"/>
      <c r="AA463" s="33"/>
      <c r="AB463" s="33"/>
      <c r="AC463" s="33"/>
      <c r="AD463" s="33"/>
      <c r="AE463" s="33"/>
      <c r="AR463" s="162" t="s">
        <v>185</v>
      </c>
      <c r="AT463" s="162" t="s">
        <v>186</v>
      </c>
      <c r="AU463" s="162" t="s">
        <v>87</v>
      </c>
      <c r="AY463" s="18" t="s">
        <v>146</v>
      </c>
      <c r="BE463" s="163">
        <f>IF(O463="základní",K463,0)</f>
        <v>0</v>
      </c>
      <c r="BF463" s="163">
        <f>IF(O463="snížená",K463,0)</f>
        <v>0</v>
      </c>
      <c r="BG463" s="163">
        <f>IF(O463="zákl. přenesená",K463,0)</f>
        <v>0</v>
      </c>
      <c r="BH463" s="163">
        <f>IF(O463="sníž. přenesená",K463,0)</f>
        <v>0</v>
      </c>
      <c r="BI463" s="163">
        <f>IF(O463="nulová",K463,0)</f>
        <v>0</v>
      </c>
      <c r="BJ463" s="18" t="s">
        <v>83</v>
      </c>
      <c r="BK463" s="163">
        <f>ROUND(P463*H463,2)</f>
        <v>0</v>
      </c>
      <c r="BL463" s="18" t="s">
        <v>152</v>
      </c>
      <c r="BM463" s="162" t="s">
        <v>679</v>
      </c>
    </row>
    <row r="464" spans="1:65" s="14" customFormat="1" ht="11.25">
      <c r="B464" s="172"/>
      <c r="D464" s="165" t="s">
        <v>158</v>
      </c>
      <c r="F464" s="174" t="s">
        <v>680</v>
      </c>
      <c r="H464" s="175">
        <v>6.6550000000000002</v>
      </c>
      <c r="I464" s="176"/>
      <c r="J464" s="176"/>
      <c r="M464" s="172"/>
      <c r="N464" s="177"/>
      <c r="O464" s="178"/>
      <c r="P464" s="178"/>
      <c r="Q464" s="178"/>
      <c r="R464" s="178"/>
      <c r="S464" s="178"/>
      <c r="T464" s="178"/>
      <c r="U464" s="178"/>
      <c r="V464" s="178"/>
      <c r="W464" s="178"/>
      <c r="X464" s="179"/>
      <c r="AT464" s="173" t="s">
        <v>158</v>
      </c>
      <c r="AU464" s="173" t="s">
        <v>87</v>
      </c>
      <c r="AV464" s="14" t="s">
        <v>87</v>
      </c>
      <c r="AW464" s="14" t="s">
        <v>3</v>
      </c>
      <c r="AX464" s="14" t="s">
        <v>83</v>
      </c>
      <c r="AY464" s="173" t="s">
        <v>146</v>
      </c>
    </row>
    <row r="465" spans="1:65" s="2" customFormat="1" ht="24.2" customHeight="1">
      <c r="A465" s="33"/>
      <c r="B465" s="148"/>
      <c r="C465" s="149" t="s">
        <v>681</v>
      </c>
      <c r="D465" s="149" t="s">
        <v>148</v>
      </c>
      <c r="E465" s="150" t="s">
        <v>682</v>
      </c>
      <c r="F465" s="151" t="s">
        <v>683</v>
      </c>
      <c r="G465" s="152" t="s">
        <v>151</v>
      </c>
      <c r="H465" s="153">
        <v>28.327999999999999</v>
      </c>
      <c r="I465" s="154"/>
      <c r="J465" s="154"/>
      <c r="K465" s="155">
        <f>ROUND(P465*H465,2)</f>
        <v>0</v>
      </c>
      <c r="L465" s="156"/>
      <c r="M465" s="34"/>
      <c r="N465" s="157" t="s">
        <v>1</v>
      </c>
      <c r="O465" s="158" t="s">
        <v>41</v>
      </c>
      <c r="P465" s="159">
        <f>I465+J465</f>
        <v>0</v>
      </c>
      <c r="Q465" s="159">
        <f>ROUND(I465*H465,2)</f>
        <v>0</v>
      </c>
      <c r="R465" s="159">
        <f>ROUND(J465*H465,2)</f>
        <v>0</v>
      </c>
      <c r="S465" s="59"/>
      <c r="T465" s="160">
        <f>S465*H465</f>
        <v>0</v>
      </c>
      <c r="U465" s="160">
        <v>6.0000000000000002E-5</v>
      </c>
      <c r="V465" s="160">
        <f>U465*H465</f>
        <v>1.6996800000000001E-3</v>
      </c>
      <c r="W465" s="160">
        <v>0</v>
      </c>
      <c r="X465" s="161">
        <f>W465*H465</f>
        <v>0</v>
      </c>
      <c r="Y465" s="33"/>
      <c r="Z465" s="33"/>
      <c r="AA465" s="33"/>
      <c r="AB465" s="33"/>
      <c r="AC465" s="33"/>
      <c r="AD465" s="33"/>
      <c r="AE465" s="33"/>
      <c r="AR465" s="162" t="s">
        <v>152</v>
      </c>
      <c r="AT465" s="162" t="s">
        <v>148</v>
      </c>
      <c r="AU465" s="162" t="s">
        <v>87</v>
      </c>
      <c r="AY465" s="18" t="s">
        <v>146</v>
      </c>
      <c r="BE465" s="163">
        <f>IF(O465="základní",K465,0)</f>
        <v>0</v>
      </c>
      <c r="BF465" s="163">
        <f>IF(O465="snížená",K465,0)</f>
        <v>0</v>
      </c>
      <c r="BG465" s="163">
        <f>IF(O465="zákl. přenesená",K465,0)</f>
        <v>0</v>
      </c>
      <c r="BH465" s="163">
        <f>IF(O465="sníž. přenesená",K465,0)</f>
        <v>0</v>
      </c>
      <c r="BI465" s="163">
        <f>IF(O465="nulová",K465,0)</f>
        <v>0</v>
      </c>
      <c r="BJ465" s="18" t="s">
        <v>83</v>
      </c>
      <c r="BK465" s="163">
        <f>ROUND(P465*H465,2)</f>
        <v>0</v>
      </c>
      <c r="BL465" s="18" t="s">
        <v>152</v>
      </c>
      <c r="BM465" s="162" t="s">
        <v>684</v>
      </c>
    </row>
    <row r="466" spans="1:65" s="2" customFormat="1" ht="24.2" customHeight="1">
      <c r="A466" s="33"/>
      <c r="B466" s="148"/>
      <c r="C466" s="149" t="s">
        <v>685</v>
      </c>
      <c r="D466" s="149" t="s">
        <v>148</v>
      </c>
      <c r="E466" s="150" t="s">
        <v>686</v>
      </c>
      <c r="F466" s="151" t="s">
        <v>687</v>
      </c>
      <c r="G466" s="152" t="s">
        <v>151</v>
      </c>
      <c r="H466" s="153">
        <v>186.755</v>
      </c>
      <c r="I466" s="154"/>
      <c r="J466" s="154"/>
      <c r="K466" s="155">
        <f>ROUND(P466*H466,2)</f>
        <v>0</v>
      </c>
      <c r="L466" s="156"/>
      <c r="M466" s="34"/>
      <c r="N466" s="157" t="s">
        <v>1</v>
      </c>
      <c r="O466" s="158" t="s">
        <v>41</v>
      </c>
      <c r="P466" s="159">
        <f>I466+J466</f>
        <v>0</v>
      </c>
      <c r="Q466" s="159">
        <f>ROUND(I466*H466,2)</f>
        <v>0</v>
      </c>
      <c r="R466" s="159">
        <f>ROUND(J466*H466,2)</f>
        <v>0</v>
      </c>
      <c r="S466" s="59"/>
      <c r="T466" s="160">
        <f>S466*H466</f>
        <v>0</v>
      </c>
      <c r="U466" s="160">
        <v>2.3099999999999999E-2</v>
      </c>
      <c r="V466" s="160">
        <f>U466*H466</f>
        <v>4.3140404999999999</v>
      </c>
      <c r="W466" s="160">
        <v>0</v>
      </c>
      <c r="X466" s="161">
        <f>W466*H466</f>
        <v>0</v>
      </c>
      <c r="Y466" s="33"/>
      <c r="Z466" s="33"/>
      <c r="AA466" s="33"/>
      <c r="AB466" s="33"/>
      <c r="AC466" s="33"/>
      <c r="AD466" s="33"/>
      <c r="AE466" s="33"/>
      <c r="AR466" s="162" t="s">
        <v>152</v>
      </c>
      <c r="AT466" s="162" t="s">
        <v>148</v>
      </c>
      <c r="AU466" s="162" t="s">
        <v>87</v>
      </c>
      <c r="AY466" s="18" t="s">
        <v>146</v>
      </c>
      <c r="BE466" s="163">
        <f>IF(O466="základní",K466,0)</f>
        <v>0</v>
      </c>
      <c r="BF466" s="163">
        <f>IF(O466="snížená",K466,0)</f>
        <v>0</v>
      </c>
      <c r="BG466" s="163">
        <f>IF(O466="zákl. přenesená",K466,0)</f>
        <v>0</v>
      </c>
      <c r="BH466" s="163">
        <f>IF(O466="sníž. přenesená",K466,0)</f>
        <v>0</v>
      </c>
      <c r="BI466" s="163">
        <f>IF(O466="nulová",K466,0)</f>
        <v>0</v>
      </c>
      <c r="BJ466" s="18" t="s">
        <v>83</v>
      </c>
      <c r="BK466" s="163">
        <f>ROUND(P466*H466,2)</f>
        <v>0</v>
      </c>
      <c r="BL466" s="18" t="s">
        <v>152</v>
      </c>
      <c r="BM466" s="162" t="s">
        <v>688</v>
      </c>
    </row>
    <row r="467" spans="1:65" s="2" customFormat="1" ht="37.9" customHeight="1">
      <c r="A467" s="33"/>
      <c r="B467" s="148"/>
      <c r="C467" s="149" t="s">
        <v>689</v>
      </c>
      <c r="D467" s="149" t="s">
        <v>148</v>
      </c>
      <c r="E467" s="150" t="s">
        <v>690</v>
      </c>
      <c r="F467" s="151" t="s">
        <v>691</v>
      </c>
      <c r="G467" s="152" t="s">
        <v>151</v>
      </c>
      <c r="H467" s="153">
        <v>2.16</v>
      </c>
      <c r="I467" s="154"/>
      <c r="J467" s="154"/>
      <c r="K467" s="155">
        <f>ROUND(P467*H467,2)</f>
        <v>0</v>
      </c>
      <c r="L467" s="156"/>
      <c r="M467" s="34"/>
      <c r="N467" s="157" t="s">
        <v>1</v>
      </c>
      <c r="O467" s="158" t="s">
        <v>41</v>
      </c>
      <c r="P467" s="159">
        <f>I467+J467</f>
        <v>0</v>
      </c>
      <c r="Q467" s="159">
        <f>ROUND(I467*H467,2)</f>
        <v>0</v>
      </c>
      <c r="R467" s="159">
        <f>ROUND(J467*H467,2)</f>
        <v>0</v>
      </c>
      <c r="S467" s="59"/>
      <c r="T467" s="160">
        <f>S467*H467</f>
        <v>0</v>
      </c>
      <c r="U467" s="160">
        <v>6.28E-3</v>
      </c>
      <c r="V467" s="160">
        <f>U467*H467</f>
        <v>1.35648E-2</v>
      </c>
      <c r="W467" s="160">
        <v>0</v>
      </c>
      <c r="X467" s="161">
        <f>W467*H467</f>
        <v>0</v>
      </c>
      <c r="Y467" s="33"/>
      <c r="Z467" s="33"/>
      <c r="AA467" s="33"/>
      <c r="AB467" s="33"/>
      <c r="AC467" s="33"/>
      <c r="AD467" s="33"/>
      <c r="AE467" s="33"/>
      <c r="AR467" s="162" t="s">
        <v>152</v>
      </c>
      <c r="AT467" s="162" t="s">
        <v>148</v>
      </c>
      <c r="AU467" s="162" t="s">
        <v>87</v>
      </c>
      <c r="AY467" s="18" t="s">
        <v>146</v>
      </c>
      <c r="BE467" s="163">
        <f>IF(O467="základní",K467,0)</f>
        <v>0</v>
      </c>
      <c r="BF467" s="163">
        <f>IF(O467="snížená",K467,0)</f>
        <v>0</v>
      </c>
      <c r="BG467" s="163">
        <f>IF(O467="zákl. přenesená",K467,0)</f>
        <v>0</v>
      </c>
      <c r="BH467" s="163">
        <f>IF(O467="sníž. přenesená",K467,0)</f>
        <v>0</v>
      </c>
      <c r="BI467" s="163">
        <f>IF(O467="nulová",K467,0)</f>
        <v>0</v>
      </c>
      <c r="BJ467" s="18" t="s">
        <v>83</v>
      </c>
      <c r="BK467" s="163">
        <f>ROUND(P467*H467,2)</f>
        <v>0</v>
      </c>
      <c r="BL467" s="18" t="s">
        <v>152</v>
      </c>
      <c r="BM467" s="162" t="s">
        <v>692</v>
      </c>
    </row>
    <row r="468" spans="1:65" s="13" customFormat="1" ht="11.25">
      <c r="B468" s="164"/>
      <c r="D468" s="165" t="s">
        <v>158</v>
      </c>
      <c r="E468" s="166" t="s">
        <v>1</v>
      </c>
      <c r="F468" s="167" t="s">
        <v>693</v>
      </c>
      <c r="H468" s="166" t="s">
        <v>1</v>
      </c>
      <c r="I468" s="168"/>
      <c r="J468" s="168"/>
      <c r="M468" s="164"/>
      <c r="N468" s="169"/>
      <c r="O468" s="170"/>
      <c r="P468" s="170"/>
      <c r="Q468" s="170"/>
      <c r="R468" s="170"/>
      <c r="S468" s="170"/>
      <c r="T468" s="170"/>
      <c r="U468" s="170"/>
      <c r="V468" s="170"/>
      <c r="W468" s="170"/>
      <c r="X468" s="171"/>
      <c r="AT468" s="166" t="s">
        <v>158</v>
      </c>
      <c r="AU468" s="166" t="s">
        <v>87</v>
      </c>
      <c r="AV468" s="13" t="s">
        <v>83</v>
      </c>
      <c r="AW468" s="13" t="s">
        <v>4</v>
      </c>
      <c r="AX468" s="13" t="s">
        <v>78</v>
      </c>
      <c r="AY468" s="166" t="s">
        <v>146</v>
      </c>
    </row>
    <row r="469" spans="1:65" s="14" customFormat="1" ht="11.25">
      <c r="B469" s="172"/>
      <c r="D469" s="165" t="s">
        <v>158</v>
      </c>
      <c r="E469" s="173" t="s">
        <v>1</v>
      </c>
      <c r="F469" s="174" t="s">
        <v>694</v>
      </c>
      <c r="H469" s="175">
        <v>2.16</v>
      </c>
      <c r="I469" s="176"/>
      <c r="J469" s="176"/>
      <c r="M469" s="172"/>
      <c r="N469" s="177"/>
      <c r="O469" s="178"/>
      <c r="P469" s="178"/>
      <c r="Q469" s="178"/>
      <c r="R469" s="178"/>
      <c r="S469" s="178"/>
      <c r="T469" s="178"/>
      <c r="U469" s="178"/>
      <c r="V469" s="178"/>
      <c r="W469" s="178"/>
      <c r="X469" s="179"/>
      <c r="AT469" s="173" t="s">
        <v>158</v>
      </c>
      <c r="AU469" s="173" t="s">
        <v>87</v>
      </c>
      <c r="AV469" s="14" t="s">
        <v>87</v>
      </c>
      <c r="AW469" s="14" t="s">
        <v>4</v>
      </c>
      <c r="AX469" s="14" t="s">
        <v>83</v>
      </c>
      <c r="AY469" s="173" t="s">
        <v>146</v>
      </c>
    </row>
    <row r="470" spans="1:65" s="2" customFormat="1" ht="37.9" customHeight="1">
      <c r="A470" s="33"/>
      <c r="B470" s="148"/>
      <c r="C470" s="149" t="s">
        <v>695</v>
      </c>
      <c r="D470" s="149" t="s">
        <v>148</v>
      </c>
      <c r="E470" s="150" t="s">
        <v>696</v>
      </c>
      <c r="F470" s="151" t="s">
        <v>697</v>
      </c>
      <c r="G470" s="152" t="s">
        <v>151</v>
      </c>
      <c r="H470" s="153">
        <v>154.49600000000001</v>
      </c>
      <c r="I470" s="154"/>
      <c r="J470" s="154"/>
      <c r="K470" s="155">
        <f>ROUND(P470*H470,2)</f>
        <v>0</v>
      </c>
      <c r="L470" s="156"/>
      <c r="M470" s="34"/>
      <c r="N470" s="157" t="s">
        <v>1</v>
      </c>
      <c r="O470" s="158" t="s">
        <v>41</v>
      </c>
      <c r="P470" s="159">
        <f>I470+J470</f>
        <v>0</v>
      </c>
      <c r="Q470" s="159">
        <f>ROUND(I470*H470,2)</f>
        <v>0</v>
      </c>
      <c r="R470" s="159">
        <f>ROUND(J470*H470,2)</f>
        <v>0</v>
      </c>
      <c r="S470" s="59"/>
      <c r="T470" s="160">
        <f>S470*H470</f>
        <v>0</v>
      </c>
      <c r="U470" s="160">
        <v>1.6800000000000001E-3</v>
      </c>
      <c r="V470" s="160">
        <f>U470*H470</f>
        <v>0.25955328000000005</v>
      </c>
      <c r="W470" s="160">
        <v>0</v>
      </c>
      <c r="X470" s="161">
        <f>W470*H470</f>
        <v>0</v>
      </c>
      <c r="Y470" s="33"/>
      <c r="Z470" s="33"/>
      <c r="AA470" s="33"/>
      <c r="AB470" s="33"/>
      <c r="AC470" s="33"/>
      <c r="AD470" s="33"/>
      <c r="AE470" s="33"/>
      <c r="AR470" s="162" t="s">
        <v>152</v>
      </c>
      <c r="AT470" s="162" t="s">
        <v>148</v>
      </c>
      <c r="AU470" s="162" t="s">
        <v>87</v>
      </c>
      <c r="AY470" s="18" t="s">
        <v>146</v>
      </c>
      <c r="BE470" s="163">
        <f>IF(O470="základní",K470,0)</f>
        <v>0</v>
      </c>
      <c r="BF470" s="163">
        <f>IF(O470="snížená",K470,0)</f>
        <v>0</v>
      </c>
      <c r="BG470" s="163">
        <f>IF(O470="zákl. přenesená",K470,0)</f>
        <v>0</v>
      </c>
      <c r="BH470" s="163">
        <f>IF(O470="sníž. přenesená",K470,0)</f>
        <v>0</v>
      </c>
      <c r="BI470" s="163">
        <f>IF(O470="nulová",K470,0)</f>
        <v>0</v>
      </c>
      <c r="BJ470" s="18" t="s">
        <v>83</v>
      </c>
      <c r="BK470" s="163">
        <f>ROUND(P470*H470,2)</f>
        <v>0</v>
      </c>
      <c r="BL470" s="18" t="s">
        <v>152</v>
      </c>
      <c r="BM470" s="162" t="s">
        <v>698</v>
      </c>
    </row>
    <row r="471" spans="1:65" s="14" customFormat="1" ht="11.25">
      <c r="B471" s="172"/>
      <c r="D471" s="165" t="s">
        <v>158</v>
      </c>
      <c r="E471" s="173" t="s">
        <v>1</v>
      </c>
      <c r="F471" s="174" t="s">
        <v>699</v>
      </c>
      <c r="H471" s="175">
        <v>154.49600000000001</v>
      </c>
      <c r="I471" s="176"/>
      <c r="J471" s="176"/>
      <c r="M471" s="172"/>
      <c r="N471" s="177"/>
      <c r="O471" s="178"/>
      <c r="P471" s="178"/>
      <c r="Q471" s="178"/>
      <c r="R471" s="178"/>
      <c r="S471" s="178"/>
      <c r="T471" s="178"/>
      <c r="U471" s="178"/>
      <c r="V471" s="178"/>
      <c r="W471" s="178"/>
      <c r="X471" s="179"/>
      <c r="AT471" s="173" t="s">
        <v>158</v>
      </c>
      <c r="AU471" s="173" t="s">
        <v>87</v>
      </c>
      <c r="AV471" s="14" t="s">
        <v>87</v>
      </c>
      <c r="AW471" s="14" t="s">
        <v>4</v>
      </c>
      <c r="AX471" s="14" t="s">
        <v>83</v>
      </c>
      <c r="AY471" s="173" t="s">
        <v>146</v>
      </c>
    </row>
    <row r="472" spans="1:65" s="2" customFormat="1" ht="24.2" customHeight="1">
      <c r="A472" s="33"/>
      <c r="B472" s="148"/>
      <c r="C472" s="149" t="s">
        <v>700</v>
      </c>
      <c r="D472" s="149" t="s">
        <v>148</v>
      </c>
      <c r="E472" s="150" t="s">
        <v>701</v>
      </c>
      <c r="F472" s="151" t="s">
        <v>702</v>
      </c>
      <c r="G472" s="152" t="s">
        <v>151</v>
      </c>
      <c r="H472" s="153">
        <v>38.308999999999997</v>
      </c>
      <c r="I472" s="154"/>
      <c r="J472" s="154"/>
      <c r="K472" s="155">
        <f>ROUND(P472*H472,2)</f>
        <v>0</v>
      </c>
      <c r="L472" s="156"/>
      <c r="M472" s="34"/>
      <c r="N472" s="157" t="s">
        <v>1</v>
      </c>
      <c r="O472" s="158" t="s">
        <v>41</v>
      </c>
      <c r="P472" s="159">
        <f>I472+J472</f>
        <v>0</v>
      </c>
      <c r="Q472" s="159">
        <f>ROUND(I472*H472,2)</f>
        <v>0</v>
      </c>
      <c r="R472" s="159">
        <f>ROUND(J472*H472,2)</f>
        <v>0</v>
      </c>
      <c r="S472" s="59"/>
      <c r="T472" s="160">
        <f>S472*H472</f>
        <v>0</v>
      </c>
      <c r="U472" s="160">
        <v>3.48E-3</v>
      </c>
      <c r="V472" s="160">
        <f>U472*H472</f>
        <v>0.13331531999999999</v>
      </c>
      <c r="W472" s="160">
        <v>0</v>
      </c>
      <c r="X472" s="161">
        <f>W472*H472</f>
        <v>0</v>
      </c>
      <c r="Y472" s="33"/>
      <c r="Z472" s="33"/>
      <c r="AA472" s="33"/>
      <c r="AB472" s="33"/>
      <c r="AC472" s="33"/>
      <c r="AD472" s="33"/>
      <c r="AE472" s="33"/>
      <c r="AR472" s="162" t="s">
        <v>152</v>
      </c>
      <c r="AT472" s="162" t="s">
        <v>148</v>
      </c>
      <c r="AU472" s="162" t="s">
        <v>87</v>
      </c>
      <c r="AY472" s="18" t="s">
        <v>146</v>
      </c>
      <c r="BE472" s="163">
        <f>IF(O472="základní",K472,0)</f>
        <v>0</v>
      </c>
      <c r="BF472" s="163">
        <f>IF(O472="snížená",K472,0)</f>
        <v>0</v>
      </c>
      <c r="BG472" s="163">
        <f>IF(O472="zákl. přenesená",K472,0)</f>
        <v>0</v>
      </c>
      <c r="BH472" s="163">
        <f>IF(O472="sníž. přenesená",K472,0)</f>
        <v>0</v>
      </c>
      <c r="BI472" s="163">
        <f>IF(O472="nulová",K472,0)</f>
        <v>0</v>
      </c>
      <c r="BJ472" s="18" t="s">
        <v>83</v>
      </c>
      <c r="BK472" s="163">
        <f>ROUND(P472*H472,2)</f>
        <v>0</v>
      </c>
      <c r="BL472" s="18" t="s">
        <v>152</v>
      </c>
      <c r="BM472" s="162" t="s">
        <v>703</v>
      </c>
    </row>
    <row r="473" spans="1:65" s="14" customFormat="1" ht="11.25">
      <c r="B473" s="172"/>
      <c r="D473" s="165" t="s">
        <v>158</v>
      </c>
      <c r="E473" s="173" t="s">
        <v>1</v>
      </c>
      <c r="F473" s="174" t="s">
        <v>704</v>
      </c>
      <c r="H473" s="175">
        <v>28.327999999999999</v>
      </c>
      <c r="I473" s="176"/>
      <c r="J473" s="176"/>
      <c r="M473" s="172"/>
      <c r="N473" s="177"/>
      <c r="O473" s="178"/>
      <c r="P473" s="178"/>
      <c r="Q473" s="178"/>
      <c r="R473" s="178"/>
      <c r="S473" s="178"/>
      <c r="T473" s="178"/>
      <c r="U473" s="178"/>
      <c r="V473" s="178"/>
      <c r="W473" s="178"/>
      <c r="X473" s="179"/>
      <c r="AT473" s="173" t="s">
        <v>158</v>
      </c>
      <c r="AU473" s="173" t="s">
        <v>87</v>
      </c>
      <c r="AV473" s="14" t="s">
        <v>87</v>
      </c>
      <c r="AW473" s="14" t="s">
        <v>4</v>
      </c>
      <c r="AX473" s="14" t="s">
        <v>78</v>
      </c>
      <c r="AY473" s="173" t="s">
        <v>146</v>
      </c>
    </row>
    <row r="474" spans="1:65" s="14" customFormat="1" ht="11.25">
      <c r="B474" s="172"/>
      <c r="D474" s="165" t="s">
        <v>158</v>
      </c>
      <c r="E474" s="173" t="s">
        <v>1</v>
      </c>
      <c r="F474" s="174" t="s">
        <v>705</v>
      </c>
      <c r="H474" s="175">
        <v>2.1</v>
      </c>
      <c r="I474" s="176"/>
      <c r="J474" s="176"/>
      <c r="M474" s="172"/>
      <c r="N474" s="177"/>
      <c r="O474" s="178"/>
      <c r="P474" s="178"/>
      <c r="Q474" s="178"/>
      <c r="R474" s="178"/>
      <c r="S474" s="178"/>
      <c r="T474" s="178"/>
      <c r="U474" s="178"/>
      <c r="V474" s="178"/>
      <c r="W474" s="178"/>
      <c r="X474" s="179"/>
      <c r="AT474" s="173" t="s">
        <v>158</v>
      </c>
      <c r="AU474" s="173" t="s">
        <v>87</v>
      </c>
      <c r="AV474" s="14" t="s">
        <v>87</v>
      </c>
      <c r="AW474" s="14" t="s">
        <v>4</v>
      </c>
      <c r="AX474" s="14" t="s">
        <v>78</v>
      </c>
      <c r="AY474" s="173" t="s">
        <v>146</v>
      </c>
    </row>
    <row r="475" spans="1:65" s="14" customFormat="1" ht="11.25">
      <c r="B475" s="172"/>
      <c r="D475" s="165" t="s">
        <v>158</v>
      </c>
      <c r="E475" s="173" t="s">
        <v>1</v>
      </c>
      <c r="F475" s="174" t="s">
        <v>706</v>
      </c>
      <c r="H475" s="175">
        <v>7.8810000000000002</v>
      </c>
      <c r="I475" s="176"/>
      <c r="J475" s="176"/>
      <c r="M475" s="172"/>
      <c r="N475" s="177"/>
      <c r="O475" s="178"/>
      <c r="P475" s="178"/>
      <c r="Q475" s="178"/>
      <c r="R475" s="178"/>
      <c r="S475" s="178"/>
      <c r="T475" s="178"/>
      <c r="U475" s="178"/>
      <c r="V475" s="178"/>
      <c r="W475" s="178"/>
      <c r="X475" s="179"/>
      <c r="AT475" s="173" t="s">
        <v>158</v>
      </c>
      <c r="AU475" s="173" t="s">
        <v>87</v>
      </c>
      <c r="AV475" s="14" t="s">
        <v>87</v>
      </c>
      <c r="AW475" s="14" t="s">
        <v>4</v>
      </c>
      <c r="AX475" s="14" t="s">
        <v>78</v>
      </c>
      <c r="AY475" s="173" t="s">
        <v>146</v>
      </c>
    </row>
    <row r="476" spans="1:65" s="15" customFormat="1" ht="11.25">
      <c r="B476" s="190"/>
      <c r="D476" s="165" t="s">
        <v>158</v>
      </c>
      <c r="E476" s="191" t="s">
        <v>1</v>
      </c>
      <c r="F476" s="192" t="s">
        <v>248</v>
      </c>
      <c r="H476" s="193">
        <v>38.308999999999997</v>
      </c>
      <c r="I476" s="194"/>
      <c r="J476" s="194"/>
      <c r="M476" s="190"/>
      <c r="N476" s="195"/>
      <c r="O476" s="196"/>
      <c r="P476" s="196"/>
      <c r="Q476" s="196"/>
      <c r="R476" s="196"/>
      <c r="S476" s="196"/>
      <c r="T476" s="196"/>
      <c r="U476" s="196"/>
      <c r="V476" s="196"/>
      <c r="W476" s="196"/>
      <c r="X476" s="197"/>
      <c r="AT476" s="191" t="s">
        <v>158</v>
      </c>
      <c r="AU476" s="191" t="s">
        <v>87</v>
      </c>
      <c r="AV476" s="15" t="s">
        <v>152</v>
      </c>
      <c r="AW476" s="15" t="s">
        <v>4</v>
      </c>
      <c r="AX476" s="15" t="s">
        <v>83</v>
      </c>
      <c r="AY476" s="191" t="s">
        <v>146</v>
      </c>
    </row>
    <row r="477" spans="1:65" s="2" customFormat="1" ht="24.2" customHeight="1">
      <c r="A477" s="33"/>
      <c r="B477" s="148"/>
      <c r="C477" s="149" t="s">
        <v>707</v>
      </c>
      <c r="D477" s="149" t="s">
        <v>148</v>
      </c>
      <c r="E477" s="150" t="s">
        <v>708</v>
      </c>
      <c r="F477" s="151" t="s">
        <v>709</v>
      </c>
      <c r="G477" s="152" t="s">
        <v>151</v>
      </c>
      <c r="H477" s="153">
        <v>22.452000000000002</v>
      </c>
      <c r="I477" s="154"/>
      <c r="J477" s="154"/>
      <c r="K477" s="155">
        <f>ROUND(P477*H477,2)</f>
        <v>0</v>
      </c>
      <c r="L477" s="156"/>
      <c r="M477" s="34"/>
      <c r="N477" s="157" t="s">
        <v>1</v>
      </c>
      <c r="O477" s="158" t="s">
        <v>41</v>
      </c>
      <c r="P477" s="159">
        <f>I477+J477</f>
        <v>0</v>
      </c>
      <c r="Q477" s="159">
        <f>ROUND(I477*H477,2)</f>
        <v>0</v>
      </c>
      <c r="R477" s="159">
        <f>ROUND(J477*H477,2)</f>
        <v>0</v>
      </c>
      <c r="S477" s="59"/>
      <c r="T477" s="160">
        <f>S477*H477</f>
        <v>0</v>
      </c>
      <c r="U477" s="160">
        <v>2.5999999999999998E-4</v>
      </c>
      <c r="V477" s="160">
        <f>U477*H477</f>
        <v>5.8375199999999997E-3</v>
      </c>
      <c r="W477" s="160">
        <v>0</v>
      </c>
      <c r="X477" s="161">
        <f>W477*H477</f>
        <v>0</v>
      </c>
      <c r="Y477" s="33"/>
      <c r="Z477" s="33"/>
      <c r="AA477" s="33"/>
      <c r="AB477" s="33"/>
      <c r="AC477" s="33"/>
      <c r="AD477" s="33"/>
      <c r="AE477" s="33"/>
      <c r="AR477" s="162" t="s">
        <v>152</v>
      </c>
      <c r="AT477" s="162" t="s">
        <v>148</v>
      </c>
      <c r="AU477" s="162" t="s">
        <v>87</v>
      </c>
      <c r="AY477" s="18" t="s">
        <v>146</v>
      </c>
      <c r="BE477" s="163">
        <f>IF(O477="základní",K477,0)</f>
        <v>0</v>
      </c>
      <c r="BF477" s="163">
        <f>IF(O477="snížená",K477,0)</f>
        <v>0</v>
      </c>
      <c r="BG477" s="163">
        <f>IF(O477="zákl. přenesená",K477,0)</f>
        <v>0</v>
      </c>
      <c r="BH477" s="163">
        <f>IF(O477="sníž. přenesená",K477,0)</f>
        <v>0</v>
      </c>
      <c r="BI477" s="163">
        <f>IF(O477="nulová",K477,0)</f>
        <v>0</v>
      </c>
      <c r="BJ477" s="18" t="s">
        <v>83</v>
      </c>
      <c r="BK477" s="163">
        <f>ROUND(P477*H477,2)</f>
        <v>0</v>
      </c>
      <c r="BL477" s="18" t="s">
        <v>152</v>
      </c>
      <c r="BM477" s="162" t="s">
        <v>710</v>
      </c>
    </row>
    <row r="478" spans="1:65" s="2" customFormat="1" ht="24.2" customHeight="1">
      <c r="A478" s="33"/>
      <c r="B478" s="148"/>
      <c r="C478" s="149" t="s">
        <v>711</v>
      </c>
      <c r="D478" s="149" t="s">
        <v>148</v>
      </c>
      <c r="E478" s="150" t="s">
        <v>712</v>
      </c>
      <c r="F478" s="151" t="s">
        <v>713</v>
      </c>
      <c r="G478" s="152" t="s">
        <v>151</v>
      </c>
      <c r="H478" s="153">
        <v>22.452000000000002</v>
      </c>
      <c r="I478" s="154"/>
      <c r="J478" s="154"/>
      <c r="K478" s="155">
        <f>ROUND(P478*H478,2)</f>
        <v>0</v>
      </c>
      <c r="L478" s="156"/>
      <c r="M478" s="34"/>
      <c r="N478" s="157" t="s">
        <v>1</v>
      </c>
      <c r="O478" s="158" t="s">
        <v>41</v>
      </c>
      <c r="P478" s="159">
        <f>I478+J478</f>
        <v>0</v>
      </c>
      <c r="Q478" s="159">
        <f>ROUND(I478*H478,2)</f>
        <v>0</v>
      </c>
      <c r="R478" s="159">
        <f>ROUND(J478*H478,2)</f>
        <v>0</v>
      </c>
      <c r="S478" s="59"/>
      <c r="T478" s="160">
        <f>S478*H478</f>
        <v>0</v>
      </c>
      <c r="U478" s="160">
        <v>2.3099999999999999E-2</v>
      </c>
      <c r="V478" s="160">
        <f>U478*H478</f>
        <v>0.51864120000000002</v>
      </c>
      <c r="W478" s="160">
        <v>0</v>
      </c>
      <c r="X478" s="161">
        <f>W478*H478</f>
        <v>0</v>
      </c>
      <c r="Y478" s="33"/>
      <c r="Z478" s="33"/>
      <c r="AA478" s="33"/>
      <c r="AB478" s="33"/>
      <c r="AC478" s="33"/>
      <c r="AD478" s="33"/>
      <c r="AE478" s="33"/>
      <c r="AR478" s="162" t="s">
        <v>152</v>
      </c>
      <c r="AT478" s="162" t="s">
        <v>148</v>
      </c>
      <c r="AU478" s="162" t="s">
        <v>87</v>
      </c>
      <c r="AY478" s="18" t="s">
        <v>146</v>
      </c>
      <c r="BE478" s="163">
        <f>IF(O478="základní",K478,0)</f>
        <v>0</v>
      </c>
      <c r="BF478" s="163">
        <f>IF(O478="snížená",K478,0)</f>
        <v>0</v>
      </c>
      <c r="BG478" s="163">
        <f>IF(O478="zákl. přenesená",K478,0)</f>
        <v>0</v>
      </c>
      <c r="BH478" s="163">
        <f>IF(O478="sníž. přenesená",K478,0)</f>
        <v>0</v>
      </c>
      <c r="BI478" s="163">
        <f>IF(O478="nulová",K478,0)</f>
        <v>0</v>
      </c>
      <c r="BJ478" s="18" t="s">
        <v>83</v>
      </c>
      <c r="BK478" s="163">
        <f>ROUND(P478*H478,2)</f>
        <v>0</v>
      </c>
      <c r="BL478" s="18" t="s">
        <v>152</v>
      </c>
      <c r="BM478" s="162" t="s">
        <v>714</v>
      </c>
    </row>
    <row r="479" spans="1:65" s="13" customFormat="1" ht="11.25">
      <c r="B479" s="164"/>
      <c r="D479" s="165" t="s">
        <v>158</v>
      </c>
      <c r="E479" s="166" t="s">
        <v>1</v>
      </c>
      <c r="F479" s="167" t="s">
        <v>598</v>
      </c>
      <c r="H479" s="166" t="s">
        <v>1</v>
      </c>
      <c r="I479" s="168"/>
      <c r="J479" s="168"/>
      <c r="M479" s="164"/>
      <c r="N479" s="169"/>
      <c r="O479" s="170"/>
      <c r="P479" s="170"/>
      <c r="Q479" s="170"/>
      <c r="R479" s="170"/>
      <c r="S479" s="170"/>
      <c r="T479" s="170"/>
      <c r="U479" s="170"/>
      <c r="V479" s="170"/>
      <c r="W479" s="170"/>
      <c r="X479" s="171"/>
      <c r="AT479" s="166" t="s">
        <v>158</v>
      </c>
      <c r="AU479" s="166" t="s">
        <v>87</v>
      </c>
      <c r="AV479" s="13" t="s">
        <v>83</v>
      </c>
      <c r="AW479" s="13" t="s">
        <v>4</v>
      </c>
      <c r="AX479" s="13" t="s">
        <v>78</v>
      </c>
      <c r="AY479" s="166" t="s">
        <v>146</v>
      </c>
    </row>
    <row r="480" spans="1:65" s="14" customFormat="1" ht="11.25">
      <c r="B480" s="172"/>
      <c r="D480" s="165" t="s">
        <v>158</v>
      </c>
      <c r="E480" s="173" t="s">
        <v>1</v>
      </c>
      <c r="F480" s="174" t="s">
        <v>715</v>
      </c>
      <c r="H480" s="175">
        <v>2.1110000000000002</v>
      </c>
      <c r="I480" s="176"/>
      <c r="J480" s="176"/>
      <c r="M480" s="172"/>
      <c r="N480" s="177"/>
      <c r="O480" s="178"/>
      <c r="P480" s="178"/>
      <c r="Q480" s="178"/>
      <c r="R480" s="178"/>
      <c r="S480" s="178"/>
      <c r="T480" s="178"/>
      <c r="U480" s="178"/>
      <c r="V480" s="178"/>
      <c r="W480" s="178"/>
      <c r="X480" s="179"/>
      <c r="AT480" s="173" t="s">
        <v>158</v>
      </c>
      <c r="AU480" s="173" t="s">
        <v>87</v>
      </c>
      <c r="AV480" s="14" t="s">
        <v>87</v>
      </c>
      <c r="AW480" s="14" t="s">
        <v>4</v>
      </c>
      <c r="AX480" s="14" t="s">
        <v>78</v>
      </c>
      <c r="AY480" s="173" t="s">
        <v>146</v>
      </c>
    </row>
    <row r="481" spans="1:65" s="13" customFormat="1" ht="11.25">
      <c r="B481" s="164"/>
      <c r="D481" s="165" t="s">
        <v>158</v>
      </c>
      <c r="E481" s="166" t="s">
        <v>1</v>
      </c>
      <c r="F481" s="167" t="s">
        <v>654</v>
      </c>
      <c r="H481" s="166" t="s">
        <v>1</v>
      </c>
      <c r="I481" s="168"/>
      <c r="J481" s="168"/>
      <c r="M481" s="164"/>
      <c r="N481" s="169"/>
      <c r="O481" s="170"/>
      <c r="P481" s="170"/>
      <c r="Q481" s="170"/>
      <c r="R481" s="170"/>
      <c r="S481" s="170"/>
      <c r="T481" s="170"/>
      <c r="U481" s="170"/>
      <c r="V481" s="170"/>
      <c r="W481" s="170"/>
      <c r="X481" s="171"/>
      <c r="AT481" s="166" t="s">
        <v>158</v>
      </c>
      <c r="AU481" s="166" t="s">
        <v>87</v>
      </c>
      <c r="AV481" s="13" t="s">
        <v>83</v>
      </c>
      <c r="AW481" s="13" t="s">
        <v>4</v>
      </c>
      <c r="AX481" s="13" t="s">
        <v>78</v>
      </c>
      <c r="AY481" s="166" t="s">
        <v>146</v>
      </c>
    </row>
    <row r="482" spans="1:65" s="14" customFormat="1" ht="22.5">
      <c r="B482" s="172"/>
      <c r="D482" s="165" t="s">
        <v>158</v>
      </c>
      <c r="E482" s="173" t="s">
        <v>1</v>
      </c>
      <c r="F482" s="174" t="s">
        <v>716</v>
      </c>
      <c r="H482" s="175">
        <v>9.1029999999999998</v>
      </c>
      <c r="I482" s="176"/>
      <c r="J482" s="176"/>
      <c r="M482" s="172"/>
      <c r="N482" s="177"/>
      <c r="O482" s="178"/>
      <c r="P482" s="178"/>
      <c r="Q482" s="178"/>
      <c r="R482" s="178"/>
      <c r="S482" s="178"/>
      <c r="T482" s="178"/>
      <c r="U482" s="178"/>
      <c r="V482" s="178"/>
      <c r="W482" s="178"/>
      <c r="X482" s="179"/>
      <c r="AT482" s="173" t="s">
        <v>158</v>
      </c>
      <c r="AU482" s="173" t="s">
        <v>87</v>
      </c>
      <c r="AV482" s="14" t="s">
        <v>87</v>
      </c>
      <c r="AW482" s="14" t="s">
        <v>4</v>
      </c>
      <c r="AX482" s="14" t="s">
        <v>78</v>
      </c>
      <c r="AY482" s="173" t="s">
        <v>146</v>
      </c>
    </row>
    <row r="483" spans="1:65" s="13" customFormat="1" ht="11.25">
      <c r="B483" s="164"/>
      <c r="D483" s="165" t="s">
        <v>158</v>
      </c>
      <c r="E483" s="166" t="s">
        <v>1</v>
      </c>
      <c r="F483" s="167" t="s">
        <v>656</v>
      </c>
      <c r="H483" s="166" t="s">
        <v>1</v>
      </c>
      <c r="I483" s="168"/>
      <c r="J483" s="168"/>
      <c r="M483" s="164"/>
      <c r="N483" s="169"/>
      <c r="O483" s="170"/>
      <c r="P483" s="170"/>
      <c r="Q483" s="170"/>
      <c r="R483" s="170"/>
      <c r="S483" s="170"/>
      <c r="T483" s="170"/>
      <c r="U483" s="170"/>
      <c r="V483" s="170"/>
      <c r="W483" s="170"/>
      <c r="X483" s="171"/>
      <c r="AT483" s="166" t="s">
        <v>158</v>
      </c>
      <c r="AU483" s="166" t="s">
        <v>87</v>
      </c>
      <c r="AV483" s="13" t="s">
        <v>83</v>
      </c>
      <c r="AW483" s="13" t="s">
        <v>4</v>
      </c>
      <c r="AX483" s="13" t="s">
        <v>78</v>
      </c>
      <c r="AY483" s="166" t="s">
        <v>146</v>
      </c>
    </row>
    <row r="484" spans="1:65" s="14" customFormat="1" ht="22.5">
      <c r="B484" s="172"/>
      <c r="D484" s="165" t="s">
        <v>158</v>
      </c>
      <c r="E484" s="173" t="s">
        <v>1</v>
      </c>
      <c r="F484" s="174" t="s">
        <v>717</v>
      </c>
      <c r="H484" s="175">
        <v>6.6360000000000001</v>
      </c>
      <c r="I484" s="176"/>
      <c r="J484" s="176"/>
      <c r="M484" s="172"/>
      <c r="N484" s="177"/>
      <c r="O484" s="178"/>
      <c r="P484" s="178"/>
      <c r="Q484" s="178"/>
      <c r="R484" s="178"/>
      <c r="S484" s="178"/>
      <c r="T484" s="178"/>
      <c r="U484" s="178"/>
      <c r="V484" s="178"/>
      <c r="W484" s="178"/>
      <c r="X484" s="179"/>
      <c r="AT484" s="173" t="s">
        <v>158</v>
      </c>
      <c r="AU484" s="173" t="s">
        <v>87</v>
      </c>
      <c r="AV484" s="14" t="s">
        <v>87</v>
      </c>
      <c r="AW484" s="14" t="s">
        <v>4</v>
      </c>
      <c r="AX484" s="14" t="s">
        <v>78</v>
      </c>
      <c r="AY484" s="173" t="s">
        <v>146</v>
      </c>
    </row>
    <row r="485" spans="1:65" s="13" customFormat="1" ht="11.25">
      <c r="B485" s="164"/>
      <c r="D485" s="165" t="s">
        <v>158</v>
      </c>
      <c r="E485" s="166" t="s">
        <v>1</v>
      </c>
      <c r="F485" s="167" t="s">
        <v>665</v>
      </c>
      <c r="H485" s="166" t="s">
        <v>1</v>
      </c>
      <c r="I485" s="168"/>
      <c r="J485" s="168"/>
      <c r="M485" s="164"/>
      <c r="N485" s="169"/>
      <c r="O485" s="170"/>
      <c r="P485" s="170"/>
      <c r="Q485" s="170"/>
      <c r="R485" s="170"/>
      <c r="S485" s="170"/>
      <c r="T485" s="170"/>
      <c r="U485" s="170"/>
      <c r="V485" s="170"/>
      <c r="W485" s="170"/>
      <c r="X485" s="171"/>
      <c r="AT485" s="166" t="s">
        <v>158</v>
      </c>
      <c r="AU485" s="166" t="s">
        <v>87</v>
      </c>
      <c r="AV485" s="13" t="s">
        <v>83</v>
      </c>
      <c r="AW485" s="13" t="s">
        <v>4</v>
      </c>
      <c r="AX485" s="13" t="s">
        <v>78</v>
      </c>
      <c r="AY485" s="166" t="s">
        <v>146</v>
      </c>
    </row>
    <row r="486" spans="1:65" s="14" customFormat="1" ht="22.5">
      <c r="B486" s="172"/>
      <c r="D486" s="165" t="s">
        <v>158</v>
      </c>
      <c r="E486" s="173" t="s">
        <v>1</v>
      </c>
      <c r="F486" s="174" t="s">
        <v>718</v>
      </c>
      <c r="H486" s="175">
        <v>4.6020000000000003</v>
      </c>
      <c r="I486" s="176"/>
      <c r="J486" s="176"/>
      <c r="M486" s="172"/>
      <c r="N486" s="177"/>
      <c r="O486" s="178"/>
      <c r="P486" s="178"/>
      <c r="Q486" s="178"/>
      <c r="R486" s="178"/>
      <c r="S486" s="178"/>
      <c r="T486" s="178"/>
      <c r="U486" s="178"/>
      <c r="V486" s="178"/>
      <c r="W486" s="178"/>
      <c r="X486" s="179"/>
      <c r="AT486" s="173" t="s">
        <v>158</v>
      </c>
      <c r="AU486" s="173" t="s">
        <v>87</v>
      </c>
      <c r="AV486" s="14" t="s">
        <v>87</v>
      </c>
      <c r="AW486" s="14" t="s">
        <v>4</v>
      </c>
      <c r="AX486" s="14" t="s">
        <v>78</v>
      </c>
      <c r="AY486" s="173" t="s">
        <v>146</v>
      </c>
    </row>
    <row r="487" spans="1:65" s="15" customFormat="1" ht="11.25">
      <c r="B487" s="190"/>
      <c r="D487" s="165" t="s">
        <v>158</v>
      </c>
      <c r="E487" s="191" t="s">
        <v>1</v>
      </c>
      <c r="F487" s="192" t="s">
        <v>248</v>
      </c>
      <c r="H487" s="193">
        <v>22.452000000000002</v>
      </c>
      <c r="I487" s="194"/>
      <c r="J487" s="194"/>
      <c r="M487" s="190"/>
      <c r="N487" s="195"/>
      <c r="O487" s="196"/>
      <c r="P487" s="196"/>
      <c r="Q487" s="196"/>
      <c r="R487" s="196"/>
      <c r="S487" s="196"/>
      <c r="T487" s="196"/>
      <c r="U487" s="196"/>
      <c r="V487" s="196"/>
      <c r="W487" s="196"/>
      <c r="X487" s="197"/>
      <c r="AT487" s="191" t="s">
        <v>158</v>
      </c>
      <c r="AU487" s="191" t="s">
        <v>87</v>
      </c>
      <c r="AV487" s="15" t="s">
        <v>152</v>
      </c>
      <c r="AW487" s="15" t="s">
        <v>4</v>
      </c>
      <c r="AX487" s="15" t="s">
        <v>83</v>
      </c>
      <c r="AY487" s="191" t="s">
        <v>146</v>
      </c>
    </row>
    <row r="488" spans="1:65" s="2" customFormat="1" ht="24.2" customHeight="1">
      <c r="A488" s="33"/>
      <c r="B488" s="148"/>
      <c r="C488" s="149" t="s">
        <v>719</v>
      </c>
      <c r="D488" s="149" t="s">
        <v>148</v>
      </c>
      <c r="E488" s="150" t="s">
        <v>720</v>
      </c>
      <c r="F488" s="151" t="s">
        <v>721</v>
      </c>
      <c r="G488" s="152" t="s">
        <v>151</v>
      </c>
      <c r="H488" s="153">
        <v>22.452000000000002</v>
      </c>
      <c r="I488" s="154"/>
      <c r="J488" s="154"/>
      <c r="K488" s="155">
        <f>ROUND(P488*H488,2)</f>
        <v>0</v>
      </c>
      <c r="L488" s="156"/>
      <c r="M488" s="34"/>
      <c r="N488" s="157" t="s">
        <v>1</v>
      </c>
      <c r="O488" s="158" t="s">
        <v>41</v>
      </c>
      <c r="P488" s="159">
        <f>I488+J488</f>
        <v>0</v>
      </c>
      <c r="Q488" s="159">
        <f>ROUND(I488*H488,2)</f>
        <v>0</v>
      </c>
      <c r="R488" s="159">
        <f>ROUND(J488*H488,2)</f>
        <v>0</v>
      </c>
      <c r="S488" s="59"/>
      <c r="T488" s="160">
        <f>S488*H488</f>
        <v>0</v>
      </c>
      <c r="U488" s="160">
        <v>1.6800000000000001E-3</v>
      </c>
      <c r="V488" s="160">
        <f>U488*H488</f>
        <v>3.7719360000000007E-2</v>
      </c>
      <c r="W488" s="160">
        <v>0</v>
      </c>
      <c r="X488" s="161">
        <f>W488*H488</f>
        <v>0</v>
      </c>
      <c r="Y488" s="33"/>
      <c r="Z488" s="33"/>
      <c r="AA488" s="33"/>
      <c r="AB488" s="33"/>
      <c r="AC488" s="33"/>
      <c r="AD488" s="33"/>
      <c r="AE488" s="33"/>
      <c r="AR488" s="162" t="s">
        <v>152</v>
      </c>
      <c r="AT488" s="162" t="s">
        <v>148</v>
      </c>
      <c r="AU488" s="162" t="s">
        <v>87</v>
      </c>
      <c r="AY488" s="18" t="s">
        <v>146</v>
      </c>
      <c r="BE488" s="163">
        <f>IF(O488="základní",K488,0)</f>
        <v>0</v>
      </c>
      <c r="BF488" s="163">
        <f>IF(O488="snížená",K488,0)</f>
        <v>0</v>
      </c>
      <c r="BG488" s="163">
        <f>IF(O488="zákl. přenesená",K488,0)</f>
        <v>0</v>
      </c>
      <c r="BH488" s="163">
        <f>IF(O488="sníž. přenesená",K488,0)</f>
        <v>0</v>
      </c>
      <c r="BI488" s="163">
        <f>IF(O488="nulová",K488,0)</f>
        <v>0</v>
      </c>
      <c r="BJ488" s="18" t="s">
        <v>83</v>
      </c>
      <c r="BK488" s="163">
        <f>ROUND(P488*H488,2)</f>
        <v>0</v>
      </c>
      <c r="BL488" s="18" t="s">
        <v>152</v>
      </c>
      <c r="BM488" s="162" t="s">
        <v>722</v>
      </c>
    </row>
    <row r="489" spans="1:65" s="2" customFormat="1" ht="24.2" customHeight="1">
      <c r="A489" s="33"/>
      <c r="B489" s="148"/>
      <c r="C489" s="149" t="s">
        <v>723</v>
      </c>
      <c r="D489" s="149" t="s">
        <v>148</v>
      </c>
      <c r="E489" s="150" t="s">
        <v>724</v>
      </c>
      <c r="F489" s="151" t="s">
        <v>725</v>
      </c>
      <c r="G489" s="152" t="s">
        <v>156</v>
      </c>
      <c r="H489" s="153">
        <v>1.133</v>
      </c>
      <c r="I489" s="154"/>
      <c r="J489" s="154"/>
      <c r="K489" s="155">
        <f>ROUND(P489*H489,2)</f>
        <v>0</v>
      </c>
      <c r="L489" s="156"/>
      <c r="M489" s="34"/>
      <c r="N489" s="157" t="s">
        <v>1</v>
      </c>
      <c r="O489" s="158" t="s">
        <v>41</v>
      </c>
      <c r="P489" s="159">
        <f>I489+J489</f>
        <v>0</v>
      </c>
      <c r="Q489" s="159">
        <f>ROUND(I489*H489,2)</f>
        <v>0</v>
      </c>
      <c r="R489" s="159">
        <f>ROUND(J489*H489,2)</f>
        <v>0</v>
      </c>
      <c r="S489" s="59"/>
      <c r="T489" s="160">
        <f>S489*H489</f>
        <v>0</v>
      </c>
      <c r="U489" s="160">
        <v>2.45329</v>
      </c>
      <c r="V489" s="160">
        <f>U489*H489</f>
        <v>2.7795775699999998</v>
      </c>
      <c r="W489" s="160">
        <v>0</v>
      </c>
      <c r="X489" s="161">
        <f>W489*H489</f>
        <v>0</v>
      </c>
      <c r="Y489" s="33"/>
      <c r="Z489" s="33"/>
      <c r="AA489" s="33"/>
      <c r="AB489" s="33"/>
      <c r="AC489" s="33"/>
      <c r="AD489" s="33"/>
      <c r="AE489" s="33"/>
      <c r="AR489" s="162" t="s">
        <v>152</v>
      </c>
      <c r="AT489" s="162" t="s">
        <v>148</v>
      </c>
      <c r="AU489" s="162" t="s">
        <v>87</v>
      </c>
      <c r="AY489" s="18" t="s">
        <v>146</v>
      </c>
      <c r="BE489" s="163">
        <f>IF(O489="základní",K489,0)</f>
        <v>0</v>
      </c>
      <c r="BF489" s="163">
        <f>IF(O489="snížená",K489,0)</f>
        <v>0</v>
      </c>
      <c r="BG489" s="163">
        <f>IF(O489="zákl. přenesená",K489,0)</f>
        <v>0</v>
      </c>
      <c r="BH489" s="163">
        <f>IF(O489="sníž. přenesená",K489,0)</f>
        <v>0</v>
      </c>
      <c r="BI489" s="163">
        <f>IF(O489="nulová",K489,0)</f>
        <v>0</v>
      </c>
      <c r="BJ489" s="18" t="s">
        <v>83</v>
      </c>
      <c r="BK489" s="163">
        <f>ROUND(P489*H489,2)</f>
        <v>0</v>
      </c>
      <c r="BL489" s="18" t="s">
        <v>152</v>
      </c>
      <c r="BM489" s="162" t="s">
        <v>726</v>
      </c>
    </row>
    <row r="490" spans="1:65" s="13" customFormat="1" ht="11.25">
      <c r="B490" s="164"/>
      <c r="D490" s="165" t="s">
        <v>158</v>
      </c>
      <c r="E490" s="166" t="s">
        <v>1</v>
      </c>
      <c r="F490" s="167" t="s">
        <v>159</v>
      </c>
      <c r="H490" s="166" t="s">
        <v>1</v>
      </c>
      <c r="I490" s="168"/>
      <c r="J490" s="168"/>
      <c r="M490" s="164"/>
      <c r="N490" s="169"/>
      <c r="O490" s="170"/>
      <c r="P490" s="170"/>
      <c r="Q490" s="170"/>
      <c r="R490" s="170"/>
      <c r="S490" s="170"/>
      <c r="T490" s="170"/>
      <c r="U490" s="170"/>
      <c r="V490" s="170"/>
      <c r="W490" s="170"/>
      <c r="X490" s="171"/>
      <c r="AT490" s="166" t="s">
        <v>158</v>
      </c>
      <c r="AU490" s="166" t="s">
        <v>87</v>
      </c>
      <c r="AV490" s="13" t="s">
        <v>83</v>
      </c>
      <c r="AW490" s="13" t="s">
        <v>4</v>
      </c>
      <c r="AX490" s="13" t="s">
        <v>78</v>
      </c>
      <c r="AY490" s="166" t="s">
        <v>146</v>
      </c>
    </row>
    <row r="491" spans="1:65" s="14" customFormat="1" ht="11.25">
      <c r="B491" s="172"/>
      <c r="D491" s="165" t="s">
        <v>158</v>
      </c>
      <c r="E491" s="173" t="s">
        <v>1</v>
      </c>
      <c r="F491" s="174" t="s">
        <v>727</v>
      </c>
      <c r="H491" s="175">
        <v>1.133</v>
      </c>
      <c r="I491" s="176"/>
      <c r="J491" s="176"/>
      <c r="M491" s="172"/>
      <c r="N491" s="177"/>
      <c r="O491" s="178"/>
      <c r="P491" s="178"/>
      <c r="Q491" s="178"/>
      <c r="R491" s="178"/>
      <c r="S491" s="178"/>
      <c r="T491" s="178"/>
      <c r="U491" s="178"/>
      <c r="V491" s="178"/>
      <c r="W491" s="178"/>
      <c r="X491" s="179"/>
      <c r="AT491" s="173" t="s">
        <v>158</v>
      </c>
      <c r="AU491" s="173" t="s">
        <v>87</v>
      </c>
      <c r="AV491" s="14" t="s">
        <v>87</v>
      </c>
      <c r="AW491" s="14" t="s">
        <v>4</v>
      </c>
      <c r="AX491" s="14" t="s">
        <v>83</v>
      </c>
      <c r="AY491" s="173" t="s">
        <v>146</v>
      </c>
    </row>
    <row r="492" spans="1:65" s="2" customFormat="1" ht="37.9" customHeight="1">
      <c r="A492" s="33"/>
      <c r="B492" s="148"/>
      <c r="C492" s="149" t="s">
        <v>728</v>
      </c>
      <c r="D492" s="149" t="s">
        <v>148</v>
      </c>
      <c r="E492" s="150" t="s">
        <v>729</v>
      </c>
      <c r="F492" s="151" t="s">
        <v>730</v>
      </c>
      <c r="G492" s="152" t="s">
        <v>156</v>
      </c>
      <c r="H492" s="153">
        <v>3.831</v>
      </c>
      <c r="I492" s="154"/>
      <c r="J492" s="154"/>
      <c r="K492" s="155">
        <f>ROUND(P492*H492,2)</f>
        <v>0</v>
      </c>
      <c r="L492" s="156"/>
      <c r="M492" s="34"/>
      <c r="N492" s="157" t="s">
        <v>1</v>
      </c>
      <c r="O492" s="158" t="s">
        <v>41</v>
      </c>
      <c r="P492" s="159">
        <f>I492+J492</f>
        <v>0</v>
      </c>
      <c r="Q492" s="159">
        <f>ROUND(I492*H492,2)</f>
        <v>0</v>
      </c>
      <c r="R492" s="159">
        <f>ROUND(J492*H492,2)</f>
        <v>0</v>
      </c>
      <c r="S492" s="59"/>
      <c r="T492" s="160">
        <f>S492*H492</f>
        <v>0</v>
      </c>
      <c r="U492" s="160">
        <v>2.45329</v>
      </c>
      <c r="V492" s="160">
        <f>U492*H492</f>
        <v>9.3985539899999999</v>
      </c>
      <c r="W492" s="160">
        <v>0</v>
      </c>
      <c r="X492" s="161">
        <f>W492*H492</f>
        <v>0</v>
      </c>
      <c r="Y492" s="33"/>
      <c r="Z492" s="33"/>
      <c r="AA492" s="33"/>
      <c r="AB492" s="33"/>
      <c r="AC492" s="33"/>
      <c r="AD492" s="33"/>
      <c r="AE492" s="33"/>
      <c r="AR492" s="162" t="s">
        <v>152</v>
      </c>
      <c r="AT492" s="162" t="s">
        <v>148</v>
      </c>
      <c r="AU492" s="162" t="s">
        <v>87</v>
      </c>
      <c r="AY492" s="18" t="s">
        <v>146</v>
      </c>
      <c r="BE492" s="163">
        <f>IF(O492="základní",K492,0)</f>
        <v>0</v>
      </c>
      <c r="BF492" s="163">
        <f>IF(O492="snížená",K492,0)</f>
        <v>0</v>
      </c>
      <c r="BG492" s="163">
        <f>IF(O492="zákl. přenesená",K492,0)</f>
        <v>0</v>
      </c>
      <c r="BH492" s="163">
        <f>IF(O492="sníž. přenesená",K492,0)</f>
        <v>0</v>
      </c>
      <c r="BI492" s="163">
        <f>IF(O492="nulová",K492,0)</f>
        <v>0</v>
      </c>
      <c r="BJ492" s="18" t="s">
        <v>83</v>
      </c>
      <c r="BK492" s="163">
        <f>ROUND(P492*H492,2)</f>
        <v>0</v>
      </c>
      <c r="BL492" s="18" t="s">
        <v>152</v>
      </c>
      <c r="BM492" s="162" t="s">
        <v>731</v>
      </c>
    </row>
    <row r="493" spans="1:65" s="14" customFormat="1" ht="11.25">
      <c r="B493" s="172"/>
      <c r="D493" s="165" t="s">
        <v>158</v>
      </c>
      <c r="E493" s="173" t="s">
        <v>1</v>
      </c>
      <c r="F493" s="174" t="s">
        <v>732</v>
      </c>
      <c r="H493" s="175">
        <v>1.3779999999999999</v>
      </c>
      <c r="I493" s="176"/>
      <c r="J493" s="176"/>
      <c r="M493" s="172"/>
      <c r="N493" s="177"/>
      <c r="O493" s="178"/>
      <c r="P493" s="178"/>
      <c r="Q493" s="178"/>
      <c r="R493" s="178"/>
      <c r="S493" s="178"/>
      <c r="T493" s="178"/>
      <c r="U493" s="178"/>
      <c r="V493" s="178"/>
      <c r="W493" s="178"/>
      <c r="X493" s="179"/>
      <c r="AT493" s="173" t="s">
        <v>158</v>
      </c>
      <c r="AU493" s="173" t="s">
        <v>87</v>
      </c>
      <c r="AV493" s="14" t="s">
        <v>87</v>
      </c>
      <c r="AW493" s="14" t="s">
        <v>4</v>
      </c>
      <c r="AX493" s="14" t="s">
        <v>78</v>
      </c>
      <c r="AY493" s="173" t="s">
        <v>146</v>
      </c>
    </row>
    <row r="494" spans="1:65" s="14" customFormat="1" ht="11.25">
      <c r="B494" s="172"/>
      <c r="D494" s="165" t="s">
        <v>158</v>
      </c>
      <c r="E494" s="173" t="s">
        <v>1</v>
      </c>
      <c r="F494" s="174" t="s">
        <v>733</v>
      </c>
      <c r="H494" s="175">
        <v>1.72</v>
      </c>
      <c r="I494" s="176"/>
      <c r="J494" s="176"/>
      <c r="M494" s="172"/>
      <c r="N494" s="177"/>
      <c r="O494" s="178"/>
      <c r="P494" s="178"/>
      <c r="Q494" s="178"/>
      <c r="R494" s="178"/>
      <c r="S494" s="178"/>
      <c r="T494" s="178"/>
      <c r="U494" s="178"/>
      <c r="V494" s="178"/>
      <c r="W494" s="178"/>
      <c r="X494" s="179"/>
      <c r="AT494" s="173" t="s">
        <v>158</v>
      </c>
      <c r="AU494" s="173" t="s">
        <v>87</v>
      </c>
      <c r="AV494" s="14" t="s">
        <v>87</v>
      </c>
      <c r="AW494" s="14" t="s">
        <v>4</v>
      </c>
      <c r="AX494" s="14" t="s">
        <v>78</v>
      </c>
      <c r="AY494" s="173" t="s">
        <v>146</v>
      </c>
    </row>
    <row r="495" spans="1:65" s="14" customFormat="1" ht="11.25">
      <c r="B495" s="172"/>
      <c r="D495" s="165" t="s">
        <v>158</v>
      </c>
      <c r="E495" s="173" t="s">
        <v>1</v>
      </c>
      <c r="F495" s="174" t="s">
        <v>734</v>
      </c>
      <c r="H495" s="175">
        <v>0.73299999999999998</v>
      </c>
      <c r="I495" s="176"/>
      <c r="J495" s="176"/>
      <c r="M495" s="172"/>
      <c r="N495" s="177"/>
      <c r="O495" s="178"/>
      <c r="P495" s="178"/>
      <c r="Q495" s="178"/>
      <c r="R495" s="178"/>
      <c r="S495" s="178"/>
      <c r="T495" s="178"/>
      <c r="U495" s="178"/>
      <c r="V495" s="178"/>
      <c r="W495" s="178"/>
      <c r="X495" s="179"/>
      <c r="AT495" s="173" t="s">
        <v>158</v>
      </c>
      <c r="AU495" s="173" t="s">
        <v>87</v>
      </c>
      <c r="AV495" s="14" t="s">
        <v>87</v>
      </c>
      <c r="AW495" s="14" t="s">
        <v>4</v>
      </c>
      <c r="AX495" s="14" t="s">
        <v>78</v>
      </c>
      <c r="AY495" s="173" t="s">
        <v>146</v>
      </c>
    </row>
    <row r="496" spans="1:65" s="15" customFormat="1" ht="11.25">
      <c r="B496" s="190"/>
      <c r="D496" s="165" t="s">
        <v>158</v>
      </c>
      <c r="E496" s="191" t="s">
        <v>1</v>
      </c>
      <c r="F496" s="192" t="s">
        <v>248</v>
      </c>
      <c r="H496" s="193">
        <v>3.831</v>
      </c>
      <c r="I496" s="194"/>
      <c r="J496" s="194"/>
      <c r="M496" s="190"/>
      <c r="N496" s="195"/>
      <c r="O496" s="196"/>
      <c r="P496" s="196"/>
      <c r="Q496" s="196"/>
      <c r="R496" s="196"/>
      <c r="S496" s="196"/>
      <c r="T496" s="196"/>
      <c r="U496" s="196"/>
      <c r="V496" s="196"/>
      <c r="W496" s="196"/>
      <c r="X496" s="197"/>
      <c r="AT496" s="191" t="s">
        <v>158</v>
      </c>
      <c r="AU496" s="191" t="s">
        <v>87</v>
      </c>
      <c r="AV496" s="15" t="s">
        <v>152</v>
      </c>
      <c r="AW496" s="15" t="s">
        <v>4</v>
      </c>
      <c r="AX496" s="15" t="s">
        <v>83</v>
      </c>
      <c r="AY496" s="191" t="s">
        <v>146</v>
      </c>
    </row>
    <row r="497" spans="1:65" s="2" customFormat="1" ht="24.2" customHeight="1">
      <c r="A497" s="33"/>
      <c r="B497" s="148"/>
      <c r="C497" s="149" t="s">
        <v>735</v>
      </c>
      <c r="D497" s="149" t="s">
        <v>148</v>
      </c>
      <c r="E497" s="150" t="s">
        <v>736</v>
      </c>
      <c r="F497" s="151" t="s">
        <v>737</v>
      </c>
      <c r="G497" s="152" t="s">
        <v>156</v>
      </c>
      <c r="H497" s="153">
        <v>13.2</v>
      </c>
      <c r="I497" s="154"/>
      <c r="J497" s="154"/>
      <c r="K497" s="155">
        <f>ROUND(P497*H497,2)</f>
        <v>0</v>
      </c>
      <c r="L497" s="156"/>
      <c r="M497" s="34"/>
      <c r="N497" s="157" t="s">
        <v>1</v>
      </c>
      <c r="O497" s="158" t="s">
        <v>41</v>
      </c>
      <c r="P497" s="159">
        <f>I497+J497</f>
        <v>0</v>
      </c>
      <c r="Q497" s="159">
        <f>ROUND(I497*H497,2)</f>
        <v>0</v>
      </c>
      <c r="R497" s="159">
        <f>ROUND(J497*H497,2)</f>
        <v>0</v>
      </c>
      <c r="S497" s="59"/>
      <c r="T497" s="160">
        <f>S497*H497</f>
        <v>0</v>
      </c>
      <c r="U497" s="160">
        <v>2.45329</v>
      </c>
      <c r="V497" s="160">
        <f>U497*H497</f>
        <v>32.383427999999995</v>
      </c>
      <c r="W497" s="160">
        <v>0</v>
      </c>
      <c r="X497" s="161">
        <f>W497*H497</f>
        <v>0</v>
      </c>
      <c r="Y497" s="33"/>
      <c r="Z497" s="33"/>
      <c r="AA497" s="33"/>
      <c r="AB497" s="33"/>
      <c r="AC497" s="33"/>
      <c r="AD497" s="33"/>
      <c r="AE497" s="33"/>
      <c r="AR497" s="162" t="s">
        <v>152</v>
      </c>
      <c r="AT497" s="162" t="s">
        <v>148</v>
      </c>
      <c r="AU497" s="162" t="s">
        <v>87</v>
      </c>
      <c r="AY497" s="18" t="s">
        <v>146</v>
      </c>
      <c r="BE497" s="163">
        <f>IF(O497="základní",K497,0)</f>
        <v>0</v>
      </c>
      <c r="BF497" s="163">
        <f>IF(O497="snížená",K497,0)</f>
        <v>0</v>
      </c>
      <c r="BG497" s="163">
        <f>IF(O497="zákl. přenesená",K497,0)</f>
        <v>0</v>
      </c>
      <c r="BH497" s="163">
        <f>IF(O497="sníž. přenesená",K497,0)</f>
        <v>0</v>
      </c>
      <c r="BI497" s="163">
        <f>IF(O497="nulová",K497,0)</f>
        <v>0</v>
      </c>
      <c r="BJ497" s="18" t="s">
        <v>83</v>
      </c>
      <c r="BK497" s="163">
        <f>ROUND(P497*H497,2)</f>
        <v>0</v>
      </c>
      <c r="BL497" s="18" t="s">
        <v>152</v>
      </c>
      <c r="BM497" s="162" t="s">
        <v>738</v>
      </c>
    </row>
    <row r="498" spans="1:65" s="13" customFormat="1" ht="11.25">
      <c r="B498" s="164"/>
      <c r="D498" s="165" t="s">
        <v>158</v>
      </c>
      <c r="E498" s="166" t="s">
        <v>1</v>
      </c>
      <c r="F498" s="167" t="s">
        <v>739</v>
      </c>
      <c r="H498" s="166" t="s">
        <v>1</v>
      </c>
      <c r="I498" s="168"/>
      <c r="J498" s="168"/>
      <c r="M498" s="164"/>
      <c r="N498" s="169"/>
      <c r="O498" s="170"/>
      <c r="P498" s="170"/>
      <c r="Q498" s="170"/>
      <c r="R498" s="170"/>
      <c r="S498" s="170"/>
      <c r="T498" s="170"/>
      <c r="U498" s="170"/>
      <c r="V498" s="170"/>
      <c r="W498" s="170"/>
      <c r="X498" s="171"/>
      <c r="AT498" s="166" t="s">
        <v>158</v>
      </c>
      <c r="AU498" s="166" t="s">
        <v>87</v>
      </c>
      <c r="AV498" s="13" t="s">
        <v>83</v>
      </c>
      <c r="AW498" s="13" t="s">
        <v>4</v>
      </c>
      <c r="AX498" s="13" t="s">
        <v>78</v>
      </c>
      <c r="AY498" s="166" t="s">
        <v>146</v>
      </c>
    </row>
    <row r="499" spans="1:65" s="14" customFormat="1" ht="11.25">
      <c r="B499" s="172"/>
      <c r="D499" s="165" t="s">
        <v>158</v>
      </c>
      <c r="E499" s="173" t="s">
        <v>1</v>
      </c>
      <c r="F499" s="174" t="s">
        <v>740</v>
      </c>
      <c r="H499" s="175">
        <v>6.3</v>
      </c>
      <c r="I499" s="176"/>
      <c r="J499" s="176"/>
      <c r="M499" s="172"/>
      <c r="N499" s="177"/>
      <c r="O499" s="178"/>
      <c r="P499" s="178"/>
      <c r="Q499" s="178"/>
      <c r="R499" s="178"/>
      <c r="S499" s="178"/>
      <c r="T499" s="178"/>
      <c r="U499" s="178"/>
      <c r="V499" s="178"/>
      <c r="W499" s="178"/>
      <c r="X499" s="179"/>
      <c r="AT499" s="173" t="s">
        <v>158</v>
      </c>
      <c r="AU499" s="173" t="s">
        <v>87</v>
      </c>
      <c r="AV499" s="14" t="s">
        <v>87</v>
      </c>
      <c r="AW499" s="14" t="s">
        <v>4</v>
      </c>
      <c r="AX499" s="14" t="s">
        <v>78</v>
      </c>
      <c r="AY499" s="173" t="s">
        <v>146</v>
      </c>
    </row>
    <row r="500" spans="1:65" s="13" customFormat="1" ht="11.25">
      <c r="B500" s="164"/>
      <c r="D500" s="165" t="s">
        <v>158</v>
      </c>
      <c r="E500" s="166" t="s">
        <v>1</v>
      </c>
      <c r="F500" s="167" t="s">
        <v>741</v>
      </c>
      <c r="H500" s="166" t="s">
        <v>1</v>
      </c>
      <c r="I500" s="168"/>
      <c r="J500" s="168"/>
      <c r="M500" s="164"/>
      <c r="N500" s="169"/>
      <c r="O500" s="170"/>
      <c r="P500" s="170"/>
      <c r="Q500" s="170"/>
      <c r="R500" s="170"/>
      <c r="S500" s="170"/>
      <c r="T500" s="170"/>
      <c r="U500" s="170"/>
      <c r="V500" s="170"/>
      <c r="W500" s="170"/>
      <c r="X500" s="171"/>
      <c r="AT500" s="166" t="s">
        <v>158</v>
      </c>
      <c r="AU500" s="166" t="s">
        <v>87</v>
      </c>
      <c r="AV500" s="13" t="s">
        <v>83</v>
      </c>
      <c r="AW500" s="13" t="s">
        <v>4</v>
      </c>
      <c r="AX500" s="13" t="s">
        <v>78</v>
      </c>
      <c r="AY500" s="166" t="s">
        <v>146</v>
      </c>
    </row>
    <row r="501" spans="1:65" s="14" customFormat="1" ht="11.25">
      <c r="B501" s="172"/>
      <c r="D501" s="165" t="s">
        <v>158</v>
      </c>
      <c r="E501" s="173" t="s">
        <v>1</v>
      </c>
      <c r="F501" s="174" t="s">
        <v>742</v>
      </c>
      <c r="H501" s="175">
        <v>6.9</v>
      </c>
      <c r="I501" s="176"/>
      <c r="J501" s="176"/>
      <c r="M501" s="172"/>
      <c r="N501" s="177"/>
      <c r="O501" s="178"/>
      <c r="P501" s="178"/>
      <c r="Q501" s="178"/>
      <c r="R501" s="178"/>
      <c r="S501" s="178"/>
      <c r="T501" s="178"/>
      <c r="U501" s="178"/>
      <c r="V501" s="178"/>
      <c r="W501" s="178"/>
      <c r="X501" s="179"/>
      <c r="AT501" s="173" t="s">
        <v>158</v>
      </c>
      <c r="AU501" s="173" t="s">
        <v>87</v>
      </c>
      <c r="AV501" s="14" t="s">
        <v>87</v>
      </c>
      <c r="AW501" s="14" t="s">
        <v>4</v>
      </c>
      <c r="AX501" s="14" t="s">
        <v>78</v>
      </c>
      <c r="AY501" s="173" t="s">
        <v>146</v>
      </c>
    </row>
    <row r="502" spans="1:65" s="15" customFormat="1" ht="11.25">
      <c r="B502" s="190"/>
      <c r="D502" s="165" t="s">
        <v>158</v>
      </c>
      <c r="E502" s="191" t="s">
        <v>1</v>
      </c>
      <c r="F502" s="192" t="s">
        <v>248</v>
      </c>
      <c r="H502" s="193">
        <v>13.2</v>
      </c>
      <c r="I502" s="194"/>
      <c r="J502" s="194"/>
      <c r="M502" s="190"/>
      <c r="N502" s="195"/>
      <c r="O502" s="196"/>
      <c r="P502" s="196"/>
      <c r="Q502" s="196"/>
      <c r="R502" s="196"/>
      <c r="S502" s="196"/>
      <c r="T502" s="196"/>
      <c r="U502" s="196"/>
      <c r="V502" s="196"/>
      <c r="W502" s="196"/>
      <c r="X502" s="197"/>
      <c r="AT502" s="191" t="s">
        <v>158</v>
      </c>
      <c r="AU502" s="191" t="s">
        <v>87</v>
      </c>
      <c r="AV502" s="15" t="s">
        <v>152</v>
      </c>
      <c r="AW502" s="15" t="s">
        <v>4</v>
      </c>
      <c r="AX502" s="15" t="s">
        <v>83</v>
      </c>
      <c r="AY502" s="191" t="s">
        <v>146</v>
      </c>
    </row>
    <row r="503" spans="1:65" s="2" customFormat="1" ht="24.2" customHeight="1">
      <c r="A503" s="33"/>
      <c r="B503" s="148"/>
      <c r="C503" s="149" t="s">
        <v>743</v>
      </c>
      <c r="D503" s="149" t="s">
        <v>148</v>
      </c>
      <c r="E503" s="150" t="s">
        <v>744</v>
      </c>
      <c r="F503" s="151" t="s">
        <v>745</v>
      </c>
      <c r="G503" s="152" t="s">
        <v>156</v>
      </c>
      <c r="H503" s="153">
        <v>4.9640000000000004</v>
      </c>
      <c r="I503" s="154"/>
      <c r="J503" s="154"/>
      <c r="K503" s="155">
        <f>ROUND(P503*H503,2)</f>
        <v>0</v>
      </c>
      <c r="L503" s="156"/>
      <c r="M503" s="34"/>
      <c r="N503" s="157" t="s">
        <v>1</v>
      </c>
      <c r="O503" s="158" t="s">
        <v>41</v>
      </c>
      <c r="P503" s="159">
        <f>I503+J503</f>
        <v>0</v>
      </c>
      <c r="Q503" s="159">
        <f>ROUND(I503*H503,2)</f>
        <v>0</v>
      </c>
      <c r="R503" s="159">
        <f>ROUND(J503*H503,2)</f>
        <v>0</v>
      </c>
      <c r="S503" s="59"/>
      <c r="T503" s="160">
        <f>S503*H503</f>
        <v>0</v>
      </c>
      <c r="U503" s="160">
        <v>0</v>
      </c>
      <c r="V503" s="160">
        <f>U503*H503</f>
        <v>0</v>
      </c>
      <c r="W503" s="160">
        <v>0</v>
      </c>
      <c r="X503" s="161">
        <f>W503*H503</f>
        <v>0</v>
      </c>
      <c r="Y503" s="33"/>
      <c r="Z503" s="33"/>
      <c r="AA503" s="33"/>
      <c r="AB503" s="33"/>
      <c r="AC503" s="33"/>
      <c r="AD503" s="33"/>
      <c r="AE503" s="33"/>
      <c r="AR503" s="162" t="s">
        <v>152</v>
      </c>
      <c r="AT503" s="162" t="s">
        <v>148</v>
      </c>
      <c r="AU503" s="162" t="s">
        <v>87</v>
      </c>
      <c r="AY503" s="18" t="s">
        <v>146</v>
      </c>
      <c r="BE503" s="163">
        <f>IF(O503="základní",K503,0)</f>
        <v>0</v>
      </c>
      <c r="BF503" s="163">
        <f>IF(O503="snížená",K503,0)</f>
        <v>0</v>
      </c>
      <c r="BG503" s="163">
        <f>IF(O503="zákl. přenesená",K503,0)</f>
        <v>0</v>
      </c>
      <c r="BH503" s="163">
        <f>IF(O503="sníž. přenesená",K503,0)</f>
        <v>0</v>
      </c>
      <c r="BI503" s="163">
        <f>IF(O503="nulová",K503,0)</f>
        <v>0</v>
      </c>
      <c r="BJ503" s="18" t="s">
        <v>83</v>
      </c>
      <c r="BK503" s="163">
        <f>ROUND(P503*H503,2)</f>
        <v>0</v>
      </c>
      <c r="BL503" s="18" t="s">
        <v>152</v>
      </c>
      <c r="BM503" s="162" t="s">
        <v>746</v>
      </c>
    </row>
    <row r="504" spans="1:65" s="14" customFormat="1" ht="11.25">
      <c r="B504" s="172"/>
      <c r="D504" s="165" t="s">
        <v>158</v>
      </c>
      <c r="E504" s="173" t="s">
        <v>1</v>
      </c>
      <c r="F504" s="174" t="s">
        <v>747</v>
      </c>
      <c r="H504" s="175">
        <v>4.9640000000000004</v>
      </c>
      <c r="I504" s="176"/>
      <c r="J504" s="176"/>
      <c r="M504" s="172"/>
      <c r="N504" s="177"/>
      <c r="O504" s="178"/>
      <c r="P504" s="178"/>
      <c r="Q504" s="178"/>
      <c r="R504" s="178"/>
      <c r="S504" s="178"/>
      <c r="T504" s="178"/>
      <c r="U504" s="178"/>
      <c r="V504" s="178"/>
      <c r="W504" s="178"/>
      <c r="X504" s="179"/>
      <c r="AT504" s="173" t="s">
        <v>158</v>
      </c>
      <c r="AU504" s="173" t="s">
        <v>87</v>
      </c>
      <c r="AV504" s="14" t="s">
        <v>87</v>
      </c>
      <c r="AW504" s="14" t="s">
        <v>4</v>
      </c>
      <c r="AX504" s="14" t="s">
        <v>83</v>
      </c>
      <c r="AY504" s="173" t="s">
        <v>146</v>
      </c>
    </row>
    <row r="505" spans="1:65" s="2" customFormat="1" ht="24.2" customHeight="1">
      <c r="A505" s="33"/>
      <c r="B505" s="148"/>
      <c r="C505" s="149" t="s">
        <v>748</v>
      </c>
      <c r="D505" s="149" t="s">
        <v>148</v>
      </c>
      <c r="E505" s="150" t="s">
        <v>749</v>
      </c>
      <c r="F505" s="151" t="s">
        <v>750</v>
      </c>
      <c r="G505" s="152" t="s">
        <v>156</v>
      </c>
      <c r="H505" s="153">
        <v>13.2</v>
      </c>
      <c r="I505" s="154"/>
      <c r="J505" s="154"/>
      <c r="K505" s="155">
        <f>ROUND(P505*H505,2)</f>
        <v>0</v>
      </c>
      <c r="L505" s="156"/>
      <c r="M505" s="34"/>
      <c r="N505" s="157" t="s">
        <v>1</v>
      </c>
      <c r="O505" s="158" t="s">
        <v>41</v>
      </c>
      <c r="P505" s="159">
        <f>I505+J505</f>
        <v>0</v>
      </c>
      <c r="Q505" s="159">
        <f>ROUND(I505*H505,2)</f>
        <v>0</v>
      </c>
      <c r="R505" s="159">
        <f>ROUND(J505*H505,2)</f>
        <v>0</v>
      </c>
      <c r="S505" s="59"/>
      <c r="T505" s="160">
        <f>S505*H505</f>
        <v>0</v>
      </c>
      <c r="U505" s="160">
        <v>0</v>
      </c>
      <c r="V505" s="160">
        <f>U505*H505</f>
        <v>0</v>
      </c>
      <c r="W505" s="160">
        <v>0</v>
      </c>
      <c r="X505" s="161">
        <f>W505*H505</f>
        <v>0</v>
      </c>
      <c r="Y505" s="33"/>
      <c r="Z505" s="33"/>
      <c r="AA505" s="33"/>
      <c r="AB505" s="33"/>
      <c r="AC505" s="33"/>
      <c r="AD505" s="33"/>
      <c r="AE505" s="33"/>
      <c r="AR505" s="162" t="s">
        <v>152</v>
      </c>
      <c r="AT505" s="162" t="s">
        <v>148</v>
      </c>
      <c r="AU505" s="162" t="s">
        <v>87</v>
      </c>
      <c r="AY505" s="18" t="s">
        <v>146</v>
      </c>
      <c r="BE505" s="163">
        <f>IF(O505="základní",K505,0)</f>
        <v>0</v>
      </c>
      <c r="BF505" s="163">
        <f>IF(O505="snížená",K505,0)</f>
        <v>0</v>
      </c>
      <c r="BG505" s="163">
        <f>IF(O505="zákl. přenesená",K505,0)</f>
        <v>0</v>
      </c>
      <c r="BH505" s="163">
        <f>IF(O505="sníž. přenesená",K505,0)</f>
        <v>0</v>
      </c>
      <c r="BI505" s="163">
        <f>IF(O505="nulová",K505,0)</f>
        <v>0</v>
      </c>
      <c r="BJ505" s="18" t="s">
        <v>83</v>
      </c>
      <c r="BK505" s="163">
        <f>ROUND(P505*H505,2)</f>
        <v>0</v>
      </c>
      <c r="BL505" s="18" t="s">
        <v>152</v>
      </c>
      <c r="BM505" s="162" t="s">
        <v>751</v>
      </c>
    </row>
    <row r="506" spans="1:65" s="2" customFormat="1" ht="24.2" customHeight="1">
      <c r="A506" s="33"/>
      <c r="B506" s="148"/>
      <c r="C506" s="149" t="s">
        <v>752</v>
      </c>
      <c r="D506" s="149" t="s">
        <v>148</v>
      </c>
      <c r="E506" s="150" t="s">
        <v>753</v>
      </c>
      <c r="F506" s="151" t="s">
        <v>754</v>
      </c>
      <c r="G506" s="152" t="s">
        <v>156</v>
      </c>
      <c r="H506" s="153">
        <v>3.831</v>
      </c>
      <c r="I506" s="154"/>
      <c r="J506" s="154"/>
      <c r="K506" s="155">
        <f>ROUND(P506*H506,2)</f>
        <v>0</v>
      </c>
      <c r="L506" s="156"/>
      <c r="M506" s="34"/>
      <c r="N506" s="157" t="s">
        <v>1</v>
      </c>
      <c r="O506" s="158" t="s">
        <v>41</v>
      </c>
      <c r="P506" s="159">
        <f>I506+J506</f>
        <v>0</v>
      </c>
      <c r="Q506" s="159">
        <f>ROUND(I506*H506,2)</f>
        <v>0</v>
      </c>
      <c r="R506" s="159">
        <f>ROUND(J506*H506,2)</f>
        <v>0</v>
      </c>
      <c r="S506" s="59"/>
      <c r="T506" s="160">
        <f>S506*H506</f>
        <v>0</v>
      </c>
      <c r="U506" s="160">
        <v>0</v>
      </c>
      <c r="V506" s="160">
        <f>U506*H506</f>
        <v>0</v>
      </c>
      <c r="W506" s="160">
        <v>0</v>
      </c>
      <c r="X506" s="161">
        <f>W506*H506</f>
        <v>0</v>
      </c>
      <c r="Y506" s="33"/>
      <c r="Z506" s="33"/>
      <c r="AA506" s="33"/>
      <c r="AB506" s="33"/>
      <c r="AC506" s="33"/>
      <c r="AD506" s="33"/>
      <c r="AE506" s="33"/>
      <c r="AR506" s="162" t="s">
        <v>152</v>
      </c>
      <c r="AT506" s="162" t="s">
        <v>148</v>
      </c>
      <c r="AU506" s="162" t="s">
        <v>87</v>
      </c>
      <c r="AY506" s="18" t="s">
        <v>146</v>
      </c>
      <c r="BE506" s="163">
        <f>IF(O506="základní",K506,0)</f>
        <v>0</v>
      </c>
      <c r="BF506" s="163">
        <f>IF(O506="snížená",K506,0)</f>
        <v>0</v>
      </c>
      <c r="BG506" s="163">
        <f>IF(O506="zákl. přenesená",K506,0)</f>
        <v>0</v>
      </c>
      <c r="BH506" s="163">
        <f>IF(O506="sníž. přenesená",K506,0)</f>
        <v>0</v>
      </c>
      <c r="BI506" s="163">
        <f>IF(O506="nulová",K506,0)</f>
        <v>0</v>
      </c>
      <c r="BJ506" s="18" t="s">
        <v>83</v>
      </c>
      <c r="BK506" s="163">
        <f>ROUND(P506*H506,2)</f>
        <v>0</v>
      </c>
      <c r="BL506" s="18" t="s">
        <v>152</v>
      </c>
      <c r="BM506" s="162" t="s">
        <v>755</v>
      </c>
    </row>
    <row r="507" spans="1:65" s="2" customFormat="1" ht="14.45" customHeight="1">
      <c r="A507" s="33"/>
      <c r="B507" s="148"/>
      <c r="C507" s="149" t="s">
        <v>756</v>
      </c>
      <c r="D507" s="149" t="s">
        <v>148</v>
      </c>
      <c r="E507" s="150" t="s">
        <v>757</v>
      </c>
      <c r="F507" s="151" t="s">
        <v>758</v>
      </c>
      <c r="G507" s="152" t="s">
        <v>177</v>
      </c>
      <c r="H507" s="153">
        <v>0.27100000000000002</v>
      </c>
      <c r="I507" s="154"/>
      <c r="J507" s="154"/>
      <c r="K507" s="155">
        <f>ROUND(P507*H507,2)</f>
        <v>0</v>
      </c>
      <c r="L507" s="156"/>
      <c r="M507" s="34"/>
      <c r="N507" s="157" t="s">
        <v>1</v>
      </c>
      <c r="O507" s="158" t="s">
        <v>41</v>
      </c>
      <c r="P507" s="159">
        <f>I507+J507</f>
        <v>0</v>
      </c>
      <c r="Q507" s="159">
        <f>ROUND(I507*H507,2)</f>
        <v>0</v>
      </c>
      <c r="R507" s="159">
        <f>ROUND(J507*H507,2)</f>
        <v>0</v>
      </c>
      <c r="S507" s="59"/>
      <c r="T507" s="160">
        <f>S507*H507</f>
        <v>0</v>
      </c>
      <c r="U507" s="160">
        <v>1.06277</v>
      </c>
      <c r="V507" s="160">
        <f>U507*H507</f>
        <v>0.28801067000000002</v>
      </c>
      <c r="W507" s="160">
        <v>0</v>
      </c>
      <c r="X507" s="161">
        <f>W507*H507</f>
        <v>0</v>
      </c>
      <c r="Y507" s="33"/>
      <c r="Z507" s="33"/>
      <c r="AA507" s="33"/>
      <c r="AB507" s="33"/>
      <c r="AC507" s="33"/>
      <c r="AD507" s="33"/>
      <c r="AE507" s="33"/>
      <c r="AR507" s="162" t="s">
        <v>152</v>
      </c>
      <c r="AT507" s="162" t="s">
        <v>148</v>
      </c>
      <c r="AU507" s="162" t="s">
        <v>87</v>
      </c>
      <c r="AY507" s="18" t="s">
        <v>146</v>
      </c>
      <c r="BE507" s="163">
        <f>IF(O507="základní",K507,0)</f>
        <v>0</v>
      </c>
      <c r="BF507" s="163">
        <f>IF(O507="snížená",K507,0)</f>
        <v>0</v>
      </c>
      <c r="BG507" s="163">
        <f>IF(O507="zákl. přenesená",K507,0)</f>
        <v>0</v>
      </c>
      <c r="BH507" s="163">
        <f>IF(O507="sníž. přenesená",K507,0)</f>
        <v>0</v>
      </c>
      <c r="BI507" s="163">
        <f>IF(O507="nulová",K507,0)</f>
        <v>0</v>
      </c>
      <c r="BJ507" s="18" t="s">
        <v>83</v>
      </c>
      <c r="BK507" s="163">
        <f>ROUND(P507*H507,2)</f>
        <v>0</v>
      </c>
      <c r="BL507" s="18" t="s">
        <v>152</v>
      </c>
      <c r="BM507" s="162" t="s">
        <v>759</v>
      </c>
    </row>
    <row r="508" spans="1:65" s="14" customFormat="1" ht="11.25">
      <c r="B508" s="172"/>
      <c r="D508" s="165" t="s">
        <v>158</v>
      </c>
      <c r="E508" s="173" t="s">
        <v>1</v>
      </c>
      <c r="F508" s="174" t="s">
        <v>760</v>
      </c>
      <c r="H508" s="175">
        <v>0.27100000000000002</v>
      </c>
      <c r="I508" s="176"/>
      <c r="J508" s="176"/>
      <c r="M508" s="172"/>
      <c r="N508" s="177"/>
      <c r="O508" s="178"/>
      <c r="P508" s="178"/>
      <c r="Q508" s="178"/>
      <c r="R508" s="178"/>
      <c r="S508" s="178"/>
      <c r="T508" s="178"/>
      <c r="U508" s="178"/>
      <c r="V508" s="178"/>
      <c r="W508" s="178"/>
      <c r="X508" s="179"/>
      <c r="AT508" s="173" t="s">
        <v>158</v>
      </c>
      <c r="AU508" s="173" t="s">
        <v>87</v>
      </c>
      <c r="AV508" s="14" t="s">
        <v>87</v>
      </c>
      <c r="AW508" s="14" t="s">
        <v>4</v>
      </c>
      <c r="AX508" s="14" t="s">
        <v>83</v>
      </c>
      <c r="AY508" s="173" t="s">
        <v>146</v>
      </c>
    </row>
    <row r="509" spans="1:65" s="2" customFormat="1" ht="24.2" customHeight="1">
      <c r="A509" s="33"/>
      <c r="B509" s="148"/>
      <c r="C509" s="149" t="s">
        <v>761</v>
      </c>
      <c r="D509" s="149" t="s">
        <v>148</v>
      </c>
      <c r="E509" s="150" t="s">
        <v>762</v>
      </c>
      <c r="F509" s="151" t="s">
        <v>763</v>
      </c>
      <c r="G509" s="152" t="s">
        <v>151</v>
      </c>
      <c r="H509" s="153">
        <v>70.046000000000006</v>
      </c>
      <c r="I509" s="154"/>
      <c r="J509" s="154"/>
      <c r="K509" s="155">
        <f>ROUND(P509*H509,2)</f>
        <v>0</v>
      </c>
      <c r="L509" s="156"/>
      <c r="M509" s="34"/>
      <c r="N509" s="157" t="s">
        <v>1</v>
      </c>
      <c r="O509" s="158" t="s">
        <v>41</v>
      </c>
      <c r="P509" s="159">
        <f>I509+J509</f>
        <v>0</v>
      </c>
      <c r="Q509" s="159">
        <f>ROUND(I509*H509,2)</f>
        <v>0</v>
      </c>
      <c r="R509" s="159">
        <f>ROUND(J509*H509,2)</f>
        <v>0</v>
      </c>
      <c r="S509" s="59"/>
      <c r="T509" s="160">
        <f>S509*H509</f>
        <v>0</v>
      </c>
      <c r="U509" s="160">
        <v>2.0400000000000001E-2</v>
      </c>
      <c r="V509" s="160">
        <f>U509*H509</f>
        <v>1.4289384000000003</v>
      </c>
      <c r="W509" s="160">
        <v>0</v>
      </c>
      <c r="X509" s="161">
        <f>W509*H509</f>
        <v>0</v>
      </c>
      <c r="Y509" s="33"/>
      <c r="Z509" s="33"/>
      <c r="AA509" s="33"/>
      <c r="AB509" s="33"/>
      <c r="AC509" s="33"/>
      <c r="AD509" s="33"/>
      <c r="AE509" s="33"/>
      <c r="AR509" s="162" t="s">
        <v>152</v>
      </c>
      <c r="AT509" s="162" t="s">
        <v>148</v>
      </c>
      <c r="AU509" s="162" t="s">
        <v>87</v>
      </c>
      <c r="AY509" s="18" t="s">
        <v>146</v>
      </c>
      <c r="BE509" s="163">
        <f>IF(O509="základní",K509,0)</f>
        <v>0</v>
      </c>
      <c r="BF509" s="163">
        <f>IF(O509="snížená",K509,0)</f>
        <v>0</v>
      </c>
      <c r="BG509" s="163">
        <f>IF(O509="zákl. přenesená",K509,0)</f>
        <v>0</v>
      </c>
      <c r="BH509" s="163">
        <f>IF(O509="sníž. přenesená",K509,0)</f>
        <v>0</v>
      </c>
      <c r="BI509" s="163">
        <f>IF(O509="nulová",K509,0)</f>
        <v>0</v>
      </c>
      <c r="BJ509" s="18" t="s">
        <v>83</v>
      </c>
      <c r="BK509" s="163">
        <f>ROUND(P509*H509,2)</f>
        <v>0</v>
      </c>
      <c r="BL509" s="18" t="s">
        <v>152</v>
      </c>
      <c r="BM509" s="162" t="s">
        <v>764</v>
      </c>
    </row>
    <row r="510" spans="1:65" s="13" customFormat="1" ht="11.25">
      <c r="B510" s="164"/>
      <c r="D510" s="165" t="s">
        <v>158</v>
      </c>
      <c r="E510" s="166" t="s">
        <v>1</v>
      </c>
      <c r="F510" s="167" t="s">
        <v>509</v>
      </c>
      <c r="H510" s="166" t="s">
        <v>1</v>
      </c>
      <c r="I510" s="168"/>
      <c r="J510" s="168"/>
      <c r="M510" s="164"/>
      <c r="N510" s="169"/>
      <c r="O510" s="170"/>
      <c r="P510" s="170"/>
      <c r="Q510" s="170"/>
      <c r="R510" s="170"/>
      <c r="S510" s="170"/>
      <c r="T510" s="170"/>
      <c r="U510" s="170"/>
      <c r="V510" s="170"/>
      <c r="W510" s="170"/>
      <c r="X510" s="171"/>
      <c r="AT510" s="166" t="s">
        <v>158</v>
      </c>
      <c r="AU510" s="166" t="s">
        <v>87</v>
      </c>
      <c r="AV510" s="13" t="s">
        <v>83</v>
      </c>
      <c r="AW510" s="13" t="s">
        <v>4</v>
      </c>
      <c r="AX510" s="13" t="s">
        <v>78</v>
      </c>
      <c r="AY510" s="166" t="s">
        <v>146</v>
      </c>
    </row>
    <row r="511" spans="1:65" s="14" customFormat="1" ht="11.25">
      <c r="B511" s="172"/>
      <c r="D511" s="165" t="s">
        <v>158</v>
      </c>
      <c r="E511" s="173" t="s">
        <v>1</v>
      </c>
      <c r="F511" s="174" t="s">
        <v>765</v>
      </c>
      <c r="H511" s="175">
        <v>25.05</v>
      </c>
      <c r="I511" s="176"/>
      <c r="J511" s="176"/>
      <c r="M511" s="172"/>
      <c r="N511" s="177"/>
      <c r="O511" s="178"/>
      <c r="P511" s="178"/>
      <c r="Q511" s="178"/>
      <c r="R511" s="178"/>
      <c r="S511" s="178"/>
      <c r="T511" s="178"/>
      <c r="U511" s="178"/>
      <c r="V511" s="178"/>
      <c r="W511" s="178"/>
      <c r="X511" s="179"/>
      <c r="AT511" s="173" t="s">
        <v>158</v>
      </c>
      <c r="AU511" s="173" t="s">
        <v>87</v>
      </c>
      <c r="AV511" s="14" t="s">
        <v>87</v>
      </c>
      <c r="AW511" s="14" t="s">
        <v>4</v>
      </c>
      <c r="AX511" s="14" t="s">
        <v>78</v>
      </c>
      <c r="AY511" s="173" t="s">
        <v>146</v>
      </c>
    </row>
    <row r="512" spans="1:65" s="16" customFormat="1" ht="11.25">
      <c r="B512" s="198"/>
      <c r="D512" s="165" t="s">
        <v>158</v>
      </c>
      <c r="E512" s="199" t="s">
        <v>1</v>
      </c>
      <c r="F512" s="200" t="s">
        <v>588</v>
      </c>
      <c r="H512" s="201">
        <v>25.05</v>
      </c>
      <c r="I512" s="202"/>
      <c r="J512" s="202"/>
      <c r="M512" s="198"/>
      <c r="N512" s="203"/>
      <c r="O512" s="204"/>
      <c r="P512" s="204"/>
      <c r="Q512" s="204"/>
      <c r="R512" s="204"/>
      <c r="S512" s="204"/>
      <c r="T512" s="204"/>
      <c r="U512" s="204"/>
      <c r="V512" s="204"/>
      <c r="W512" s="204"/>
      <c r="X512" s="205"/>
      <c r="AT512" s="199" t="s">
        <v>158</v>
      </c>
      <c r="AU512" s="199" t="s">
        <v>87</v>
      </c>
      <c r="AV512" s="16" t="s">
        <v>161</v>
      </c>
      <c r="AW512" s="16" t="s">
        <v>4</v>
      </c>
      <c r="AX512" s="16" t="s">
        <v>78</v>
      </c>
      <c r="AY512" s="199" t="s">
        <v>146</v>
      </c>
    </row>
    <row r="513" spans="1:65" s="14" customFormat="1" ht="11.25">
      <c r="B513" s="172"/>
      <c r="D513" s="165" t="s">
        <v>158</v>
      </c>
      <c r="E513" s="173" t="s">
        <v>1</v>
      </c>
      <c r="F513" s="174" t="s">
        <v>766</v>
      </c>
      <c r="H513" s="175">
        <v>1.08</v>
      </c>
      <c r="I513" s="176"/>
      <c r="J513" s="176"/>
      <c r="M513" s="172"/>
      <c r="N513" s="177"/>
      <c r="O513" s="178"/>
      <c r="P513" s="178"/>
      <c r="Q513" s="178"/>
      <c r="R513" s="178"/>
      <c r="S513" s="178"/>
      <c r="T513" s="178"/>
      <c r="U513" s="178"/>
      <c r="V513" s="178"/>
      <c r="W513" s="178"/>
      <c r="X513" s="179"/>
      <c r="AT513" s="173" t="s">
        <v>158</v>
      </c>
      <c r="AU513" s="173" t="s">
        <v>87</v>
      </c>
      <c r="AV513" s="14" t="s">
        <v>87</v>
      </c>
      <c r="AW513" s="14" t="s">
        <v>4</v>
      </c>
      <c r="AX513" s="14" t="s">
        <v>78</v>
      </c>
      <c r="AY513" s="173" t="s">
        <v>146</v>
      </c>
    </row>
    <row r="514" spans="1:65" s="14" customFormat="1" ht="11.25">
      <c r="B514" s="172"/>
      <c r="D514" s="165" t="s">
        <v>158</v>
      </c>
      <c r="E514" s="173" t="s">
        <v>1</v>
      </c>
      <c r="F514" s="174" t="s">
        <v>767</v>
      </c>
      <c r="H514" s="175">
        <v>9.98</v>
      </c>
      <c r="I514" s="176"/>
      <c r="J514" s="176"/>
      <c r="M514" s="172"/>
      <c r="N514" s="177"/>
      <c r="O514" s="178"/>
      <c r="P514" s="178"/>
      <c r="Q514" s="178"/>
      <c r="R514" s="178"/>
      <c r="S514" s="178"/>
      <c r="T514" s="178"/>
      <c r="U514" s="178"/>
      <c r="V514" s="178"/>
      <c r="W514" s="178"/>
      <c r="X514" s="179"/>
      <c r="AT514" s="173" t="s">
        <v>158</v>
      </c>
      <c r="AU514" s="173" t="s">
        <v>87</v>
      </c>
      <c r="AV514" s="14" t="s">
        <v>87</v>
      </c>
      <c r="AW514" s="14" t="s">
        <v>4</v>
      </c>
      <c r="AX514" s="14" t="s">
        <v>78</v>
      </c>
      <c r="AY514" s="173" t="s">
        <v>146</v>
      </c>
    </row>
    <row r="515" spans="1:65" s="14" customFormat="1" ht="11.25">
      <c r="B515" s="172"/>
      <c r="D515" s="165" t="s">
        <v>158</v>
      </c>
      <c r="E515" s="173" t="s">
        <v>1</v>
      </c>
      <c r="F515" s="174" t="s">
        <v>768</v>
      </c>
      <c r="H515" s="175">
        <v>10.478</v>
      </c>
      <c r="I515" s="176"/>
      <c r="J515" s="176"/>
      <c r="M515" s="172"/>
      <c r="N515" s="177"/>
      <c r="O515" s="178"/>
      <c r="P515" s="178"/>
      <c r="Q515" s="178"/>
      <c r="R515" s="178"/>
      <c r="S515" s="178"/>
      <c r="T515" s="178"/>
      <c r="U515" s="178"/>
      <c r="V515" s="178"/>
      <c r="W515" s="178"/>
      <c r="X515" s="179"/>
      <c r="AT515" s="173" t="s">
        <v>158</v>
      </c>
      <c r="AU515" s="173" t="s">
        <v>87</v>
      </c>
      <c r="AV515" s="14" t="s">
        <v>87</v>
      </c>
      <c r="AW515" s="14" t="s">
        <v>4</v>
      </c>
      <c r="AX515" s="14" t="s">
        <v>78</v>
      </c>
      <c r="AY515" s="173" t="s">
        <v>146</v>
      </c>
    </row>
    <row r="516" spans="1:65" s="14" customFormat="1" ht="11.25">
      <c r="B516" s="172"/>
      <c r="D516" s="165" t="s">
        <v>158</v>
      </c>
      <c r="E516" s="173" t="s">
        <v>1</v>
      </c>
      <c r="F516" s="174" t="s">
        <v>769</v>
      </c>
      <c r="H516" s="175">
        <v>5.88</v>
      </c>
      <c r="I516" s="176"/>
      <c r="J516" s="176"/>
      <c r="M516" s="172"/>
      <c r="N516" s="177"/>
      <c r="O516" s="178"/>
      <c r="P516" s="178"/>
      <c r="Q516" s="178"/>
      <c r="R516" s="178"/>
      <c r="S516" s="178"/>
      <c r="T516" s="178"/>
      <c r="U516" s="178"/>
      <c r="V516" s="178"/>
      <c r="W516" s="178"/>
      <c r="X516" s="179"/>
      <c r="AT516" s="173" t="s">
        <v>158</v>
      </c>
      <c r="AU516" s="173" t="s">
        <v>87</v>
      </c>
      <c r="AV516" s="14" t="s">
        <v>87</v>
      </c>
      <c r="AW516" s="14" t="s">
        <v>4</v>
      </c>
      <c r="AX516" s="14" t="s">
        <v>78</v>
      </c>
      <c r="AY516" s="173" t="s">
        <v>146</v>
      </c>
    </row>
    <row r="517" spans="1:65" s="14" customFormat="1" ht="11.25">
      <c r="B517" s="172"/>
      <c r="D517" s="165" t="s">
        <v>158</v>
      </c>
      <c r="E517" s="173" t="s">
        <v>1</v>
      </c>
      <c r="F517" s="174" t="s">
        <v>770</v>
      </c>
      <c r="H517" s="175">
        <v>4.3499999999999996</v>
      </c>
      <c r="I517" s="176"/>
      <c r="J517" s="176"/>
      <c r="M517" s="172"/>
      <c r="N517" s="177"/>
      <c r="O517" s="178"/>
      <c r="P517" s="178"/>
      <c r="Q517" s="178"/>
      <c r="R517" s="178"/>
      <c r="S517" s="178"/>
      <c r="T517" s="178"/>
      <c r="U517" s="178"/>
      <c r="V517" s="178"/>
      <c r="W517" s="178"/>
      <c r="X517" s="179"/>
      <c r="AT517" s="173" t="s">
        <v>158</v>
      </c>
      <c r="AU517" s="173" t="s">
        <v>87</v>
      </c>
      <c r="AV517" s="14" t="s">
        <v>87</v>
      </c>
      <c r="AW517" s="14" t="s">
        <v>4</v>
      </c>
      <c r="AX517" s="14" t="s">
        <v>78</v>
      </c>
      <c r="AY517" s="173" t="s">
        <v>146</v>
      </c>
    </row>
    <row r="518" spans="1:65" s="16" customFormat="1" ht="11.25">
      <c r="B518" s="198"/>
      <c r="D518" s="165" t="s">
        <v>158</v>
      </c>
      <c r="E518" s="199" t="s">
        <v>1</v>
      </c>
      <c r="F518" s="200" t="s">
        <v>588</v>
      </c>
      <c r="H518" s="201">
        <v>31.768000000000001</v>
      </c>
      <c r="I518" s="202"/>
      <c r="J518" s="202"/>
      <c r="M518" s="198"/>
      <c r="N518" s="203"/>
      <c r="O518" s="204"/>
      <c r="P518" s="204"/>
      <c r="Q518" s="204"/>
      <c r="R518" s="204"/>
      <c r="S518" s="204"/>
      <c r="T518" s="204"/>
      <c r="U518" s="204"/>
      <c r="V518" s="204"/>
      <c r="W518" s="204"/>
      <c r="X518" s="205"/>
      <c r="AT518" s="199" t="s">
        <v>158</v>
      </c>
      <c r="AU518" s="199" t="s">
        <v>87</v>
      </c>
      <c r="AV518" s="16" t="s">
        <v>161</v>
      </c>
      <c r="AW518" s="16" t="s">
        <v>4</v>
      </c>
      <c r="AX518" s="16" t="s">
        <v>78</v>
      </c>
      <c r="AY518" s="199" t="s">
        <v>146</v>
      </c>
    </row>
    <row r="519" spans="1:65" s="14" customFormat="1" ht="11.25">
      <c r="B519" s="172"/>
      <c r="D519" s="165" t="s">
        <v>158</v>
      </c>
      <c r="E519" s="173" t="s">
        <v>1</v>
      </c>
      <c r="F519" s="174" t="s">
        <v>771</v>
      </c>
      <c r="H519" s="175">
        <v>13.228</v>
      </c>
      <c r="I519" s="176"/>
      <c r="J519" s="176"/>
      <c r="M519" s="172"/>
      <c r="N519" s="177"/>
      <c r="O519" s="178"/>
      <c r="P519" s="178"/>
      <c r="Q519" s="178"/>
      <c r="R519" s="178"/>
      <c r="S519" s="178"/>
      <c r="T519" s="178"/>
      <c r="U519" s="178"/>
      <c r="V519" s="178"/>
      <c r="W519" s="178"/>
      <c r="X519" s="179"/>
      <c r="AT519" s="173" t="s">
        <v>158</v>
      </c>
      <c r="AU519" s="173" t="s">
        <v>87</v>
      </c>
      <c r="AV519" s="14" t="s">
        <v>87</v>
      </c>
      <c r="AW519" s="14" t="s">
        <v>4</v>
      </c>
      <c r="AX519" s="14" t="s">
        <v>78</v>
      </c>
      <c r="AY519" s="173" t="s">
        <v>146</v>
      </c>
    </row>
    <row r="520" spans="1:65" s="16" customFormat="1" ht="11.25">
      <c r="B520" s="198"/>
      <c r="D520" s="165" t="s">
        <v>158</v>
      </c>
      <c r="E520" s="199" t="s">
        <v>1</v>
      </c>
      <c r="F520" s="200" t="s">
        <v>588</v>
      </c>
      <c r="H520" s="201">
        <v>13.228</v>
      </c>
      <c r="I520" s="202"/>
      <c r="J520" s="202"/>
      <c r="M520" s="198"/>
      <c r="N520" s="203"/>
      <c r="O520" s="204"/>
      <c r="P520" s="204"/>
      <c r="Q520" s="204"/>
      <c r="R520" s="204"/>
      <c r="S520" s="204"/>
      <c r="T520" s="204"/>
      <c r="U520" s="204"/>
      <c r="V520" s="204"/>
      <c r="W520" s="204"/>
      <c r="X520" s="205"/>
      <c r="AT520" s="199" t="s">
        <v>158</v>
      </c>
      <c r="AU520" s="199" t="s">
        <v>87</v>
      </c>
      <c r="AV520" s="16" t="s">
        <v>161</v>
      </c>
      <c r="AW520" s="16" t="s">
        <v>4</v>
      </c>
      <c r="AX520" s="16" t="s">
        <v>78</v>
      </c>
      <c r="AY520" s="199" t="s">
        <v>146</v>
      </c>
    </row>
    <row r="521" spans="1:65" s="15" customFormat="1" ht="11.25">
      <c r="B521" s="190"/>
      <c r="D521" s="165" t="s">
        <v>158</v>
      </c>
      <c r="E521" s="191" t="s">
        <v>1</v>
      </c>
      <c r="F521" s="192" t="s">
        <v>248</v>
      </c>
      <c r="H521" s="193">
        <v>70.046000000000006</v>
      </c>
      <c r="I521" s="194"/>
      <c r="J521" s="194"/>
      <c r="M521" s="190"/>
      <c r="N521" s="195"/>
      <c r="O521" s="196"/>
      <c r="P521" s="196"/>
      <c r="Q521" s="196"/>
      <c r="R521" s="196"/>
      <c r="S521" s="196"/>
      <c r="T521" s="196"/>
      <c r="U521" s="196"/>
      <c r="V521" s="196"/>
      <c r="W521" s="196"/>
      <c r="X521" s="197"/>
      <c r="AT521" s="191" t="s">
        <v>158</v>
      </c>
      <c r="AU521" s="191" t="s">
        <v>87</v>
      </c>
      <c r="AV521" s="15" t="s">
        <v>152</v>
      </c>
      <c r="AW521" s="15" t="s">
        <v>4</v>
      </c>
      <c r="AX521" s="15" t="s">
        <v>83</v>
      </c>
      <c r="AY521" s="191" t="s">
        <v>146</v>
      </c>
    </row>
    <row r="522" spans="1:65" s="2" customFormat="1" ht="24.2" customHeight="1">
      <c r="A522" s="33"/>
      <c r="B522" s="148"/>
      <c r="C522" s="149" t="s">
        <v>772</v>
      </c>
      <c r="D522" s="149" t="s">
        <v>148</v>
      </c>
      <c r="E522" s="150" t="s">
        <v>773</v>
      </c>
      <c r="F522" s="151" t="s">
        <v>774</v>
      </c>
      <c r="G522" s="152" t="s">
        <v>252</v>
      </c>
      <c r="H522" s="153">
        <v>1</v>
      </c>
      <c r="I522" s="154"/>
      <c r="J522" s="154"/>
      <c r="K522" s="155">
        <f>ROUND(P522*H522,2)</f>
        <v>0</v>
      </c>
      <c r="L522" s="156"/>
      <c r="M522" s="34"/>
      <c r="N522" s="157" t="s">
        <v>1</v>
      </c>
      <c r="O522" s="158" t="s">
        <v>41</v>
      </c>
      <c r="P522" s="159">
        <f>I522+J522</f>
        <v>0</v>
      </c>
      <c r="Q522" s="159">
        <f>ROUND(I522*H522,2)</f>
        <v>0</v>
      </c>
      <c r="R522" s="159">
        <f>ROUND(J522*H522,2)</f>
        <v>0</v>
      </c>
      <c r="S522" s="59"/>
      <c r="T522" s="160">
        <f>S522*H522</f>
        <v>0</v>
      </c>
      <c r="U522" s="160">
        <v>2.5159999999999998E-2</v>
      </c>
      <c r="V522" s="160">
        <f>U522*H522</f>
        <v>2.5159999999999998E-2</v>
      </c>
      <c r="W522" s="160">
        <v>0</v>
      </c>
      <c r="X522" s="161">
        <f>W522*H522</f>
        <v>0</v>
      </c>
      <c r="Y522" s="33"/>
      <c r="Z522" s="33"/>
      <c r="AA522" s="33"/>
      <c r="AB522" s="33"/>
      <c r="AC522" s="33"/>
      <c r="AD522" s="33"/>
      <c r="AE522" s="33"/>
      <c r="AR522" s="162" t="s">
        <v>152</v>
      </c>
      <c r="AT522" s="162" t="s">
        <v>148</v>
      </c>
      <c r="AU522" s="162" t="s">
        <v>87</v>
      </c>
      <c r="AY522" s="18" t="s">
        <v>146</v>
      </c>
      <c r="BE522" s="163">
        <f>IF(O522="základní",K522,0)</f>
        <v>0</v>
      </c>
      <c r="BF522" s="163">
        <f>IF(O522="snížená",K522,0)</f>
        <v>0</v>
      </c>
      <c r="BG522" s="163">
        <f>IF(O522="zákl. přenesená",K522,0)</f>
        <v>0</v>
      </c>
      <c r="BH522" s="163">
        <f>IF(O522="sníž. přenesená",K522,0)</f>
        <v>0</v>
      </c>
      <c r="BI522" s="163">
        <f>IF(O522="nulová",K522,0)</f>
        <v>0</v>
      </c>
      <c r="BJ522" s="18" t="s">
        <v>83</v>
      </c>
      <c r="BK522" s="163">
        <f>ROUND(P522*H522,2)</f>
        <v>0</v>
      </c>
      <c r="BL522" s="18" t="s">
        <v>152</v>
      </c>
      <c r="BM522" s="162" t="s">
        <v>775</v>
      </c>
    </row>
    <row r="523" spans="1:65" s="13" customFormat="1" ht="11.25">
      <c r="B523" s="164"/>
      <c r="D523" s="165" t="s">
        <v>158</v>
      </c>
      <c r="E523" s="166" t="s">
        <v>1</v>
      </c>
      <c r="F523" s="167" t="s">
        <v>195</v>
      </c>
      <c r="H523" s="166" t="s">
        <v>1</v>
      </c>
      <c r="I523" s="168"/>
      <c r="J523" s="168"/>
      <c r="M523" s="164"/>
      <c r="N523" s="169"/>
      <c r="O523" s="170"/>
      <c r="P523" s="170"/>
      <c r="Q523" s="170"/>
      <c r="R523" s="170"/>
      <c r="S523" s="170"/>
      <c r="T523" s="170"/>
      <c r="U523" s="170"/>
      <c r="V523" s="170"/>
      <c r="W523" s="170"/>
      <c r="X523" s="171"/>
      <c r="AT523" s="166" t="s">
        <v>158</v>
      </c>
      <c r="AU523" s="166" t="s">
        <v>87</v>
      </c>
      <c r="AV523" s="13" t="s">
        <v>83</v>
      </c>
      <c r="AW523" s="13" t="s">
        <v>4</v>
      </c>
      <c r="AX523" s="13" t="s">
        <v>78</v>
      </c>
      <c r="AY523" s="166" t="s">
        <v>146</v>
      </c>
    </row>
    <row r="524" spans="1:65" s="14" customFormat="1" ht="11.25">
      <c r="B524" s="172"/>
      <c r="D524" s="165" t="s">
        <v>158</v>
      </c>
      <c r="E524" s="173" t="s">
        <v>1</v>
      </c>
      <c r="F524" s="174" t="s">
        <v>776</v>
      </c>
      <c r="H524" s="175">
        <v>1</v>
      </c>
      <c r="I524" s="176"/>
      <c r="J524" s="176"/>
      <c r="M524" s="172"/>
      <c r="N524" s="177"/>
      <c r="O524" s="178"/>
      <c r="P524" s="178"/>
      <c r="Q524" s="178"/>
      <c r="R524" s="178"/>
      <c r="S524" s="178"/>
      <c r="T524" s="178"/>
      <c r="U524" s="178"/>
      <c r="V524" s="178"/>
      <c r="W524" s="178"/>
      <c r="X524" s="179"/>
      <c r="AT524" s="173" t="s">
        <v>158</v>
      </c>
      <c r="AU524" s="173" t="s">
        <v>87</v>
      </c>
      <c r="AV524" s="14" t="s">
        <v>87</v>
      </c>
      <c r="AW524" s="14" t="s">
        <v>4</v>
      </c>
      <c r="AX524" s="14" t="s">
        <v>83</v>
      </c>
      <c r="AY524" s="173" t="s">
        <v>146</v>
      </c>
    </row>
    <row r="525" spans="1:65" s="2" customFormat="1" ht="24.2" customHeight="1">
      <c r="A525" s="33"/>
      <c r="B525" s="148"/>
      <c r="C525" s="180" t="s">
        <v>777</v>
      </c>
      <c r="D525" s="180" t="s">
        <v>186</v>
      </c>
      <c r="E525" s="181" t="s">
        <v>778</v>
      </c>
      <c r="F525" s="182" t="s">
        <v>779</v>
      </c>
      <c r="G525" s="183" t="s">
        <v>252</v>
      </c>
      <c r="H525" s="184">
        <v>1</v>
      </c>
      <c r="I525" s="185"/>
      <c r="J525" s="186"/>
      <c r="K525" s="187">
        <f>ROUND(P525*H525,2)</f>
        <v>0</v>
      </c>
      <c r="L525" s="186"/>
      <c r="M525" s="188"/>
      <c r="N525" s="189" t="s">
        <v>1</v>
      </c>
      <c r="O525" s="158" t="s">
        <v>41</v>
      </c>
      <c r="P525" s="159">
        <f>I525+J525</f>
        <v>0</v>
      </c>
      <c r="Q525" s="159">
        <f>ROUND(I525*H525,2)</f>
        <v>0</v>
      </c>
      <c r="R525" s="159">
        <f>ROUND(J525*H525,2)</f>
        <v>0</v>
      </c>
      <c r="S525" s="59"/>
      <c r="T525" s="160">
        <f>S525*H525</f>
        <v>0</v>
      </c>
      <c r="U525" s="160">
        <v>1.2489999999999999E-2</v>
      </c>
      <c r="V525" s="160">
        <f>U525*H525</f>
        <v>1.2489999999999999E-2</v>
      </c>
      <c r="W525" s="160">
        <v>0</v>
      </c>
      <c r="X525" s="161">
        <f>W525*H525</f>
        <v>0</v>
      </c>
      <c r="Y525" s="33"/>
      <c r="Z525" s="33"/>
      <c r="AA525" s="33"/>
      <c r="AB525" s="33"/>
      <c r="AC525" s="33"/>
      <c r="AD525" s="33"/>
      <c r="AE525" s="33"/>
      <c r="AR525" s="162" t="s">
        <v>185</v>
      </c>
      <c r="AT525" s="162" t="s">
        <v>186</v>
      </c>
      <c r="AU525" s="162" t="s">
        <v>87</v>
      </c>
      <c r="AY525" s="18" t="s">
        <v>146</v>
      </c>
      <c r="BE525" s="163">
        <f>IF(O525="základní",K525,0)</f>
        <v>0</v>
      </c>
      <c r="BF525" s="163">
        <f>IF(O525="snížená",K525,0)</f>
        <v>0</v>
      </c>
      <c r="BG525" s="163">
        <f>IF(O525="zákl. přenesená",K525,0)</f>
        <v>0</v>
      </c>
      <c r="BH525" s="163">
        <f>IF(O525="sníž. přenesená",K525,0)</f>
        <v>0</v>
      </c>
      <c r="BI525" s="163">
        <f>IF(O525="nulová",K525,0)</f>
        <v>0</v>
      </c>
      <c r="BJ525" s="18" t="s">
        <v>83</v>
      </c>
      <c r="BK525" s="163">
        <f>ROUND(P525*H525,2)</f>
        <v>0</v>
      </c>
      <c r="BL525" s="18" t="s">
        <v>152</v>
      </c>
      <c r="BM525" s="162" t="s">
        <v>780</v>
      </c>
    </row>
    <row r="526" spans="1:65" s="2" customFormat="1" ht="24.2" customHeight="1">
      <c r="A526" s="33"/>
      <c r="B526" s="148"/>
      <c r="C526" s="149" t="s">
        <v>781</v>
      </c>
      <c r="D526" s="149" t="s">
        <v>148</v>
      </c>
      <c r="E526" s="150" t="s">
        <v>782</v>
      </c>
      <c r="F526" s="151" t="s">
        <v>783</v>
      </c>
      <c r="G526" s="152" t="s">
        <v>252</v>
      </c>
      <c r="H526" s="153">
        <v>84</v>
      </c>
      <c r="I526" s="154"/>
      <c r="J526" s="154"/>
      <c r="K526" s="155">
        <f>ROUND(P526*H526,2)</f>
        <v>0</v>
      </c>
      <c r="L526" s="156"/>
      <c r="M526" s="34"/>
      <c r="N526" s="157" t="s">
        <v>1</v>
      </c>
      <c r="O526" s="158" t="s">
        <v>41</v>
      </c>
      <c r="P526" s="159">
        <f>I526+J526</f>
        <v>0</v>
      </c>
      <c r="Q526" s="159">
        <f>ROUND(I526*H526,2)</f>
        <v>0</v>
      </c>
      <c r="R526" s="159">
        <f>ROUND(J526*H526,2)</f>
        <v>0</v>
      </c>
      <c r="S526" s="59"/>
      <c r="T526" s="160">
        <f>S526*H526</f>
        <v>0</v>
      </c>
      <c r="U526" s="160">
        <v>0.44169999999999998</v>
      </c>
      <c r="V526" s="160">
        <f>U526*H526</f>
        <v>37.102800000000002</v>
      </c>
      <c r="W526" s="160">
        <v>0</v>
      </c>
      <c r="X526" s="161">
        <f>W526*H526</f>
        <v>0</v>
      </c>
      <c r="Y526" s="33"/>
      <c r="Z526" s="33"/>
      <c r="AA526" s="33"/>
      <c r="AB526" s="33"/>
      <c r="AC526" s="33"/>
      <c r="AD526" s="33"/>
      <c r="AE526" s="33"/>
      <c r="AR526" s="162" t="s">
        <v>152</v>
      </c>
      <c r="AT526" s="162" t="s">
        <v>148</v>
      </c>
      <c r="AU526" s="162" t="s">
        <v>87</v>
      </c>
      <c r="AY526" s="18" t="s">
        <v>146</v>
      </c>
      <c r="BE526" s="163">
        <f>IF(O526="základní",K526,0)</f>
        <v>0</v>
      </c>
      <c r="BF526" s="163">
        <f>IF(O526="snížená",K526,0)</f>
        <v>0</v>
      </c>
      <c r="BG526" s="163">
        <f>IF(O526="zákl. přenesená",K526,0)</f>
        <v>0</v>
      </c>
      <c r="BH526" s="163">
        <f>IF(O526="sníž. přenesená",K526,0)</f>
        <v>0</v>
      </c>
      <c r="BI526" s="163">
        <f>IF(O526="nulová",K526,0)</f>
        <v>0</v>
      </c>
      <c r="BJ526" s="18" t="s">
        <v>83</v>
      </c>
      <c r="BK526" s="163">
        <f>ROUND(P526*H526,2)</f>
        <v>0</v>
      </c>
      <c r="BL526" s="18" t="s">
        <v>152</v>
      </c>
      <c r="BM526" s="162" t="s">
        <v>784</v>
      </c>
    </row>
    <row r="527" spans="1:65" s="13" customFormat="1" ht="11.25">
      <c r="B527" s="164"/>
      <c r="D527" s="165" t="s">
        <v>158</v>
      </c>
      <c r="E527" s="166" t="s">
        <v>1</v>
      </c>
      <c r="F527" s="167" t="s">
        <v>785</v>
      </c>
      <c r="H527" s="166" t="s">
        <v>1</v>
      </c>
      <c r="I527" s="168"/>
      <c r="J527" s="168"/>
      <c r="M527" s="164"/>
      <c r="N527" s="169"/>
      <c r="O527" s="170"/>
      <c r="P527" s="170"/>
      <c r="Q527" s="170"/>
      <c r="R527" s="170"/>
      <c r="S527" s="170"/>
      <c r="T527" s="170"/>
      <c r="U527" s="170"/>
      <c r="V527" s="170"/>
      <c r="W527" s="170"/>
      <c r="X527" s="171"/>
      <c r="AT527" s="166" t="s">
        <v>158</v>
      </c>
      <c r="AU527" s="166" t="s">
        <v>87</v>
      </c>
      <c r="AV527" s="13" t="s">
        <v>83</v>
      </c>
      <c r="AW527" s="13" t="s">
        <v>4</v>
      </c>
      <c r="AX527" s="13" t="s">
        <v>78</v>
      </c>
      <c r="AY527" s="166" t="s">
        <v>146</v>
      </c>
    </row>
    <row r="528" spans="1:65" s="14" customFormat="1" ht="11.25">
      <c r="B528" s="172"/>
      <c r="D528" s="165" t="s">
        <v>158</v>
      </c>
      <c r="E528" s="173" t="s">
        <v>1</v>
      </c>
      <c r="F528" s="174" t="s">
        <v>786</v>
      </c>
      <c r="H528" s="175">
        <v>2</v>
      </c>
      <c r="I528" s="176"/>
      <c r="J528" s="176"/>
      <c r="M528" s="172"/>
      <c r="N528" s="177"/>
      <c r="O528" s="178"/>
      <c r="P528" s="178"/>
      <c r="Q528" s="178"/>
      <c r="R528" s="178"/>
      <c r="S528" s="178"/>
      <c r="T528" s="178"/>
      <c r="U528" s="178"/>
      <c r="V528" s="178"/>
      <c r="W528" s="178"/>
      <c r="X528" s="179"/>
      <c r="AT528" s="173" t="s">
        <v>158</v>
      </c>
      <c r="AU528" s="173" t="s">
        <v>87</v>
      </c>
      <c r="AV528" s="14" t="s">
        <v>87</v>
      </c>
      <c r="AW528" s="14" t="s">
        <v>4</v>
      </c>
      <c r="AX528" s="14" t="s">
        <v>78</v>
      </c>
      <c r="AY528" s="173" t="s">
        <v>146</v>
      </c>
    </row>
    <row r="529" spans="1:65" s="14" customFormat="1" ht="11.25">
      <c r="B529" s="172"/>
      <c r="D529" s="165" t="s">
        <v>158</v>
      </c>
      <c r="E529" s="173" t="s">
        <v>1</v>
      </c>
      <c r="F529" s="174" t="s">
        <v>787</v>
      </c>
      <c r="H529" s="175">
        <v>2</v>
      </c>
      <c r="I529" s="176"/>
      <c r="J529" s="176"/>
      <c r="M529" s="172"/>
      <c r="N529" s="177"/>
      <c r="O529" s="178"/>
      <c r="P529" s="178"/>
      <c r="Q529" s="178"/>
      <c r="R529" s="178"/>
      <c r="S529" s="178"/>
      <c r="T529" s="178"/>
      <c r="U529" s="178"/>
      <c r="V529" s="178"/>
      <c r="W529" s="178"/>
      <c r="X529" s="179"/>
      <c r="AT529" s="173" t="s">
        <v>158</v>
      </c>
      <c r="AU529" s="173" t="s">
        <v>87</v>
      </c>
      <c r="AV529" s="14" t="s">
        <v>87</v>
      </c>
      <c r="AW529" s="14" t="s">
        <v>4</v>
      </c>
      <c r="AX529" s="14" t="s">
        <v>78</v>
      </c>
      <c r="AY529" s="173" t="s">
        <v>146</v>
      </c>
    </row>
    <row r="530" spans="1:65" s="13" customFormat="1" ht="11.25">
      <c r="B530" s="164"/>
      <c r="D530" s="165" t="s">
        <v>158</v>
      </c>
      <c r="E530" s="166" t="s">
        <v>1</v>
      </c>
      <c r="F530" s="167" t="s">
        <v>195</v>
      </c>
      <c r="H530" s="166" t="s">
        <v>1</v>
      </c>
      <c r="I530" s="168"/>
      <c r="J530" s="168"/>
      <c r="M530" s="164"/>
      <c r="N530" s="169"/>
      <c r="O530" s="170"/>
      <c r="P530" s="170"/>
      <c r="Q530" s="170"/>
      <c r="R530" s="170"/>
      <c r="S530" s="170"/>
      <c r="T530" s="170"/>
      <c r="U530" s="170"/>
      <c r="V530" s="170"/>
      <c r="W530" s="170"/>
      <c r="X530" s="171"/>
      <c r="AT530" s="166" t="s">
        <v>158</v>
      </c>
      <c r="AU530" s="166" t="s">
        <v>87</v>
      </c>
      <c r="AV530" s="13" t="s">
        <v>83</v>
      </c>
      <c r="AW530" s="13" t="s">
        <v>4</v>
      </c>
      <c r="AX530" s="13" t="s">
        <v>78</v>
      </c>
      <c r="AY530" s="166" t="s">
        <v>146</v>
      </c>
    </row>
    <row r="531" spans="1:65" s="14" customFormat="1" ht="11.25">
      <c r="B531" s="172"/>
      <c r="D531" s="165" t="s">
        <v>158</v>
      </c>
      <c r="E531" s="173" t="s">
        <v>1</v>
      </c>
      <c r="F531" s="174" t="s">
        <v>788</v>
      </c>
      <c r="H531" s="175">
        <v>8</v>
      </c>
      <c r="I531" s="176"/>
      <c r="J531" s="176"/>
      <c r="M531" s="172"/>
      <c r="N531" s="177"/>
      <c r="O531" s="178"/>
      <c r="P531" s="178"/>
      <c r="Q531" s="178"/>
      <c r="R531" s="178"/>
      <c r="S531" s="178"/>
      <c r="T531" s="178"/>
      <c r="U531" s="178"/>
      <c r="V531" s="178"/>
      <c r="W531" s="178"/>
      <c r="X531" s="179"/>
      <c r="AT531" s="173" t="s">
        <v>158</v>
      </c>
      <c r="AU531" s="173" t="s">
        <v>87</v>
      </c>
      <c r="AV531" s="14" t="s">
        <v>87</v>
      </c>
      <c r="AW531" s="14" t="s">
        <v>4</v>
      </c>
      <c r="AX531" s="14" t="s">
        <v>78</v>
      </c>
      <c r="AY531" s="173" t="s">
        <v>146</v>
      </c>
    </row>
    <row r="532" spans="1:65" s="14" customFormat="1" ht="11.25">
      <c r="B532" s="172"/>
      <c r="D532" s="165" t="s">
        <v>158</v>
      </c>
      <c r="E532" s="173" t="s">
        <v>1</v>
      </c>
      <c r="F532" s="174" t="s">
        <v>789</v>
      </c>
      <c r="H532" s="175">
        <v>18</v>
      </c>
      <c r="I532" s="176"/>
      <c r="J532" s="176"/>
      <c r="M532" s="172"/>
      <c r="N532" s="177"/>
      <c r="O532" s="178"/>
      <c r="P532" s="178"/>
      <c r="Q532" s="178"/>
      <c r="R532" s="178"/>
      <c r="S532" s="178"/>
      <c r="T532" s="178"/>
      <c r="U532" s="178"/>
      <c r="V532" s="178"/>
      <c r="W532" s="178"/>
      <c r="X532" s="179"/>
      <c r="AT532" s="173" t="s">
        <v>158</v>
      </c>
      <c r="AU532" s="173" t="s">
        <v>87</v>
      </c>
      <c r="AV532" s="14" t="s">
        <v>87</v>
      </c>
      <c r="AW532" s="14" t="s">
        <v>4</v>
      </c>
      <c r="AX532" s="14" t="s">
        <v>78</v>
      </c>
      <c r="AY532" s="173" t="s">
        <v>146</v>
      </c>
    </row>
    <row r="533" spans="1:65" s="14" customFormat="1" ht="11.25">
      <c r="B533" s="172"/>
      <c r="D533" s="165" t="s">
        <v>158</v>
      </c>
      <c r="E533" s="173" t="s">
        <v>1</v>
      </c>
      <c r="F533" s="174" t="s">
        <v>790</v>
      </c>
      <c r="H533" s="175">
        <v>24</v>
      </c>
      <c r="I533" s="176"/>
      <c r="J533" s="176"/>
      <c r="M533" s="172"/>
      <c r="N533" s="177"/>
      <c r="O533" s="178"/>
      <c r="P533" s="178"/>
      <c r="Q533" s="178"/>
      <c r="R533" s="178"/>
      <c r="S533" s="178"/>
      <c r="T533" s="178"/>
      <c r="U533" s="178"/>
      <c r="V533" s="178"/>
      <c r="W533" s="178"/>
      <c r="X533" s="179"/>
      <c r="AT533" s="173" t="s">
        <v>158</v>
      </c>
      <c r="AU533" s="173" t="s">
        <v>87</v>
      </c>
      <c r="AV533" s="14" t="s">
        <v>87</v>
      </c>
      <c r="AW533" s="14" t="s">
        <v>4</v>
      </c>
      <c r="AX533" s="14" t="s">
        <v>78</v>
      </c>
      <c r="AY533" s="173" t="s">
        <v>146</v>
      </c>
    </row>
    <row r="534" spans="1:65" s="14" customFormat="1" ht="11.25">
      <c r="B534" s="172"/>
      <c r="D534" s="165" t="s">
        <v>158</v>
      </c>
      <c r="E534" s="173" t="s">
        <v>1</v>
      </c>
      <c r="F534" s="174" t="s">
        <v>791</v>
      </c>
      <c r="H534" s="175">
        <v>23</v>
      </c>
      <c r="I534" s="176"/>
      <c r="J534" s="176"/>
      <c r="M534" s="172"/>
      <c r="N534" s="177"/>
      <c r="O534" s="178"/>
      <c r="P534" s="178"/>
      <c r="Q534" s="178"/>
      <c r="R534" s="178"/>
      <c r="S534" s="178"/>
      <c r="T534" s="178"/>
      <c r="U534" s="178"/>
      <c r="V534" s="178"/>
      <c r="W534" s="178"/>
      <c r="X534" s="179"/>
      <c r="AT534" s="173" t="s">
        <v>158</v>
      </c>
      <c r="AU534" s="173" t="s">
        <v>87</v>
      </c>
      <c r="AV534" s="14" t="s">
        <v>87</v>
      </c>
      <c r="AW534" s="14" t="s">
        <v>4</v>
      </c>
      <c r="AX534" s="14" t="s">
        <v>78</v>
      </c>
      <c r="AY534" s="173" t="s">
        <v>146</v>
      </c>
    </row>
    <row r="535" spans="1:65" s="14" customFormat="1" ht="11.25">
      <c r="B535" s="172"/>
      <c r="D535" s="165" t="s">
        <v>158</v>
      </c>
      <c r="E535" s="173" t="s">
        <v>1</v>
      </c>
      <c r="F535" s="174" t="s">
        <v>792</v>
      </c>
      <c r="H535" s="175">
        <v>7</v>
      </c>
      <c r="I535" s="176"/>
      <c r="J535" s="176"/>
      <c r="M535" s="172"/>
      <c r="N535" s="177"/>
      <c r="O535" s="178"/>
      <c r="P535" s="178"/>
      <c r="Q535" s="178"/>
      <c r="R535" s="178"/>
      <c r="S535" s="178"/>
      <c r="T535" s="178"/>
      <c r="U535" s="178"/>
      <c r="V535" s="178"/>
      <c r="W535" s="178"/>
      <c r="X535" s="179"/>
      <c r="AT535" s="173" t="s">
        <v>158</v>
      </c>
      <c r="AU535" s="173" t="s">
        <v>87</v>
      </c>
      <c r="AV535" s="14" t="s">
        <v>87</v>
      </c>
      <c r="AW535" s="14" t="s">
        <v>4</v>
      </c>
      <c r="AX535" s="14" t="s">
        <v>78</v>
      </c>
      <c r="AY535" s="173" t="s">
        <v>146</v>
      </c>
    </row>
    <row r="536" spans="1:65" s="15" customFormat="1" ht="11.25">
      <c r="B536" s="190"/>
      <c r="D536" s="165" t="s">
        <v>158</v>
      </c>
      <c r="E536" s="191" t="s">
        <v>1</v>
      </c>
      <c r="F536" s="192" t="s">
        <v>248</v>
      </c>
      <c r="H536" s="193">
        <v>84</v>
      </c>
      <c r="I536" s="194"/>
      <c r="J536" s="194"/>
      <c r="M536" s="190"/>
      <c r="N536" s="195"/>
      <c r="O536" s="196"/>
      <c r="P536" s="196"/>
      <c r="Q536" s="196"/>
      <c r="R536" s="196"/>
      <c r="S536" s="196"/>
      <c r="T536" s="196"/>
      <c r="U536" s="196"/>
      <c r="V536" s="196"/>
      <c r="W536" s="196"/>
      <c r="X536" s="197"/>
      <c r="AT536" s="191" t="s">
        <v>158</v>
      </c>
      <c r="AU536" s="191" t="s">
        <v>87</v>
      </c>
      <c r="AV536" s="15" t="s">
        <v>152</v>
      </c>
      <c r="AW536" s="15" t="s">
        <v>4</v>
      </c>
      <c r="AX536" s="15" t="s">
        <v>83</v>
      </c>
      <c r="AY536" s="191" t="s">
        <v>146</v>
      </c>
    </row>
    <row r="537" spans="1:65" s="2" customFormat="1" ht="37.9" customHeight="1">
      <c r="A537" s="33"/>
      <c r="B537" s="148"/>
      <c r="C537" s="180" t="s">
        <v>793</v>
      </c>
      <c r="D537" s="180" t="s">
        <v>186</v>
      </c>
      <c r="E537" s="181" t="s">
        <v>794</v>
      </c>
      <c r="F537" s="182" t="s">
        <v>795</v>
      </c>
      <c r="G537" s="183" t="s">
        <v>252</v>
      </c>
      <c r="H537" s="184">
        <v>4</v>
      </c>
      <c r="I537" s="185"/>
      <c r="J537" s="186"/>
      <c r="K537" s="187">
        <f>ROUND(P537*H537,2)</f>
        <v>0</v>
      </c>
      <c r="L537" s="186"/>
      <c r="M537" s="188"/>
      <c r="N537" s="189" t="s">
        <v>1</v>
      </c>
      <c r="O537" s="158" t="s">
        <v>41</v>
      </c>
      <c r="P537" s="159">
        <f>I537+J537</f>
        <v>0</v>
      </c>
      <c r="Q537" s="159">
        <f>ROUND(I537*H537,2)</f>
        <v>0</v>
      </c>
      <c r="R537" s="159">
        <f>ROUND(J537*H537,2)</f>
        <v>0</v>
      </c>
      <c r="S537" s="59"/>
      <c r="T537" s="160">
        <f>S537*H537</f>
        <v>0</v>
      </c>
      <c r="U537" s="160">
        <v>1.201E-2</v>
      </c>
      <c r="V537" s="160">
        <f>U537*H537</f>
        <v>4.8039999999999999E-2</v>
      </c>
      <c r="W537" s="160">
        <v>0</v>
      </c>
      <c r="X537" s="161">
        <f>W537*H537</f>
        <v>0</v>
      </c>
      <c r="Y537" s="33"/>
      <c r="Z537" s="33"/>
      <c r="AA537" s="33"/>
      <c r="AB537" s="33"/>
      <c r="AC537" s="33"/>
      <c r="AD537" s="33"/>
      <c r="AE537" s="33"/>
      <c r="AR537" s="162" t="s">
        <v>185</v>
      </c>
      <c r="AT537" s="162" t="s">
        <v>186</v>
      </c>
      <c r="AU537" s="162" t="s">
        <v>87</v>
      </c>
      <c r="AY537" s="18" t="s">
        <v>146</v>
      </c>
      <c r="BE537" s="163">
        <f>IF(O537="základní",K537,0)</f>
        <v>0</v>
      </c>
      <c r="BF537" s="163">
        <f>IF(O537="snížená",K537,0)</f>
        <v>0</v>
      </c>
      <c r="BG537" s="163">
        <f>IF(O537="zákl. přenesená",K537,0)</f>
        <v>0</v>
      </c>
      <c r="BH537" s="163">
        <f>IF(O537="sníž. přenesená",K537,0)</f>
        <v>0</v>
      </c>
      <c r="BI537" s="163">
        <f>IF(O537="nulová",K537,0)</f>
        <v>0</v>
      </c>
      <c r="BJ537" s="18" t="s">
        <v>83</v>
      </c>
      <c r="BK537" s="163">
        <f>ROUND(P537*H537,2)</f>
        <v>0</v>
      </c>
      <c r="BL537" s="18" t="s">
        <v>152</v>
      </c>
      <c r="BM537" s="162" t="s">
        <v>796</v>
      </c>
    </row>
    <row r="538" spans="1:65" s="13" customFormat="1" ht="11.25">
      <c r="B538" s="164"/>
      <c r="D538" s="165" t="s">
        <v>158</v>
      </c>
      <c r="E538" s="166" t="s">
        <v>1</v>
      </c>
      <c r="F538" s="167" t="s">
        <v>797</v>
      </c>
      <c r="H538" s="166" t="s">
        <v>1</v>
      </c>
      <c r="I538" s="168"/>
      <c r="J538" s="168"/>
      <c r="M538" s="164"/>
      <c r="N538" s="169"/>
      <c r="O538" s="170"/>
      <c r="P538" s="170"/>
      <c r="Q538" s="170"/>
      <c r="R538" s="170"/>
      <c r="S538" s="170"/>
      <c r="T538" s="170"/>
      <c r="U538" s="170"/>
      <c r="V538" s="170"/>
      <c r="W538" s="170"/>
      <c r="X538" s="171"/>
      <c r="AT538" s="166" t="s">
        <v>158</v>
      </c>
      <c r="AU538" s="166" t="s">
        <v>87</v>
      </c>
      <c r="AV538" s="13" t="s">
        <v>83</v>
      </c>
      <c r="AW538" s="13" t="s">
        <v>4</v>
      </c>
      <c r="AX538" s="13" t="s">
        <v>78</v>
      </c>
      <c r="AY538" s="166" t="s">
        <v>146</v>
      </c>
    </row>
    <row r="539" spans="1:65" s="14" customFormat="1" ht="11.25">
      <c r="B539" s="172"/>
      <c r="D539" s="165" t="s">
        <v>158</v>
      </c>
      <c r="E539" s="173" t="s">
        <v>1</v>
      </c>
      <c r="F539" s="174" t="s">
        <v>798</v>
      </c>
      <c r="H539" s="175">
        <v>3</v>
      </c>
      <c r="I539" s="176"/>
      <c r="J539" s="176"/>
      <c r="M539" s="172"/>
      <c r="N539" s="177"/>
      <c r="O539" s="178"/>
      <c r="P539" s="178"/>
      <c r="Q539" s="178"/>
      <c r="R539" s="178"/>
      <c r="S539" s="178"/>
      <c r="T539" s="178"/>
      <c r="U539" s="178"/>
      <c r="V539" s="178"/>
      <c r="W539" s="178"/>
      <c r="X539" s="179"/>
      <c r="AT539" s="173" t="s">
        <v>158</v>
      </c>
      <c r="AU539" s="173" t="s">
        <v>87</v>
      </c>
      <c r="AV539" s="14" t="s">
        <v>87</v>
      </c>
      <c r="AW539" s="14" t="s">
        <v>4</v>
      </c>
      <c r="AX539" s="14" t="s">
        <v>78</v>
      </c>
      <c r="AY539" s="173" t="s">
        <v>146</v>
      </c>
    </row>
    <row r="540" spans="1:65" s="14" customFormat="1" ht="11.25">
      <c r="B540" s="172"/>
      <c r="D540" s="165" t="s">
        <v>158</v>
      </c>
      <c r="E540" s="173" t="s">
        <v>1</v>
      </c>
      <c r="F540" s="174" t="s">
        <v>799</v>
      </c>
      <c r="H540" s="175">
        <v>1</v>
      </c>
      <c r="I540" s="176"/>
      <c r="J540" s="176"/>
      <c r="M540" s="172"/>
      <c r="N540" s="177"/>
      <c r="O540" s="178"/>
      <c r="P540" s="178"/>
      <c r="Q540" s="178"/>
      <c r="R540" s="178"/>
      <c r="S540" s="178"/>
      <c r="T540" s="178"/>
      <c r="U540" s="178"/>
      <c r="V540" s="178"/>
      <c r="W540" s="178"/>
      <c r="X540" s="179"/>
      <c r="AT540" s="173" t="s">
        <v>158</v>
      </c>
      <c r="AU540" s="173" t="s">
        <v>87</v>
      </c>
      <c r="AV540" s="14" t="s">
        <v>87</v>
      </c>
      <c r="AW540" s="14" t="s">
        <v>4</v>
      </c>
      <c r="AX540" s="14" t="s">
        <v>78</v>
      </c>
      <c r="AY540" s="173" t="s">
        <v>146</v>
      </c>
    </row>
    <row r="541" spans="1:65" s="15" customFormat="1" ht="11.25">
      <c r="B541" s="190"/>
      <c r="D541" s="165" t="s">
        <v>158</v>
      </c>
      <c r="E541" s="191" t="s">
        <v>1</v>
      </c>
      <c r="F541" s="192" t="s">
        <v>248</v>
      </c>
      <c r="H541" s="193">
        <v>4</v>
      </c>
      <c r="I541" s="194"/>
      <c r="J541" s="194"/>
      <c r="M541" s="190"/>
      <c r="N541" s="195"/>
      <c r="O541" s="196"/>
      <c r="P541" s="196"/>
      <c r="Q541" s="196"/>
      <c r="R541" s="196"/>
      <c r="S541" s="196"/>
      <c r="T541" s="196"/>
      <c r="U541" s="196"/>
      <c r="V541" s="196"/>
      <c r="W541" s="196"/>
      <c r="X541" s="197"/>
      <c r="AT541" s="191" t="s">
        <v>158</v>
      </c>
      <c r="AU541" s="191" t="s">
        <v>87</v>
      </c>
      <c r="AV541" s="15" t="s">
        <v>152</v>
      </c>
      <c r="AW541" s="15" t="s">
        <v>4</v>
      </c>
      <c r="AX541" s="15" t="s">
        <v>83</v>
      </c>
      <c r="AY541" s="191" t="s">
        <v>146</v>
      </c>
    </row>
    <row r="542" spans="1:65" s="2" customFormat="1" ht="24.2" customHeight="1">
      <c r="A542" s="33"/>
      <c r="B542" s="148"/>
      <c r="C542" s="180" t="s">
        <v>800</v>
      </c>
      <c r="D542" s="180" t="s">
        <v>186</v>
      </c>
      <c r="E542" s="181" t="s">
        <v>801</v>
      </c>
      <c r="F542" s="182" t="s">
        <v>802</v>
      </c>
      <c r="G542" s="183" t="s">
        <v>252</v>
      </c>
      <c r="H542" s="184">
        <v>1</v>
      </c>
      <c r="I542" s="185"/>
      <c r="J542" s="186"/>
      <c r="K542" s="187">
        <f>ROUND(P542*H542,2)</f>
        <v>0</v>
      </c>
      <c r="L542" s="186"/>
      <c r="M542" s="188"/>
      <c r="N542" s="189" t="s">
        <v>1</v>
      </c>
      <c r="O542" s="158" t="s">
        <v>41</v>
      </c>
      <c r="P542" s="159">
        <f>I542+J542</f>
        <v>0</v>
      </c>
      <c r="Q542" s="159">
        <f>ROUND(I542*H542,2)</f>
        <v>0</v>
      </c>
      <c r="R542" s="159">
        <f>ROUND(J542*H542,2)</f>
        <v>0</v>
      </c>
      <c r="S542" s="59"/>
      <c r="T542" s="160">
        <f>S542*H542</f>
        <v>0</v>
      </c>
      <c r="U542" s="160">
        <v>1.201E-2</v>
      </c>
      <c r="V542" s="160">
        <f>U542*H542</f>
        <v>1.201E-2</v>
      </c>
      <c r="W542" s="160">
        <v>0</v>
      </c>
      <c r="X542" s="161">
        <f>W542*H542</f>
        <v>0</v>
      </c>
      <c r="Y542" s="33"/>
      <c r="Z542" s="33"/>
      <c r="AA542" s="33"/>
      <c r="AB542" s="33"/>
      <c r="AC542" s="33"/>
      <c r="AD542" s="33"/>
      <c r="AE542" s="33"/>
      <c r="AR542" s="162" t="s">
        <v>185</v>
      </c>
      <c r="AT542" s="162" t="s">
        <v>186</v>
      </c>
      <c r="AU542" s="162" t="s">
        <v>87</v>
      </c>
      <c r="AY542" s="18" t="s">
        <v>146</v>
      </c>
      <c r="BE542" s="163">
        <f>IF(O542="základní",K542,0)</f>
        <v>0</v>
      </c>
      <c r="BF542" s="163">
        <f>IF(O542="snížená",K542,0)</f>
        <v>0</v>
      </c>
      <c r="BG542" s="163">
        <f>IF(O542="zákl. přenesená",K542,0)</f>
        <v>0</v>
      </c>
      <c r="BH542" s="163">
        <f>IF(O542="sníž. přenesená",K542,0)</f>
        <v>0</v>
      </c>
      <c r="BI542" s="163">
        <f>IF(O542="nulová",K542,0)</f>
        <v>0</v>
      </c>
      <c r="BJ542" s="18" t="s">
        <v>83</v>
      </c>
      <c r="BK542" s="163">
        <f>ROUND(P542*H542,2)</f>
        <v>0</v>
      </c>
      <c r="BL542" s="18" t="s">
        <v>152</v>
      </c>
      <c r="BM542" s="162" t="s">
        <v>803</v>
      </c>
    </row>
    <row r="543" spans="1:65" s="13" customFormat="1" ht="11.25">
      <c r="B543" s="164"/>
      <c r="D543" s="165" t="s">
        <v>158</v>
      </c>
      <c r="E543" s="166" t="s">
        <v>1</v>
      </c>
      <c r="F543" s="167" t="s">
        <v>797</v>
      </c>
      <c r="H543" s="166" t="s">
        <v>1</v>
      </c>
      <c r="I543" s="168"/>
      <c r="J543" s="168"/>
      <c r="M543" s="164"/>
      <c r="N543" s="169"/>
      <c r="O543" s="170"/>
      <c r="P543" s="170"/>
      <c r="Q543" s="170"/>
      <c r="R543" s="170"/>
      <c r="S543" s="170"/>
      <c r="T543" s="170"/>
      <c r="U543" s="170"/>
      <c r="V543" s="170"/>
      <c r="W543" s="170"/>
      <c r="X543" s="171"/>
      <c r="AT543" s="166" t="s">
        <v>158</v>
      </c>
      <c r="AU543" s="166" t="s">
        <v>87</v>
      </c>
      <c r="AV543" s="13" t="s">
        <v>83</v>
      </c>
      <c r="AW543" s="13" t="s">
        <v>4</v>
      </c>
      <c r="AX543" s="13" t="s">
        <v>78</v>
      </c>
      <c r="AY543" s="166" t="s">
        <v>146</v>
      </c>
    </row>
    <row r="544" spans="1:65" s="14" customFormat="1" ht="11.25">
      <c r="B544" s="172"/>
      <c r="D544" s="165" t="s">
        <v>158</v>
      </c>
      <c r="E544" s="173" t="s">
        <v>1</v>
      </c>
      <c r="F544" s="174" t="s">
        <v>804</v>
      </c>
      <c r="H544" s="175">
        <v>1</v>
      </c>
      <c r="I544" s="176"/>
      <c r="J544" s="176"/>
      <c r="M544" s="172"/>
      <c r="N544" s="177"/>
      <c r="O544" s="178"/>
      <c r="P544" s="178"/>
      <c r="Q544" s="178"/>
      <c r="R544" s="178"/>
      <c r="S544" s="178"/>
      <c r="T544" s="178"/>
      <c r="U544" s="178"/>
      <c r="V544" s="178"/>
      <c r="W544" s="178"/>
      <c r="X544" s="179"/>
      <c r="AT544" s="173" t="s">
        <v>158</v>
      </c>
      <c r="AU544" s="173" t="s">
        <v>87</v>
      </c>
      <c r="AV544" s="14" t="s">
        <v>87</v>
      </c>
      <c r="AW544" s="14" t="s">
        <v>4</v>
      </c>
      <c r="AX544" s="14" t="s">
        <v>83</v>
      </c>
      <c r="AY544" s="173" t="s">
        <v>146</v>
      </c>
    </row>
    <row r="545" spans="1:65" s="2" customFormat="1" ht="37.9" customHeight="1">
      <c r="A545" s="33"/>
      <c r="B545" s="148"/>
      <c r="C545" s="180" t="s">
        <v>805</v>
      </c>
      <c r="D545" s="180" t="s">
        <v>186</v>
      </c>
      <c r="E545" s="181" t="s">
        <v>806</v>
      </c>
      <c r="F545" s="182" t="s">
        <v>807</v>
      </c>
      <c r="G545" s="183" t="s">
        <v>252</v>
      </c>
      <c r="H545" s="184">
        <v>2</v>
      </c>
      <c r="I545" s="185"/>
      <c r="J545" s="186"/>
      <c r="K545" s="187">
        <f>ROUND(P545*H545,2)</f>
        <v>0</v>
      </c>
      <c r="L545" s="186"/>
      <c r="M545" s="188"/>
      <c r="N545" s="189" t="s">
        <v>1</v>
      </c>
      <c r="O545" s="158" t="s">
        <v>41</v>
      </c>
      <c r="P545" s="159">
        <f>I545+J545</f>
        <v>0</v>
      </c>
      <c r="Q545" s="159">
        <f>ROUND(I545*H545,2)</f>
        <v>0</v>
      </c>
      <c r="R545" s="159">
        <f>ROUND(J545*H545,2)</f>
        <v>0</v>
      </c>
      <c r="S545" s="59"/>
      <c r="T545" s="160">
        <f>S545*H545</f>
        <v>0</v>
      </c>
      <c r="U545" s="160">
        <v>1.225E-2</v>
      </c>
      <c r="V545" s="160">
        <f>U545*H545</f>
        <v>2.4500000000000001E-2</v>
      </c>
      <c r="W545" s="160">
        <v>0</v>
      </c>
      <c r="X545" s="161">
        <f>W545*H545</f>
        <v>0</v>
      </c>
      <c r="Y545" s="33"/>
      <c r="Z545" s="33"/>
      <c r="AA545" s="33"/>
      <c r="AB545" s="33"/>
      <c r="AC545" s="33"/>
      <c r="AD545" s="33"/>
      <c r="AE545" s="33"/>
      <c r="AR545" s="162" t="s">
        <v>185</v>
      </c>
      <c r="AT545" s="162" t="s">
        <v>186</v>
      </c>
      <c r="AU545" s="162" t="s">
        <v>87</v>
      </c>
      <c r="AY545" s="18" t="s">
        <v>146</v>
      </c>
      <c r="BE545" s="163">
        <f>IF(O545="základní",K545,0)</f>
        <v>0</v>
      </c>
      <c r="BF545" s="163">
        <f>IF(O545="snížená",K545,0)</f>
        <v>0</v>
      </c>
      <c r="BG545" s="163">
        <f>IF(O545="zákl. přenesená",K545,0)</f>
        <v>0</v>
      </c>
      <c r="BH545" s="163">
        <f>IF(O545="sníž. přenesená",K545,0)</f>
        <v>0</v>
      </c>
      <c r="BI545" s="163">
        <f>IF(O545="nulová",K545,0)</f>
        <v>0</v>
      </c>
      <c r="BJ545" s="18" t="s">
        <v>83</v>
      </c>
      <c r="BK545" s="163">
        <f>ROUND(P545*H545,2)</f>
        <v>0</v>
      </c>
      <c r="BL545" s="18" t="s">
        <v>152</v>
      </c>
      <c r="BM545" s="162" t="s">
        <v>808</v>
      </c>
    </row>
    <row r="546" spans="1:65" s="13" customFormat="1" ht="11.25">
      <c r="B546" s="164"/>
      <c r="D546" s="165" t="s">
        <v>158</v>
      </c>
      <c r="E546" s="166" t="s">
        <v>1</v>
      </c>
      <c r="F546" s="167" t="s">
        <v>797</v>
      </c>
      <c r="H546" s="166" t="s">
        <v>1</v>
      </c>
      <c r="I546" s="168"/>
      <c r="J546" s="168"/>
      <c r="M546" s="164"/>
      <c r="N546" s="169"/>
      <c r="O546" s="170"/>
      <c r="P546" s="170"/>
      <c r="Q546" s="170"/>
      <c r="R546" s="170"/>
      <c r="S546" s="170"/>
      <c r="T546" s="170"/>
      <c r="U546" s="170"/>
      <c r="V546" s="170"/>
      <c r="W546" s="170"/>
      <c r="X546" s="171"/>
      <c r="AT546" s="166" t="s">
        <v>158</v>
      </c>
      <c r="AU546" s="166" t="s">
        <v>87</v>
      </c>
      <c r="AV546" s="13" t="s">
        <v>83</v>
      </c>
      <c r="AW546" s="13" t="s">
        <v>4</v>
      </c>
      <c r="AX546" s="13" t="s">
        <v>78</v>
      </c>
      <c r="AY546" s="166" t="s">
        <v>146</v>
      </c>
    </row>
    <row r="547" spans="1:65" s="14" customFormat="1" ht="11.25">
      <c r="B547" s="172"/>
      <c r="D547" s="165" t="s">
        <v>158</v>
      </c>
      <c r="E547" s="173" t="s">
        <v>1</v>
      </c>
      <c r="F547" s="174" t="s">
        <v>809</v>
      </c>
      <c r="H547" s="175">
        <v>1</v>
      </c>
      <c r="I547" s="176"/>
      <c r="J547" s="176"/>
      <c r="M547" s="172"/>
      <c r="N547" s="177"/>
      <c r="O547" s="178"/>
      <c r="P547" s="178"/>
      <c r="Q547" s="178"/>
      <c r="R547" s="178"/>
      <c r="S547" s="178"/>
      <c r="T547" s="178"/>
      <c r="U547" s="178"/>
      <c r="V547" s="178"/>
      <c r="W547" s="178"/>
      <c r="X547" s="179"/>
      <c r="AT547" s="173" t="s">
        <v>158</v>
      </c>
      <c r="AU547" s="173" t="s">
        <v>87</v>
      </c>
      <c r="AV547" s="14" t="s">
        <v>87</v>
      </c>
      <c r="AW547" s="14" t="s">
        <v>4</v>
      </c>
      <c r="AX547" s="14" t="s">
        <v>78</v>
      </c>
      <c r="AY547" s="173" t="s">
        <v>146</v>
      </c>
    </row>
    <row r="548" spans="1:65" s="14" customFormat="1" ht="11.25">
      <c r="B548" s="172"/>
      <c r="D548" s="165" t="s">
        <v>158</v>
      </c>
      <c r="E548" s="173" t="s">
        <v>1</v>
      </c>
      <c r="F548" s="174" t="s">
        <v>776</v>
      </c>
      <c r="H548" s="175">
        <v>1</v>
      </c>
      <c r="I548" s="176"/>
      <c r="J548" s="176"/>
      <c r="M548" s="172"/>
      <c r="N548" s="177"/>
      <c r="O548" s="178"/>
      <c r="P548" s="178"/>
      <c r="Q548" s="178"/>
      <c r="R548" s="178"/>
      <c r="S548" s="178"/>
      <c r="T548" s="178"/>
      <c r="U548" s="178"/>
      <c r="V548" s="178"/>
      <c r="W548" s="178"/>
      <c r="X548" s="179"/>
      <c r="AT548" s="173" t="s">
        <v>158</v>
      </c>
      <c r="AU548" s="173" t="s">
        <v>87</v>
      </c>
      <c r="AV548" s="14" t="s">
        <v>87</v>
      </c>
      <c r="AW548" s="14" t="s">
        <v>4</v>
      </c>
      <c r="AX548" s="14" t="s">
        <v>78</v>
      </c>
      <c r="AY548" s="173" t="s">
        <v>146</v>
      </c>
    </row>
    <row r="549" spans="1:65" s="15" customFormat="1" ht="11.25">
      <c r="B549" s="190"/>
      <c r="D549" s="165" t="s">
        <v>158</v>
      </c>
      <c r="E549" s="191" t="s">
        <v>1</v>
      </c>
      <c r="F549" s="192" t="s">
        <v>248</v>
      </c>
      <c r="H549" s="193">
        <v>2</v>
      </c>
      <c r="I549" s="194"/>
      <c r="J549" s="194"/>
      <c r="M549" s="190"/>
      <c r="N549" s="195"/>
      <c r="O549" s="196"/>
      <c r="P549" s="196"/>
      <c r="Q549" s="196"/>
      <c r="R549" s="196"/>
      <c r="S549" s="196"/>
      <c r="T549" s="196"/>
      <c r="U549" s="196"/>
      <c r="V549" s="196"/>
      <c r="W549" s="196"/>
      <c r="X549" s="197"/>
      <c r="AT549" s="191" t="s">
        <v>158</v>
      </c>
      <c r="AU549" s="191" t="s">
        <v>87</v>
      </c>
      <c r="AV549" s="15" t="s">
        <v>152</v>
      </c>
      <c r="AW549" s="15" t="s">
        <v>4</v>
      </c>
      <c r="AX549" s="15" t="s">
        <v>83</v>
      </c>
      <c r="AY549" s="191" t="s">
        <v>146</v>
      </c>
    </row>
    <row r="550" spans="1:65" s="2" customFormat="1" ht="37.9" customHeight="1">
      <c r="A550" s="33"/>
      <c r="B550" s="148"/>
      <c r="C550" s="180" t="s">
        <v>810</v>
      </c>
      <c r="D550" s="180" t="s">
        <v>186</v>
      </c>
      <c r="E550" s="181" t="s">
        <v>811</v>
      </c>
      <c r="F550" s="182" t="s">
        <v>812</v>
      </c>
      <c r="G550" s="183" t="s">
        <v>252</v>
      </c>
      <c r="H550" s="184">
        <v>16</v>
      </c>
      <c r="I550" s="185"/>
      <c r="J550" s="186"/>
      <c r="K550" s="187">
        <f>ROUND(P550*H550,2)</f>
        <v>0</v>
      </c>
      <c r="L550" s="186"/>
      <c r="M550" s="188"/>
      <c r="N550" s="189" t="s">
        <v>1</v>
      </c>
      <c r="O550" s="158" t="s">
        <v>41</v>
      </c>
      <c r="P550" s="159">
        <f>I550+J550</f>
        <v>0</v>
      </c>
      <c r="Q550" s="159">
        <f>ROUND(I550*H550,2)</f>
        <v>0</v>
      </c>
      <c r="R550" s="159">
        <f>ROUND(J550*H550,2)</f>
        <v>0</v>
      </c>
      <c r="S550" s="59"/>
      <c r="T550" s="160">
        <f>S550*H550</f>
        <v>0</v>
      </c>
      <c r="U550" s="160">
        <v>1.2489999999999999E-2</v>
      </c>
      <c r="V550" s="160">
        <f>U550*H550</f>
        <v>0.19983999999999999</v>
      </c>
      <c r="W550" s="160">
        <v>0</v>
      </c>
      <c r="X550" s="161">
        <f>W550*H550</f>
        <v>0</v>
      </c>
      <c r="Y550" s="33"/>
      <c r="Z550" s="33"/>
      <c r="AA550" s="33"/>
      <c r="AB550" s="33"/>
      <c r="AC550" s="33"/>
      <c r="AD550" s="33"/>
      <c r="AE550" s="33"/>
      <c r="AR550" s="162" t="s">
        <v>185</v>
      </c>
      <c r="AT550" s="162" t="s">
        <v>186</v>
      </c>
      <c r="AU550" s="162" t="s">
        <v>87</v>
      </c>
      <c r="AY550" s="18" t="s">
        <v>146</v>
      </c>
      <c r="BE550" s="163">
        <f>IF(O550="základní",K550,0)</f>
        <v>0</v>
      </c>
      <c r="BF550" s="163">
        <f>IF(O550="snížená",K550,0)</f>
        <v>0</v>
      </c>
      <c r="BG550" s="163">
        <f>IF(O550="zákl. přenesená",K550,0)</f>
        <v>0</v>
      </c>
      <c r="BH550" s="163">
        <f>IF(O550="sníž. přenesená",K550,0)</f>
        <v>0</v>
      </c>
      <c r="BI550" s="163">
        <f>IF(O550="nulová",K550,0)</f>
        <v>0</v>
      </c>
      <c r="BJ550" s="18" t="s">
        <v>83</v>
      </c>
      <c r="BK550" s="163">
        <f>ROUND(P550*H550,2)</f>
        <v>0</v>
      </c>
      <c r="BL550" s="18" t="s">
        <v>152</v>
      </c>
      <c r="BM550" s="162" t="s">
        <v>813</v>
      </c>
    </row>
    <row r="551" spans="1:65" s="13" customFormat="1" ht="11.25">
      <c r="B551" s="164"/>
      <c r="D551" s="165" t="s">
        <v>158</v>
      </c>
      <c r="E551" s="166" t="s">
        <v>1</v>
      </c>
      <c r="F551" s="167" t="s">
        <v>797</v>
      </c>
      <c r="H551" s="166" t="s">
        <v>1</v>
      </c>
      <c r="I551" s="168"/>
      <c r="J551" s="168"/>
      <c r="M551" s="164"/>
      <c r="N551" s="169"/>
      <c r="O551" s="170"/>
      <c r="P551" s="170"/>
      <c r="Q551" s="170"/>
      <c r="R551" s="170"/>
      <c r="S551" s="170"/>
      <c r="T551" s="170"/>
      <c r="U551" s="170"/>
      <c r="V551" s="170"/>
      <c r="W551" s="170"/>
      <c r="X551" s="171"/>
      <c r="AT551" s="166" t="s">
        <v>158</v>
      </c>
      <c r="AU551" s="166" t="s">
        <v>87</v>
      </c>
      <c r="AV551" s="13" t="s">
        <v>83</v>
      </c>
      <c r="AW551" s="13" t="s">
        <v>4</v>
      </c>
      <c r="AX551" s="13" t="s">
        <v>78</v>
      </c>
      <c r="AY551" s="166" t="s">
        <v>146</v>
      </c>
    </row>
    <row r="552" spans="1:65" s="14" customFormat="1" ht="11.25">
      <c r="B552" s="172"/>
      <c r="D552" s="165" t="s">
        <v>158</v>
      </c>
      <c r="E552" s="173" t="s">
        <v>1</v>
      </c>
      <c r="F552" s="174" t="s">
        <v>814</v>
      </c>
      <c r="H552" s="175">
        <v>6</v>
      </c>
      <c r="I552" s="176"/>
      <c r="J552" s="176"/>
      <c r="M552" s="172"/>
      <c r="N552" s="177"/>
      <c r="O552" s="178"/>
      <c r="P552" s="178"/>
      <c r="Q552" s="178"/>
      <c r="R552" s="178"/>
      <c r="S552" s="178"/>
      <c r="T552" s="178"/>
      <c r="U552" s="178"/>
      <c r="V552" s="178"/>
      <c r="W552" s="178"/>
      <c r="X552" s="179"/>
      <c r="AT552" s="173" t="s">
        <v>158</v>
      </c>
      <c r="AU552" s="173" t="s">
        <v>87</v>
      </c>
      <c r="AV552" s="14" t="s">
        <v>87</v>
      </c>
      <c r="AW552" s="14" t="s">
        <v>4</v>
      </c>
      <c r="AX552" s="14" t="s">
        <v>78</v>
      </c>
      <c r="AY552" s="173" t="s">
        <v>146</v>
      </c>
    </row>
    <row r="553" spans="1:65" s="14" customFormat="1" ht="11.25">
      <c r="B553" s="172"/>
      <c r="D553" s="165" t="s">
        <v>158</v>
      </c>
      <c r="E553" s="173" t="s">
        <v>1</v>
      </c>
      <c r="F553" s="174" t="s">
        <v>815</v>
      </c>
      <c r="H553" s="175">
        <v>1</v>
      </c>
      <c r="I553" s="176"/>
      <c r="J553" s="176"/>
      <c r="M553" s="172"/>
      <c r="N553" s="177"/>
      <c r="O553" s="178"/>
      <c r="P553" s="178"/>
      <c r="Q553" s="178"/>
      <c r="R553" s="178"/>
      <c r="S553" s="178"/>
      <c r="T553" s="178"/>
      <c r="U553" s="178"/>
      <c r="V553" s="178"/>
      <c r="W553" s="178"/>
      <c r="X553" s="179"/>
      <c r="AT553" s="173" t="s">
        <v>158</v>
      </c>
      <c r="AU553" s="173" t="s">
        <v>87</v>
      </c>
      <c r="AV553" s="14" t="s">
        <v>87</v>
      </c>
      <c r="AW553" s="14" t="s">
        <v>4</v>
      </c>
      <c r="AX553" s="14" t="s">
        <v>78</v>
      </c>
      <c r="AY553" s="173" t="s">
        <v>146</v>
      </c>
    </row>
    <row r="554" spans="1:65" s="14" customFormat="1" ht="11.25">
      <c r="B554" s="172"/>
      <c r="D554" s="165" t="s">
        <v>158</v>
      </c>
      <c r="E554" s="173" t="s">
        <v>1</v>
      </c>
      <c r="F554" s="174" t="s">
        <v>816</v>
      </c>
      <c r="H554" s="175">
        <v>6</v>
      </c>
      <c r="I554" s="176"/>
      <c r="J554" s="176"/>
      <c r="M554" s="172"/>
      <c r="N554" s="177"/>
      <c r="O554" s="178"/>
      <c r="P554" s="178"/>
      <c r="Q554" s="178"/>
      <c r="R554" s="178"/>
      <c r="S554" s="178"/>
      <c r="T554" s="178"/>
      <c r="U554" s="178"/>
      <c r="V554" s="178"/>
      <c r="W554" s="178"/>
      <c r="X554" s="179"/>
      <c r="AT554" s="173" t="s">
        <v>158</v>
      </c>
      <c r="AU554" s="173" t="s">
        <v>87</v>
      </c>
      <c r="AV554" s="14" t="s">
        <v>87</v>
      </c>
      <c r="AW554" s="14" t="s">
        <v>4</v>
      </c>
      <c r="AX554" s="14" t="s">
        <v>78</v>
      </c>
      <c r="AY554" s="173" t="s">
        <v>146</v>
      </c>
    </row>
    <row r="555" spans="1:65" s="14" customFormat="1" ht="11.25">
      <c r="B555" s="172"/>
      <c r="D555" s="165" t="s">
        <v>158</v>
      </c>
      <c r="E555" s="173" t="s">
        <v>1</v>
      </c>
      <c r="F555" s="174" t="s">
        <v>817</v>
      </c>
      <c r="H555" s="175">
        <v>3</v>
      </c>
      <c r="I555" s="176"/>
      <c r="J555" s="176"/>
      <c r="M555" s="172"/>
      <c r="N555" s="177"/>
      <c r="O555" s="178"/>
      <c r="P555" s="178"/>
      <c r="Q555" s="178"/>
      <c r="R555" s="178"/>
      <c r="S555" s="178"/>
      <c r="T555" s="178"/>
      <c r="U555" s="178"/>
      <c r="V555" s="178"/>
      <c r="W555" s="178"/>
      <c r="X555" s="179"/>
      <c r="AT555" s="173" t="s">
        <v>158</v>
      </c>
      <c r="AU555" s="173" t="s">
        <v>87</v>
      </c>
      <c r="AV555" s="14" t="s">
        <v>87</v>
      </c>
      <c r="AW555" s="14" t="s">
        <v>4</v>
      </c>
      <c r="AX555" s="14" t="s">
        <v>78</v>
      </c>
      <c r="AY555" s="173" t="s">
        <v>146</v>
      </c>
    </row>
    <row r="556" spans="1:65" s="15" customFormat="1" ht="11.25">
      <c r="B556" s="190"/>
      <c r="D556" s="165" t="s">
        <v>158</v>
      </c>
      <c r="E556" s="191" t="s">
        <v>1</v>
      </c>
      <c r="F556" s="192" t="s">
        <v>248</v>
      </c>
      <c r="H556" s="193">
        <v>16</v>
      </c>
      <c r="I556" s="194"/>
      <c r="J556" s="194"/>
      <c r="M556" s="190"/>
      <c r="N556" s="195"/>
      <c r="O556" s="196"/>
      <c r="P556" s="196"/>
      <c r="Q556" s="196"/>
      <c r="R556" s="196"/>
      <c r="S556" s="196"/>
      <c r="T556" s="196"/>
      <c r="U556" s="196"/>
      <c r="V556" s="196"/>
      <c r="W556" s="196"/>
      <c r="X556" s="197"/>
      <c r="AT556" s="191" t="s">
        <v>158</v>
      </c>
      <c r="AU556" s="191" t="s">
        <v>87</v>
      </c>
      <c r="AV556" s="15" t="s">
        <v>152</v>
      </c>
      <c r="AW556" s="15" t="s">
        <v>4</v>
      </c>
      <c r="AX556" s="15" t="s">
        <v>83</v>
      </c>
      <c r="AY556" s="191" t="s">
        <v>146</v>
      </c>
    </row>
    <row r="557" spans="1:65" s="2" customFormat="1" ht="37.9" customHeight="1">
      <c r="A557" s="33"/>
      <c r="B557" s="148"/>
      <c r="C557" s="180" t="s">
        <v>818</v>
      </c>
      <c r="D557" s="180" t="s">
        <v>186</v>
      </c>
      <c r="E557" s="181" t="s">
        <v>819</v>
      </c>
      <c r="F557" s="182" t="s">
        <v>820</v>
      </c>
      <c r="G557" s="183" t="s">
        <v>252</v>
      </c>
      <c r="H557" s="184">
        <v>14</v>
      </c>
      <c r="I557" s="185"/>
      <c r="J557" s="186"/>
      <c r="K557" s="187">
        <f>ROUND(P557*H557,2)</f>
        <v>0</v>
      </c>
      <c r="L557" s="186"/>
      <c r="M557" s="188"/>
      <c r="N557" s="189" t="s">
        <v>1</v>
      </c>
      <c r="O557" s="158" t="s">
        <v>41</v>
      </c>
      <c r="P557" s="159">
        <f>I557+J557</f>
        <v>0</v>
      </c>
      <c r="Q557" s="159">
        <f>ROUND(I557*H557,2)</f>
        <v>0</v>
      </c>
      <c r="R557" s="159">
        <f>ROUND(J557*H557,2)</f>
        <v>0</v>
      </c>
      <c r="S557" s="59"/>
      <c r="T557" s="160">
        <f>S557*H557</f>
        <v>0</v>
      </c>
      <c r="U557" s="160">
        <v>1.272E-2</v>
      </c>
      <c r="V557" s="160">
        <f>U557*H557</f>
        <v>0.17808000000000002</v>
      </c>
      <c r="W557" s="160">
        <v>0</v>
      </c>
      <c r="X557" s="161">
        <f>W557*H557</f>
        <v>0</v>
      </c>
      <c r="Y557" s="33"/>
      <c r="Z557" s="33"/>
      <c r="AA557" s="33"/>
      <c r="AB557" s="33"/>
      <c r="AC557" s="33"/>
      <c r="AD557" s="33"/>
      <c r="AE557" s="33"/>
      <c r="AR557" s="162" t="s">
        <v>185</v>
      </c>
      <c r="AT557" s="162" t="s">
        <v>186</v>
      </c>
      <c r="AU557" s="162" t="s">
        <v>87</v>
      </c>
      <c r="AY557" s="18" t="s">
        <v>146</v>
      </c>
      <c r="BE557" s="163">
        <f>IF(O557="základní",K557,0)</f>
        <v>0</v>
      </c>
      <c r="BF557" s="163">
        <f>IF(O557="snížená",K557,0)</f>
        <v>0</v>
      </c>
      <c r="BG557" s="163">
        <f>IF(O557="zákl. přenesená",K557,0)</f>
        <v>0</v>
      </c>
      <c r="BH557" s="163">
        <f>IF(O557="sníž. přenesená",K557,0)</f>
        <v>0</v>
      </c>
      <c r="BI557" s="163">
        <f>IF(O557="nulová",K557,0)</f>
        <v>0</v>
      </c>
      <c r="BJ557" s="18" t="s">
        <v>83</v>
      </c>
      <c r="BK557" s="163">
        <f>ROUND(P557*H557,2)</f>
        <v>0</v>
      </c>
      <c r="BL557" s="18" t="s">
        <v>152</v>
      </c>
      <c r="BM557" s="162" t="s">
        <v>821</v>
      </c>
    </row>
    <row r="558" spans="1:65" s="13" customFormat="1" ht="11.25">
      <c r="B558" s="164"/>
      <c r="D558" s="165" t="s">
        <v>158</v>
      </c>
      <c r="E558" s="166" t="s">
        <v>1</v>
      </c>
      <c r="F558" s="167" t="s">
        <v>785</v>
      </c>
      <c r="H558" s="166" t="s">
        <v>1</v>
      </c>
      <c r="I558" s="168"/>
      <c r="J558" s="168"/>
      <c r="M558" s="164"/>
      <c r="N558" s="169"/>
      <c r="O558" s="170"/>
      <c r="P558" s="170"/>
      <c r="Q558" s="170"/>
      <c r="R558" s="170"/>
      <c r="S558" s="170"/>
      <c r="T558" s="170"/>
      <c r="U558" s="170"/>
      <c r="V558" s="170"/>
      <c r="W558" s="170"/>
      <c r="X558" s="171"/>
      <c r="AT558" s="166" t="s">
        <v>158</v>
      </c>
      <c r="AU558" s="166" t="s">
        <v>87</v>
      </c>
      <c r="AV558" s="13" t="s">
        <v>83</v>
      </c>
      <c r="AW558" s="13" t="s">
        <v>4</v>
      </c>
      <c r="AX558" s="13" t="s">
        <v>78</v>
      </c>
      <c r="AY558" s="166" t="s">
        <v>146</v>
      </c>
    </row>
    <row r="559" spans="1:65" s="14" customFormat="1" ht="11.25">
      <c r="B559" s="172"/>
      <c r="D559" s="165" t="s">
        <v>158</v>
      </c>
      <c r="E559" s="173" t="s">
        <v>1</v>
      </c>
      <c r="F559" s="174" t="s">
        <v>787</v>
      </c>
      <c r="H559" s="175">
        <v>2</v>
      </c>
      <c r="I559" s="176"/>
      <c r="J559" s="176"/>
      <c r="M559" s="172"/>
      <c r="N559" s="177"/>
      <c r="O559" s="178"/>
      <c r="P559" s="178"/>
      <c r="Q559" s="178"/>
      <c r="R559" s="178"/>
      <c r="S559" s="178"/>
      <c r="T559" s="178"/>
      <c r="U559" s="178"/>
      <c r="V559" s="178"/>
      <c r="W559" s="178"/>
      <c r="X559" s="179"/>
      <c r="AT559" s="173" t="s">
        <v>158</v>
      </c>
      <c r="AU559" s="173" t="s">
        <v>87</v>
      </c>
      <c r="AV559" s="14" t="s">
        <v>87</v>
      </c>
      <c r="AW559" s="14" t="s">
        <v>4</v>
      </c>
      <c r="AX559" s="14" t="s">
        <v>78</v>
      </c>
      <c r="AY559" s="173" t="s">
        <v>146</v>
      </c>
    </row>
    <row r="560" spans="1:65" s="14" customFormat="1" ht="11.25">
      <c r="B560" s="172"/>
      <c r="D560" s="165" t="s">
        <v>158</v>
      </c>
      <c r="E560" s="173" t="s">
        <v>1</v>
      </c>
      <c r="F560" s="174" t="s">
        <v>822</v>
      </c>
      <c r="H560" s="175">
        <v>1</v>
      </c>
      <c r="I560" s="176"/>
      <c r="J560" s="176"/>
      <c r="M560" s="172"/>
      <c r="N560" s="177"/>
      <c r="O560" s="178"/>
      <c r="P560" s="178"/>
      <c r="Q560" s="178"/>
      <c r="R560" s="178"/>
      <c r="S560" s="178"/>
      <c r="T560" s="178"/>
      <c r="U560" s="178"/>
      <c r="V560" s="178"/>
      <c r="W560" s="178"/>
      <c r="X560" s="179"/>
      <c r="AT560" s="173" t="s">
        <v>158</v>
      </c>
      <c r="AU560" s="173" t="s">
        <v>87</v>
      </c>
      <c r="AV560" s="14" t="s">
        <v>87</v>
      </c>
      <c r="AW560" s="14" t="s">
        <v>4</v>
      </c>
      <c r="AX560" s="14" t="s">
        <v>78</v>
      </c>
      <c r="AY560" s="173" t="s">
        <v>146</v>
      </c>
    </row>
    <row r="561" spans="1:65" s="14" customFormat="1" ht="11.25">
      <c r="B561" s="172"/>
      <c r="D561" s="165" t="s">
        <v>158</v>
      </c>
      <c r="E561" s="173" t="s">
        <v>1</v>
      </c>
      <c r="F561" s="174" t="s">
        <v>823</v>
      </c>
      <c r="H561" s="175">
        <v>1</v>
      </c>
      <c r="I561" s="176"/>
      <c r="J561" s="176"/>
      <c r="M561" s="172"/>
      <c r="N561" s="177"/>
      <c r="O561" s="178"/>
      <c r="P561" s="178"/>
      <c r="Q561" s="178"/>
      <c r="R561" s="178"/>
      <c r="S561" s="178"/>
      <c r="T561" s="178"/>
      <c r="U561" s="178"/>
      <c r="V561" s="178"/>
      <c r="W561" s="178"/>
      <c r="X561" s="179"/>
      <c r="AT561" s="173" t="s">
        <v>158</v>
      </c>
      <c r="AU561" s="173" t="s">
        <v>87</v>
      </c>
      <c r="AV561" s="14" t="s">
        <v>87</v>
      </c>
      <c r="AW561" s="14" t="s">
        <v>4</v>
      </c>
      <c r="AX561" s="14" t="s">
        <v>78</v>
      </c>
      <c r="AY561" s="173" t="s">
        <v>146</v>
      </c>
    </row>
    <row r="562" spans="1:65" s="14" customFormat="1" ht="11.25">
      <c r="B562" s="172"/>
      <c r="D562" s="165" t="s">
        <v>158</v>
      </c>
      <c r="E562" s="173" t="s">
        <v>1</v>
      </c>
      <c r="F562" s="174" t="s">
        <v>824</v>
      </c>
      <c r="H562" s="175">
        <v>7</v>
      </c>
      <c r="I562" s="176"/>
      <c r="J562" s="176"/>
      <c r="M562" s="172"/>
      <c r="N562" s="177"/>
      <c r="O562" s="178"/>
      <c r="P562" s="178"/>
      <c r="Q562" s="178"/>
      <c r="R562" s="178"/>
      <c r="S562" s="178"/>
      <c r="T562" s="178"/>
      <c r="U562" s="178"/>
      <c r="V562" s="178"/>
      <c r="W562" s="178"/>
      <c r="X562" s="179"/>
      <c r="AT562" s="173" t="s">
        <v>158</v>
      </c>
      <c r="AU562" s="173" t="s">
        <v>87</v>
      </c>
      <c r="AV562" s="14" t="s">
        <v>87</v>
      </c>
      <c r="AW562" s="14" t="s">
        <v>4</v>
      </c>
      <c r="AX562" s="14" t="s">
        <v>78</v>
      </c>
      <c r="AY562" s="173" t="s">
        <v>146</v>
      </c>
    </row>
    <row r="563" spans="1:65" s="14" customFormat="1" ht="11.25">
      <c r="B563" s="172"/>
      <c r="D563" s="165" t="s">
        <v>158</v>
      </c>
      <c r="E563" s="173" t="s">
        <v>1</v>
      </c>
      <c r="F563" s="174" t="s">
        <v>825</v>
      </c>
      <c r="H563" s="175">
        <v>2</v>
      </c>
      <c r="I563" s="176"/>
      <c r="J563" s="176"/>
      <c r="M563" s="172"/>
      <c r="N563" s="177"/>
      <c r="O563" s="178"/>
      <c r="P563" s="178"/>
      <c r="Q563" s="178"/>
      <c r="R563" s="178"/>
      <c r="S563" s="178"/>
      <c r="T563" s="178"/>
      <c r="U563" s="178"/>
      <c r="V563" s="178"/>
      <c r="W563" s="178"/>
      <c r="X563" s="179"/>
      <c r="AT563" s="173" t="s">
        <v>158</v>
      </c>
      <c r="AU563" s="173" t="s">
        <v>87</v>
      </c>
      <c r="AV563" s="14" t="s">
        <v>87</v>
      </c>
      <c r="AW563" s="14" t="s">
        <v>4</v>
      </c>
      <c r="AX563" s="14" t="s">
        <v>78</v>
      </c>
      <c r="AY563" s="173" t="s">
        <v>146</v>
      </c>
    </row>
    <row r="564" spans="1:65" s="14" customFormat="1" ht="11.25">
      <c r="B564" s="172"/>
      <c r="D564" s="165" t="s">
        <v>158</v>
      </c>
      <c r="E564" s="173" t="s">
        <v>1</v>
      </c>
      <c r="F564" s="174" t="s">
        <v>826</v>
      </c>
      <c r="H564" s="175">
        <v>1</v>
      </c>
      <c r="I564" s="176"/>
      <c r="J564" s="176"/>
      <c r="M564" s="172"/>
      <c r="N564" s="177"/>
      <c r="O564" s="178"/>
      <c r="P564" s="178"/>
      <c r="Q564" s="178"/>
      <c r="R564" s="178"/>
      <c r="S564" s="178"/>
      <c r="T564" s="178"/>
      <c r="U564" s="178"/>
      <c r="V564" s="178"/>
      <c r="W564" s="178"/>
      <c r="X564" s="179"/>
      <c r="AT564" s="173" t="s">
        <v>158</v>
      </c>
      <c r="AU564" s="173" t="s">
        <v>87</v>
      </c>
      <c r="AV564" s="14" t="s">
        <v>87</v>
      </c>
      <c r="AW564" s="14" t="s">
        <v>4</v>
      </c>
      <c r="AX564" s="14" t="s">
        <v>78</v>
      </c>
      <c r="AY564" s="173" t="s">
        <v>146</v>
      </c>
    </row>
    <row r="565" spans="1:65" s="15" customFormat="1" ht="11.25">
      <c r="B565" s="190"/>
      <c r="D565" s="165" t="s">
        <v>158</v>
      </c>
      <c r="E565" s="191" t="s">
        <v>1</v>
      </c>
      <c r="F565" s="192" t="s">
        <v>248</v>
      </c>
      <c r="H565" s="193">
        <v>14</v>
      </c>
      <c r="I565" s="194"/>
      <c r="J565" s="194"/>
      <c r="M565" s="190"/>
      <c r="N565" s="195"/>
      <c r="O565" s="196"/>
      <c r="P565" s="196"/>
      <c r="Q565" s="196"/>
      <c r="R565" s="196"/>
      <c r="S565" s="196"/>
      <c r="T565" s="196"/>
      <c r="U565" s="196"/>
      <c r="V565" s="196"/>
      <c r="W565" s="196"/>
      <c r="X565" s="197"/>
      <c r="AT565" s="191" t="s">
        <v>158</v>
      </c>
      <c r="AU565" s="191" t="s">
        <v>87</v>
      </c>
      <c r="AV565" s="15" t="s">
        <v>152</v>
      </c>
      <c r="AW565" s="15" t="s">
        <v>4</v>
      </c>
      <c r="AX565" s="15" t="s">
        <v>83</v>
      </c>
      <c r="AY565" s="191" t="s">
        <v>146</v>
      </c>
    </row>
    <row r="566" spans="1:65" s="2" customFormat="1" ht="24.2" customHeight="1">
      <c r="A566" s="33"/>
      <c r="B566" s="148"/>
      <c r="C566" s="180" t="s">
        <v>827</v>
      </c>
      <c r="D566" s="180" t="s">
        <v>186</v>
      </c>
      <c r="E566" s="181" t="s">
        <v>828</v>
      </c>
      <c r="F566" s="182" t="s">
        <v>829</v>
      </c>
      <c r="G566" s="183" t="s">
        <v>252</v>
      </c>
      <c r="H566" s="184">
        <v>2</v>
      </c>
      <c r="I566" s="185"/>
      <c r="J566" s="186"/>
      <c r="K566" s="187">
        <f>ROUND(P566*H566,2)</f>
        <v>0</v>
      </c>
      <c r="L566" s="186"/>
      <c r="M566" s="188"/>
      <c r="N566" s="189" t="s">
        <v>1</v>
      </c>
      <c r="O566" s="158" t="s">
        <v>41</v>
      </c>
      <c r="P566" s="159">
        <f>I566+J566</f>
        <v>0</v>
      </c>
      <c r="Q566" s="159">
        <f>ROUND(I566*H566,2)</f>
        <v>0</v>
      </c>
      <c r="R566" s="159">
        <f>ROUND(J566*H566,2)</f>
        <v>0</v>
      </c>
      <c r="S566" s="59"/>
      <c r="T566" s="160">
        <f>S566*H566</f>
        <v>0</v>
      </c>
      <c r="U566" s="160">
        <v>1.521E-2</v>
      </c>
      <c r="V566" s="160">
        <f>U566*H566</f>
        <v>3.0419999999999999E-2</v>
      </c>
      <c r="W566" s="160">
        <v>0</v>
      </c>
      <c r="X566" s="161">
        <f>W566*H566</f>
        <v>0</v>
      </c>
      <c r="Y566" s="33"/>
      <c r="Z566" s="33"/>
      <c r="AA566" s="33"/>
      <c r="AB566" s="33"/>
      <c r="AC566" s="33"/>
      <c r="AD566" s="33"/>
      <c r="AE566" s="33"/>
      <c r="AR566" s="162" t="s">
        <v>185</v>
      </c>
      <c r="AT566" s="162" t="s">
        <v>186</v>
      </c>
      <c r="AU566" s="162" t="s">
        <v>87</v>
      </c>
      <c r="AY566" s="18" t="s">
        <v>146</v>
      </c>
      <c r="BE566" s="163">
        <f>IF(O566="základní",K566,0)</f>
        <v>0</v>
      </c>
      <c r="BF566" s="163">
        <f>IF(O566="snížená",K566,0)</f>
        <v>0</v>
      </c>
      <c r="BG566" s="163">
        <f>IF(O566="zákl. přenesená",K566,0)</f>
        <v>0</v>
      </c>
      <c r="BH566" s="163">
        <f>IF(O566="sníž. přenesená",K566,0)</f>
        <v>0</v>
      </c>
      <c r="BI566" s="163">
        <f>IF(O566="nulová",K566,0)</f>
        <v>0</v>
      </c>
      <c r="BJ566" s="18" t="s">
        <v>83</v>
      </c>
      <c r="BK566" s="163">
        <f>ROUND(P566*H566,2)</f>
        <v>0</v>
      </c>
      <c r="BL566" s="18" t="s">
        <v>152</v>
      </c>
      <c r="BM566" s="162" t="s">
        <v>830</v>
      </c>
    </row>
    <row r="567" spans="1:65" s="13" customFormat="1" ht="11.25">
      <c r="B567" s="164"/>
      <c r="D567" s="165" t="s">
        <v>158</v>
      </c>
      <c r="E567" s="166" t="s">
        <v>1</v>
      </c>
      <c r="F567" s="167" t="s">
        <v>797</v>
      </c>
      <c r="H567" s="166" t="s">
        <v>1</v>
      </c>
      <c r="I567" s="168"/>
      <c r="J567" s="168"/>
      <c r="M567" s="164"/>
      <c r="N567" s="169"/>
      <c r="O567" s="170"/>
      <c r="P567" s="170"/>
      <c r="Q567" s="170"/>
      <c r="R567" s="170"/>
      <c r="S567" s="170"/>
      <c r="T567" s="170"/>
      <c r="U567" s="170"/>
      <c r="V567" s="170"/>
      <c r="W567" s="170"/>
      <c r="X567" s="171"/>
      <c r="AT567" s="166" t="s">
        <v>158</v>
      </c>
      <c r="AU567" s="166" t="s">
        <v>87</v>
      </c>
      <c r="AV567" s="13" t="s">
        <v>83</v>
      </c>
      <c r="AW567" s="13" t="s">
        <v>4</v>
      </c>
      <c r="AX567" s="13" t="s">
        <v>78</v>
      </c>
      <c r="AY567" s="166" t="s">
        <v>146</v>
      </c>
    </row>
    <row r="568" spans="1:65" s="14" customFormat="1" ht="11.25">
      <c r="B568" s="172"/>
      <c r="D568" s="165" t="s">
        <v>158</v>
      </c>
      <c r="E568" s="173" t="s">
        <v>1</v>
      </c>
      <c r="F568" s="174" t="s">
        <v>831</v>
      </c>
      <c r="H568" s="175">
        <v>2</v>
      </c>
      <c r="I568" s="176"/>
      <c r="J568" s="176"/>
      <c r="M568" s="172"/>
      <c r="N568" s="177"/>
      <c r="O568" s="178"/>
      <c r="P568" s="178"/>
      <c r="Q568" s="178"/>
      <c r="R568" s="178"/>
      <c r="S568" s="178"/>
      <c r="T568" s="178"/>
      <c r="U568" s="178"/>
      <c r="V568" s="178"/>
      <c r="W568" s="178"/>
      <c r="X568" s="179"/>
      <c r="AT568" s="173" t="s">
        <v>158</v>
      </c>
      <c r="AU568" s="173" t="s">
        <v>87</v>
      </c>
      <c r="AV568" s="14" t="s">
        <v>87</v>
      </c>
      <c r="AW568" s="14" t="s">
        <v>4</v>
      </c>
      <c r="AX568" s="14" t="s">
        <v>83</v>
      </c>
      <c r="AY568" s="173" t="s">
        <v>146</v>
      </c>
    </row>
    <row r="569" spans="1:65" s="2" customFormat="1" ht="37.9" customHeight="1">
      <c r="A569" s="33"/>
      <c r="B569" s="148"/>
      <c r="C569" s="180" t="s">
        <v>832</v>
      </c>
      <c r="D569" s="180" t="s">
        <v>186</v>
      </c>
      <c r="E569" s="181" t="s">
        <v>833</v>
      </c>
      <c r="F569" s="182" t="s">
        <v>834</v>
      </c>
      <c r="G569" s="183" t="s">
        <v>252</v>
      </c>
      <c r="H569" s="184">
        <v>1</v>
      </c>
      <c r="I569" s="185"/>
      <c r="J569" s="186"/>
      <c r="K569" s="187">
        <f>ROUND(P569*H569,2)</f>
        <v>0</v>
      </c>
      <c r="L569" s="186"/>
      <c r="M569" s="188"/>
      <c r="N569" s="189" t="s">
        <v>1</v>
      </c>
      <c r="O569" s="158" t="s">
        <v>41</v>
      </c>
      <c r="P569" s="159">
        <f>I569+J569</f>
        <v>0</v>
      </c>
      <c r="Q569" s="159">
        <f>ROUND(I569*H569,2)</f>
        <v>0</v>
      </c>
      <c r="R569" s="159">
        <f>ROUND(J569*H569,2)</f>
        <v>0</v>
      </c>
      <c r="S569" s="59"/>
      <c r="T569" s="160">
        <f>S569*H569</f>
        <v>0</v>
      </c>
      <c r="U569" s="160">
        <v>1.521E-2</v>
      </c>
      <c r="V569" s="160">
        <f>U569*H569</f>
        <v>1.521E-2</v>
      </c>
      <c r="W569" s="160">
        <v>0</v>
      </c>
      <c r="X569" s="161">
        <f>W569*H569</f>
        <v>0</v>
      </c>
      <c r="Y569" s="33"/>
      <c r="Z569" s="33"/>
      <c r="AA569" s="33"/>
      <c r="AB569" s="33"/>
      <c r="AC569" s="33"/>
      <c r="AD569" s="33"/>
      <c r="AE569" s="33"/>
      <c r="AR569" s="162" t="s">
        <v>185</v>
      </c>
      <c r="AT569" s="162" t="s">
        <v>186</v>
      </c>
      <c r="AU569" s="162" t="s">
        <v>87</v>
      </c>
      <c r="AY569" s="18" t="s">
        <v>146</v>
      </c>
      <c r="BE569" s="163">
        <f>IF(O569="základní",K569,0)</f>
        <v>0</v>
      </c>
      <c r="BF569" s="163">
        <f>IF(O569="snížená",K569,0)</f>
        <v>0</v>
      </c>
      <c r="BG569" s="163">
        <f>IF(O569="zákl. přenesená",K569,0)</f>
        <v>0</v>
      </c>
      <c r="BH569" s="163">
        <f>IF(O569="sníž. přenesená",K569,0)</f>
        <v>0</v>
      </c>
      <c r="BI569" s="163">
        <f>IF(O569="nulová",K569,0)</f>
        <v>0</v>
      </c>
      <c r="BJ569" s="18" t="s">
        <v>83</v>
      </c>
      <c r="BK569" s="163">
        <f>ROUND(P569*H569,2)</f>
        <v>0</v>
      </c>
      <c r="BL569" s="18" t="s">
        <v>152</v>
      </c>
      <c r="BM569" s="162" t="s">
        <v>835</v>
      </c>
    </row>
    <row r="570" spans="1:65" s="13" customFormat="1" ht="11.25">
      <c r="B570" s="164"/>
      <c r="D570" s="165" t="s">
        <v>158</v>
      </c>
      <c r="E570" s="166" t="s">
        <v>1</v>
      </c>
      <c r="F570" s="167" t="s">
        <v>797</v>
      </c>
      <c r="H570" s="166" t="s">
        <v>1</v>
      </c>
      <c r="I570" s="168"/>
      <c r="J570" s="168"/>
      <c r="M570" s="164"/>
      <c r="N570" s="169"/>
      <c r="O570" s="170"/>
      <c r="P570" s="170"/>
      <c r="Q570" s="170"/>
      <c r="R570" s="170"/>
      <c r="S570" s="170"/>
      <c r="T570" s="170"/>
      <c r="U570" s="170"/>
      <c r="V570" s="170"/>
      <c r="W570" s="170"/>
      <c r="X570" s="171"/>
      <c r="AT570" s="166" t="s">
        <v>158</v>
      </c>
      <c r="AU570" s="166" t="s">
        <v>87</v>
      </c>
      <c r="AV570" s="13" t="s">
        <v>83</v>
      </c>
      <c r="AW570" s="13" t="s">
        <v>4</v>
      </c>
      <c r="AX570" s="13" t="s">
        <v>78</v>
      </c>
      <c r="AY570" s="166" t="s">
        <v>146</v>
      </c>
    </row>
    <row r="571" spans="1:65" s="14" customFormat="1" ht="11.25">
      <c r="B571" s="172"/>
      <c r="D571" s="165" t="s">
        <v>158</v>
      </c>
      <c r="E571" s="173" t="s">
        <v>1</v>
      </c>
      <c r="F571" s="174" t="s">
        <v>836</v>
      </c>
      <c r="H571" s="175">
        <v>1</v>
      </c>
      <c r="I571" s="176"/>
      <c r="J571" s="176"/>
      <c r="M571" s="172"/>
      <c r="N571" s="177"/>
      <c r="O571" s="178"/>
      <c r="P571" s="178"/>
      <c r="Q571" s="178"/>
      <c r="R571" s="178"/>
      <c r="S571" s="178"/>
      <c r="T571" s="178"/>
      <c r="U571" s="178"/>
      <c r="V571" s="178"/>
      <c r="W571" s="178"/>
      <c r="X571" s="179"/>
      <c r="AT571" s="173" t="s">
        <v>158</v>
      </c>
      <c r="AU571" s="173" t="s">
        <v>87</v>
      </c>
      <c r="AV571" s="14" t="s">
        <v>87</v>
      </c>
      <c r="AW571" s="14" t="s">
        <v>4</v>
      </c>
      <c r="AX571" s="14" t="s">
        <v>83</v>
      </c>
      <c r="AY571" s="173" t="s">
        <v>146</v>
      </c>
    </row>
    <row r="572" spans="1:65" s="2" customFormat="1" ht="24.2" customHeight="1">
      <c r="A572" s="33"/>
      <c r="B572" s="148"/>
      <c r="C572" s="180" t="s">
        <v>837</v>
      </c>
      <c r="D572" s="180" t="s">
        <v>186</v>
      </c>
      <c r="E572" s="181" t="s">
        <v>838</v>
      </c>
      <c r="F572" s="182" t="s">
        <v>839</v>
      </c>
      <c r="G572" s="183" t="s">
        <v>252</v>
      </c>
      <c r="H572" s="184">
        <v>1</v>
      </c>
      <c r="I572" s="185"/>
      <c r="J572" s="186"/>
      <c r="K572" s="187">
        <f>ROUND(P572*H572,2)</f>
        <v>0</v>
      </c>
      <c r="L572" s="186"/>
      <c r="M572" s="188"/>
      <c r="N572" s="189" t="s">
        <v>1</v>
      </c>
      <c r="O572" s="158" t="s">
        <v>41</v>
      </c>
      <c r="P572" s="159">
        <f>I572+J572</f>
        <v>0</v>
      </c>
      <c r="Q572" s="159">
        <f>ROUND(I572*H572,2)</f>
        <v>0</v>
      </c>
      <c r="R572" s="159">
        <f>ROUND(J572*H572,2)</f>
        <v>0</v>
      </c>
      <c r="S572" s="59"/>
      <c r="T572" s="160">
        <f>S572*H572</f>
        <v>0</v>
      </c>
      <c r="U572" s="160">
        <v>1.553E-2</v>
      </c>
      <c r="V572" s="160">
        <f>U572*H572</f>
        <v>1.553E-2</v>
      </c>
      <c r="W572" s="160">
        <v>0</v>
      </c>
      <c r="X572" s="161">
        <f>W572*H572</f>
        <v>0</v>
      </c>
      <c r="Y572" s="33"/>
      <c r="Z572" s="33"/>
      <c r="AA572" s="33"/>
      <c r="AB572" s="33"/>
      <c r="AC572" s="33"/>
      <c r="AD572" s="33"/>
      <c r="AE572" s="33"/>
      <c r="AR572" s="162" t="s">
        <v>185</v>
      </c>
      <c r="AT572" s="162" t="s">
        <v>186</v>
      </c>
      <c r="AU572" s="162" t="s">
        <v>87</v>
      </c>
      <c r="AY572" s="18" t="s">
        <v>146</v>
      </c>
      <c r="BE572" s="163">
        <f>IF(O572="základní",K572,0)</f>
        <v>0</v>
      </c>
      <c r="BF572" s="163">
        <f>IF(O572="snížená",K572,0)</f>
        <v>0</v>
      </c>
      <c r="BG572" s="163">
        <f>IF(O572="zákl. přenesená",K572,0)</f>
        <v>0</v>
      </c>
      <c r="BH572" s="163">
        <f>IF(O572="sníž. přenesená",K572,0)</f>
        <v>0</v>
      </c>
      <c r="BI572" s="163">
        <f>IF(O572="nulová",K572,0)</f>
        <v>0</v>
      </c>
      <c r="BJ572" s="18" t="s">
        <v>83</v>
      </c>
      <c r="BK572" s="163">
        <f>ROUND(P572*H572,2)</f>
        <v>0</v>
      </c>
      <c r="BL572" s="18" t="s">
        <v>152</v>
      </c>
      <c r="BM572" s="162" t="s">
        <v>840</v>
      </c>
    </row>
    <row r="573" spans="1:65" s="13" customFormat="1" ht="11.25">
      <c r="B573" s="164"/>
      <c r="D573" s="165" t="s">
        <v>158</v>
      </c>
      <c r="E573" s="166" t="s">
        <v>1</v>
      </c>
      <c r="F573" s="167" t="s">
        <v>797</v>
      </c>
      <c r="H573" s="166" t="s">
        <v>1</v>
      </c>
      <c r="I573" s="168"/>
      <c r="J573" s="168"/>
      <c r="M573" s="164"/>
      <c r="N573" s="169"/>
      <c r="O573" s="170"/>
      <c r="P573" s="170"/>
      <c r="Q573" s="170"/>
      <c r="R573" s="170"/>
      <c r="S573" s="170"/>
      <c r="T573" s="170"/>
      <c r="U573" s="170"/>
      <c r="V573" s="170"/>
      <c r="W573" s="170"/>
      <c r="X573" s="171"/>
      <c r="AT573" s="166" t="s">
        <v>158</v>
      </c>
      <c r="AU573" s="166" t="s">
        <v>87</v>
      </c>
      <c r="AV573" s="13" t="s">
        <v>83</v>
      </c>
      <c r="AW573" s="13" t="s">
        <v>4</v>
      </c>
      <c r="AX573" s="13" t="s">
        <v>78</v>
      </c>
      <c r="AY573" s="166" t="s">
        <v>146</v>
      </c>
    </row>
    <row r="574" spans="1:65" s="14" customFormat="1" ht="11.25">
      <c r="B574" s="172"/>
      <c r="D574" s="165" t="s">
        <v>158</v>
      </c>
      <c r="E574" s="173" t="s">
        <v>1</v>
      </c>
      <c r="F574" s="174" t="s">
        <v>836</v>
      </c>
      <c r="H574" s="175">
        <v>1</v>
      </c>
      <c r="I574" s="176"/>
      <c r="J574" s="176"/>
      <c r="M574" s="172"/>
      <c r="N574" s="177"/>
      <c r="O574" s="178"/>
      <c r="P574" s="178"/>
      <c r="Q574" s="178"/>
      <c r="R574" s="178"/>
      <c r="S574" s="178"/>
      <c r="T574" s="178"/>
      <c r="U574" s="178"/>
      <c r="V574" s="178"/>
      <c r="W574" s="178"/>
      <c r="X574" s="179"/>
      <c r="AT574" s="173" t="s">
        <v>158</v>
      </c>
      <c r="AU574" s="173" t="s">
        <v>87</v>
      </c>
      <c r="AV574" s="14" t="s">
        <v>87</v>
      </c>
      <c r="AW574" s="14" t="s">
        <v>4</v>
      </c>
      <c r="AX574" s="14" t="s">
        <v>83</v>
      </c>
      <c r="AY574" s="173" t="s">
        <v>146</v>
      </c>
    </row>
    <row r="575" spans="1:65" s="2" customFormat="1" ht="37.9" customHeight="1">
      <c r="A575" s="33"/>
      <c r="B575" s="148"/>
      <c r="C575" s="180" t="s">
        <v>841</v>
      </c>
      <c r="D575" s="180" t="s">
        <v>186</v>
      </c>
      <c r="E575" s="181" t="s">
        <v>842</v>
      </c>
      <c r="F575" s="182" t="s">
        <v>843</v>
      </c>
      <c r="G575" s="183" t="s">
        <v>252</v>
      </c>
      <c r="H575" s="184">
        <v>36</v>
      </c>
      <c r="I575" s="185"/>
      <c r="J575" s="186"/>
      <c r="K575" s="187">
        <f>ROUND(P575*H575,2)</f>
        <v>0</v>
      </c>
      <c r="L575" s="186"/>
      <c r="M575" s="188"/>
      <c r="N575" s="189" t="s">
        <v>1</v>
      </c>
      <c r="O575" s="158" t="s">
        <v>41</v>
      </c>
      <c r="P575" s="159">
        <f>I575+J575</f>
        <v>0</v>
      </c>
      <c r="Q575" s="159">
        <f>ROUND(I575*H575,2)</f>
        <v>0</v>
      </c>
      <c r="R575" s="159">
        <f>ROUND(J575*H575,2)</f>
        <v>0</v>
      </c>
      <c r="S575" s="59"/>
      <c r="T575" s="160">
        <f>S575*H575</f>
        <v>0</v>
      </c>
      <c r="U575" s="160">
        <v>1.325E-2</v>
      </c>
      <c r="V575" s="160">
        <f>U575*H575</f>
        <v>0.47699999999999998</v>
      </c>
      <c r="W575" s="160">
        <v>0</v>
      </c>
      <c r="X575" s="161">
        <f>W575*H575</f>
        <v>0</v>
      </c>
      <c r="Y575" s="33"/>
      <c r="Z575" s="33"/>
      <c r="AA575" s="33"/>
      <c r="AB575" s="33"/>
      <c r="AC575" s="33"/>
      <c r="AD575" s="33"/>
      <c r="AE575" s="33"/>
      <c r="AR575" s="162" t="s">
        <v>185</v>
      </c>
      <c r="AT575" s="162" t="s">
        <v>186</v>
      </c>
      <c r="AU575" s="162" t="s">
        <v>87</v>
      </c>
      <c r="AY575" s="18" t="s">
        <v>146</v>
      </c>
      <c r="BE575" s="163">
        <f>IF(O575="základní",K575,0)</f>
        <v>0</v>
      </c>
      <c r="BF575" s="163">
        <f>IF(O575="snížená",K575,0)</f>
        <v>0</v>
      </c>
      <c r="BG575" s="163">
        <f>IF(O575="zákl. přenesená",K575,0)</f>
        <v>0</v>
      </c>
      <c r="BH575" s="163">
        <f>IF(O575="sníž. přenesená",K575,0)</f>
        <v>0</v>
      </c>
      <c r="BI575" s="163">
        <f>IF(O575="nulová",K575,0)</f>
        <v>0</v>
      </c>
      <c r="BJ575" s="18" t="s">
        <v>83</v>
      </c>
      <c r="BK575" s="163">
        <f>ROUND(P575*H575,2)</f>
        <v>0</v>
      </c>
      <c r="BL575" s="18" t="s">
        <v>152</v>
      </c>
      <c r="BM575" s="162" t="s">
        <v>844</v>
      </c>
    </row>
    <row r="576" spans="1:65" s="13" customFormat="1" ht="11.25">
      <c r="B576" s="164"/>
      <c r="D576" s="165" t="s">
        <v>158</v>
      </c>
      <c r="E576" s="166" t="s">
        <v>1</v>
      </c>
      <c r="F576" s="167" t="s">
        <v>797</v>
      </c>
      <c r="H576" s="166" t="s">
        <v>1</v>
      </c>
      <c r="I576" s="168"/>
      <c r="J576" s="168"/>
      <c r="M576" s="164"/>
      <c r="N576" s="169"/>
      <c r="O576" s="170"/>
      <c r="P576" s="170"/>
      <c r="Q576" s="170"/>
      <c r="R576" s="170"/>
      <c r="S576" s="170"/>
      <c r="T576" s="170"/>
      <c r="U576" s="170"/>
      <c r="V576" s="170"/>
      <c r="W576" s="170"/>
      <c r="X576" s="171"/>
      <c r="AT576" s="166" t="s">
        <v>158</v>
      </c>
      <c r="AU576" s="166" t="s">
        <v>87</v>
      </c>
      <c r="AV576" s="13" t="s">
        <v>83</v>
      </c>
      <c r="AW576" s="13" t="s">
        <v>4</v>
      </c>
      <c r="AX576" s="13" t="s">
        <v>78</v>
      </c>
      <c r="AY576" s="166" t="s">
        <v>146</v>
      </c>
    </row>
    <row r="577" spans="1:65" s="14" customFormat="1" ht="11.25">
      <c r="B577" s="172"/>
      <c r="D577" s="165" t="s">
        <v>158</v>
      </c>
      <c r="E577" s="173" t="s">
        <v>1</v>
      </c>
      <c r="F577" s="174" t="s">
        <v>845</v>
      </c>
      <c r="H577" s="175">
        <v>3</v>
      </c>
      <c r="I577" s="176"/>
      <c r="J577" s="176"/>
      <c r="M577" s="172"/>
      <c r="N577" s="177"/>
      <c r="O577" s="178"/>
      <c r="P577" s="178"/>
      <c r="Q577" s="178"/>
      <c r="R577" s="178"/>
      <c r="S577" s="178"/>
      <c r="T577" s="178"/>
      <c r="U577" s="178"/>
      <c r="V577" s="178"/>
      <c r="W577" s="178"/>
      <c r="X577" s="179"/>
      <c r="AT577" s="173" t="s">
        <v>158</v>
      </c>
      <c r="AU577" s="173" t="s">
        <v>87</v>
      </c>
      <c r="AV577" s="14" t="s">
        <v>87</v>
      </c>
      <c r="AW577" s="14" t="s">
        <v>4</v>
      </c>
      <c r="AX577" s="14" t="s">
        <v>78</v>
      </c>
      <c r="AY577" s="173" t="s">
        <v>146</v>
      </c>
    </row>
    <row r="578" spans="1:65" s="14" customFormat="1" ht="11.25">
      <c r="B578" s="172"/>
      <c r="D578" s="165" t="s">
        <v>158</v>
      </c>
      <c r="E578" s="173" t="s">
        <v>1</v>
      </c>
      <c r="F578" s="174" t="s">
        <v>846</v>
      </c>
      <c r="H578" s="175">
        <v>2</v>
      </c>
      <c r="I578" s="176"/>
      <c r="J578" s="176"/>
      <c r="M578" s="172"/>
      <c r="N578" s="177"/>
      <c r="O578" s="178"/>
      <c r="P578" s="178"/>
      <c r="Q578" s="178"/>
      <c r="R578" s="178"/>
      <c r="S578" s="178"/>
      <c r="T578" s="178"/>
      <c r="U578" s="178"/>
      <c r="V578" s="178"/>
      <c r="W578" s="178"/>
      <c r="X578" s="179"/>
      <c r="AT578" s="173" t="s">
        <v>158</v>
      </c>
      <c r="AU578" s="173" t="s">
        <v>87</v>
      </c>
      <c r="AV578" s="14" t="s">
        <v>87</v>
      </c>
      <c r="AW578" s="14" t="s">
        <v>4</v>
      </c>
      <c r="AX578" s="14" t="s">
        <v>78</v>
      </c>
      <c r="AY578" s="173" t="s">
        <v>146</v>
      </c>
    </row>
    <row r="579" spans="1:65" s="14" customFormat="1" ht="11.25">
      <c r="B579" s="172"/>
      <c r="D579" s="165" t="s">
        <v>158</v>
      </c>
      <c r="E579" s="173" t="s">
        <v>1</v>
      </c>
      <c r="F579" s="174" t="s">
        <v>847</v>
      </c>
      <c r="H579" s="175">
        <v>16</v>
      </c>
      <c r="I579" s="176"/>
      <c r="J579" s="176"/>
      <c r="M579" s="172"/>
      <c r="N579" s="177"/>
      <c r="O579" s="178"/>
      <c r="P579" s="178"/>
      <c r="Q579" s="178"/>
      <c r="R579" s="178"/>
      <c r="S579" s="178"/>
      <c r="T579" s="178"/>
      <c r="U579" s="178"/>
      <c r="V579" s="178"/>
      <c r="W579" s="178"/>
      <c r="X579" s="179"/>
      <c r="AT579" s="173" t="s">
        <v>158</v>
      </c>
      <c r="AU579" s="173" t="s">
        <v>87</v>
      </c>
      <c r="AV579" s="14" t="s">
        <v>87</v>
      </c>
      <c r="AW579" s="14" t="s">
        <v>4</v>
      </c>
      <c r="AX579" s="14" t="s">
        <v>78</v>
      </c>
      <c r="AY579" s="173" t="s">
        <v>146</v>
      </c>
    </row>
    <row r="580" spans="1:65" s="14" customFormat="1" ht="11.25">
      <c r="B580" s="172"/>
      <c r="D580" s="165" t="s">
        <v>158</v>
      </c>
      <c r="E580" s="173" t="s">
        <v>1</v>
      </c>
      <c r="F580" s="174" t="s">
        <v>848</v>
      </c>
      <c r="H580" s="175">
        <v>13</v>
      </c>
      <c r="I580" s="176"/>
      <c r="J580" s="176"/>
      <c r="M580" s="172"/>
      <c r="N580" s="177"/>
      <c r="O580" s="178"/>
      <c r="P580" s="178"/>
      <c r="Q580" s="178"/>
      <c r="R580" s="178"/>
      <c r="S580" s="178"/>
      <c r="T580" s="178"/>
      <c r="U580" s="178"/>
      <c r="V580" s="178"/>
      <c r="W580" s="178"/>
      <c r="X580" s="179"/>
      <c r="AT580" s="173" t="s">
        <v>158</v>
      </c>
      <c r="AU580" s="173" t="s">
        <v>87</v>
      </c>
      <c r="AV580" s="14" t="s">
        <v>87</v>
      </c>
      <c r="AW580" s="14" t="s">
        <v>4</v>
      </c>
      <c r="AX580" s="14" t="s">
        <v>78</v>
      </c>
      <c r="AY580" s="173" t="s">
        <v>146</v>
      </c>
    </row>
    <row r="581" spans="1:65" s="14" customFormat="1" ht="11.25">
      <c r="B581" s="172"/>
      <c r="D581" s="165" t="s">
        <v>158</v>
      </c>
      <c r="E581" s="173" t="s">
        <v>1</v>
      </c>
      <c r="F581" s="174" t="s">
        <v>849</v>
      </c>
      <c r="H581" s="175">
        <v>2</v>
      </c>
      <c r="I581" s="176"/>
      <c r="J581" s="176"/>
      <c r="M581" s="172"/>
      <c r="N581" s="177"/>
      <c r="O581" s="178"/>
      <c r="P581" s="178"/>
      <c r="Q581" s="178"/>
      <c r="R581" s="178"/>
      <c r="S581" s="178"/>
      <c r="T581" s="178"/>
      <c r="U581" s="178"/>
      <c r="V581" s="178"/>
      <c r="W581" s="178"/>
      <c r="X581" s="179"/>
      <c r="AT581" s="173" t="s">
        <v>158</v>
      </c>
      <c r="AU581" s="173" t="s">
        <v>87</v>
      </c>
      <c r="AV581" s="14" t="s">
        <v>87</v>
      </c>
      <c r="AW581" s="14" t="s">
        <v>4</v>
      </c>
      <c r="AX581" s="14" t="s">
        <v>78</v>
      </c>
      <c r="AY581" s="173" t="s">
        <v>146</v>
      </c>
    </row>
    <row r="582" spans="1:65" s="15" customFormat="1" ht="11.25">
      <c r="B582" s="190"/>
      <c r="D582" s="165" t="s">
        <v>158</v>
      </c>
      <c r="E582" s="191" t="s">
        <v>1</v>
      </c>
      <c r="F582" s="192" t="s">
        <v>248</v>
      </c>
      <c r="H582" s="193">
        <v>36</v>
      </c>
      <c r="I582" s="194"/>
      <c r="J582" s="194"/>
      <c r="M582" s="190"/>
      <c r="N582" s="195"/>
      <c r="O582" s="196"/>
      <c r="P582" s="196"/>
      <c r="Q582" s="196"/>
      <c r="R582" s="196"/>
      <c r="S582" s="196"/>
      <c r="T582" s="196"/>
      <c r="U582" s="196"/>
      <c r="V582" s="196"/>
      <c r="W582" s="196"/>
      <c r="X582" s="197"/>
      <c r="AT582" s="191" t="s">
        <v>158</v>
      </c>
      <c r="AU582" s="191" t="s">
        <v>87</v>
      </c>
      <c r="AV582" s="15" t="s">
        <v>152</v>
      </c>
      <c r="AW582" s="15" t="s">
        <v>4</v>
      </c>
      <c r="AX582" s="15" t="s">
        <v>83</v>
      </c>
      <c r="AY582" s="191" t="s">
        <v>146</v>
      </c>
    </row>
    <row r="583" spans="1:65" s="2" customFormat="1" ht="37.9" customHeight="1">
      <c r="A583" s="33"/>
      <c r="B583" s="148"/>
      <c r="C583" s="180" t="s">
        <v>850</v>
      </c>
      <c r="D583" s="180" t="s">
        <v>186</v>
      </c>
      <c r="E583" s="181" t="s">
        <v>851</v>
      </c>
      <c r="F583" s="182" t="s">
        <v>852</v>
      </c>
      <c r="G583" s="183" t="s">
        <v>252</v>
      </c>
      <c r="H583" s="184">
        <v>6</v>
      </c>
      <c r="I583" s="185"/>
      <c r="J583" s="186"/>
      <c r="K583" s="187">
        <f>ROUND(P583*H583,2)</f>
        <v>0</v>
      </c>
      <c r="L583" s="186"/>
      <c r="M583" s="188"/>
      <c r="N583" s="189" t="s">
        <v>1</v>
      </c>
      <c r="O583" s="158" t="s">
        <v>41</v>
      </c>
      <c r="P583" s="159">
        <f>I583+J583</f>
        <v>0</v>
      </c>
      <c r="Q583" s="159">
        <f>ROUND(I583*H583,2)</f>
        <v>0</v>
      </c>
      <c r="R583" s="159">
        <f>ROUND(J583*H583,2)</f>
        <v>0</v>
      </c>
      <c r="S583" s="59"/>
      <c r="T583" s="160">
        <f>S583*H583</f>
        <v>0</v>
      </c>
      <c r="U583" s="160">
        <v>1.325E-2</v>
      </c>
      <c r="V583" s="160">
        <f>U583*H583</f>
        <v>7.9500000000000001E-2</v>
      </c>
      <c r="W583" s="160">
        <v>0</v>
      </c>
      <c r="X583" s="161">
        <f>W583*H583</f>
        <v>0</v>
      </c>
      <c r="Y583" s="33"/>
      <c r="Z583" s="33"/>
      <c r="AA583" s="33"/>
      <c r="AB583" s="33"/>
      <c r="AC583" s="33"/>
      <c r="AD583" s="33"/>
      <c r="AE583" s="33"/>
      <c r="AR583" s="162" t="s">
        <v>185</v>
      </c>
      <c r="AT583" s="162" t="s">
        <v>186</v>
      </c>
      <c r="AU583" s="162" t="s">
        <v>87</v>
      </c>
      <c r="AY583" s="18" t="s">
        <v>146</v>
      </c>
      <c r="BE583" s="163">
        <f>IF(O583="základní",K583,0)</f>
        <v>0</v>
      </c>
      <c r="BF583" s="163">
        <f>IF(O583="snížená",K583,0)</f>
        <v>0</v>
      </c>
      <c r="BG583" s="163">
        <f>IF(O583="zákl. přenesená",K583,0)</f>
        <v>0</v>
      </c>
      <c r="BH583" s="163">
        <f>IF(O583="sníž. přenesená",K583,0)</f>
        <v>0</v>
      </c>
      <c r="BI583" s="163">
        <f>IF(O583="nulová",K583,0)</f>
        <v>0</v>
      </c>
      <c r="BJ583" s="18" t="s">
        <v>83</v>
      </c>
      <c r="BK583" s="163">
        <f>ROUND(P583*H583,2)</f>
        <v>0</v>
      </c>
      <c r="BL583" s="18" t="s">
        <v>152</v>
      </c>
      <c r="BM583" s="162" t="s">
        <v>853</v>
      </c>
    </row>
    <row r="584" spans="1:65" s="13" customFormat="1" ht="11.25">
      <c r="B584" s="164"/>
      <c r="D584" s="165" t="s">
        <v>158</v>
      </c>
      <c r="E584" s="166" t="s">
        <v>1</v>
      </c>
      <c r="F584" s="167" t="s">
        <v>785</v>
      </c>
      <c r="H584" s="166" t="s">
        <v>1</v>
      </c>
      <c r="I584" s="168"/>
      <c r="J584" s="168"/>
      <c r="M584" s="164"/>
      <c r="N584" s="169"/>
      <c r="O584" s="170"/>
      <c r="P584" s="170"/>
      <c r="Q584" s="170"/>
      <c r="R584" s="170"/>
      <c r="S584" s="170"/>
      <c r="T584" s="170"/>
      <c r="U584" s="170"/>
      <c r="V584" s="170"/>
      <c r="W584" s="170"/>
      <c r="X584" s="171"/>
      <c r="AT584" s="166" t="s">
        <v>158</v>
      </c>
      <c r="AU584" s="166" t="s">
        <v>87</v>
      </c>
      <c r="AV584" s="13" t="s">
        <v>83</v>
      </c>
      <c r="AW584" s="13" t="s">
        <v>4</v>
      </c>
      <c r="AX584" s="13" t="s">
        <v>78</v>
      </c>
      <c r="AY584" s="166" t="s">
        <v>146</v>
      </c>
    </row>
    <row r="585" spans="1:65" s="14" customFormat="1" ht="11.25">
      <c r="B585" s="172"/>
      <c r="D585" s="165" t="s">
        <v>158</v>
      </c>
      <c r="E585" s="173" t="s">
        <v>1</v>
      </c>
      <c r="F585" s="174" t="s">
        <v>854</v>
      </c>
      <c r="H585" s="175">
        <v>2</v>
      </c>
      <c r="I585" s="176"/>
      <c r="J585" s="176"/>
      <c r="M585" s="172"/>
      <c r="N585" s="177"/>
      <c r="O585" s="178"/>
      <c r="P585" s="178"/>
      <c r="Q585" s="178"/>
      <c r="R585" s="178"/>
      <c r="S585" s="178"/>
      <c r="T585" s="178"/>
      <c r="U585" s="178"/>
      <c r="V585" s="178"/>
      <c r="W585" s="178"/>
      <c r="X585" s="179"/>
      <c r="AT585" s="173" t="s">
        <v>158</v>
      </c>
      <c r="AU585" s="173" t="s">
        <v>87</v>
      </c>
      <c r="AV585" s="14" t="s">
        <v>87</v>
      </c>
      <c r="AW585" s="14" t="s">
        <v>4</v>
      </c>
      <c r="AX585" s="14" t="s">
        <v>78</v>
      </c>
      <c r="AY585" s="173" t="s">
        <v>146</v>
      </c>
    </row>
    <row r="586" spans="1:65" s="13" customFormat="1" ht="11.25">
      <c r="B586" s="164"/>
      <c r="D586" s="165" t="s">
        <v>158</v>
      </c>
      <c r="E586" s="166" t="s">
        <v>1</v>
      </c>
      <c r="F586" s="167" t="s">
        <v>797</v>
      </c>
      <c r="H586" s="166" t="s">
        <v>1</v>
      </c>
      <c r="I586" s="168"/>
      <c r="J586" s="168"/>
      <c r="M586" s="164"/>
      <c r="N586" s="169"/>
      <c r="O586" s="170"/>
      <c r="P586" s="170"/>
      <c r="Q586" s="170"/>
      <c r="R586" s="170"/>
      <c r="S586" s="170"/>
      <c r="T586" s="170"/>
      <c r="U586" s="170"/>
      <c r="V586" s="170"/>
      <c r="W586" s="170"/>
      <c r="X586" s="171"/>
      <c r="AT586" s="166" t="s">
        <v>158</v>
      </c>
      <c r="AU586" s="166" t="s">
        <v>87</v>
      </c>
      <c r="AV586" s="13" t="s">
        <v>83</v>
      </c>
      <c r="AW586" s="13" t="s">
        <v>4</v>
      </c>
      <c r="AX586" s="13" t="s">
        <v>78</v>
      </c>
      <c r="AY586" s="166" t="s">
        <v>146</v>
      </c>
    </row>
    <row r="587" spans="1:65" s="14" customFormat="1" ht="11.25">
      <c r="B587" s="172"/>
      <c r="D587" s="165" t="s">
        <v>158</v>
      </c>
      <c r="E587" s="173" t="s">
        <v>1</v>
      </c>
      <c r="F587" s="174" t="s">
        <v>855</v>
      </c>
      <c r="H587" s="175">
        <v>4</v>
      </c>
      <c r="I587" s="176"/>
      <c r="J587" s="176"/>
      <c r="M587" s="172"/>
      <c r="N587" s="177"/>
      <c r="O587" s="178"/>
      <c r="P587" s="178"/>
      <c r="Q587" s="178"/>
      <c r="R587" s="178"/>
      <c r="S587" s="178"/>
      <c r="T587" s="178"/>
      <c r="U587" s="178"/>
      <c r="V587" s="178"/>
      <c r="W587" s="178"/>
      <c r="X587" s="179"/>
      <c r="AT587" s="173" t="s">
        <v>158</v>
      </c>
      <c r="AU587" s="173" t="s">
        <v>87</v>
      </c>
      <c r="AV587" s="14" t="s">
        <v>87</v>
      </c>
      <c r="AW587" s="14" t="s">
        <v>4</v>
      </c>
      <c r="AX587" s="14" t="s">
        <v>78</v>
      </c>
      <c r="AY587" s="173" t="s">
        <v>146</v>
      </c>
    </row>
    <row r="588" spans="1:65" s="15" customFormat="1" ht="11.25">
      <c r="B588" s="190"/>
      <c r="D588" s="165" t="s">
        <v>158</v>
      </c>
      <c r="E588" s="191" t="s">
        <v>1</v>
      </c>
      <c r="F588" s="192" t="s">
        <v>248</v>
      </c>
      <c r="H588" s="193">
        <v>6</v>
      </c>
      <c r="I588" s="194"/>
      <c r="J588" s="194"/>
      <c r="M588" s="190"/>
      <c r="N588" s="195"/>
      <c r="O588" s="196"/>
      <c r="P588" s="196"/>
      <c r="Q588" s="196"/>
      <c r="R588" s="196"/>
      <c r="S588" s="196"/>
      <c r="T588" s="196"/>
      <c r="U588" s="196"/>
      <c r="V588" s="196"/>
      <c r="W588" s="196"/>
      <c r="X588" s="197"/>
      <c r="AT588" s="191" t="s">
        <v>158</v>
      </c>
      <c r="AU588" s="191" t="s">
        <v>87</v>
      </c>
      <c r="AV588" s="15" t="s">
        <v>152</v>
      </c>
      <c r="AW588" s="15" t="s">
        <v>4</v>
      </c>
      <c r="AX588" s="15" t="s">
        <v>83</v>
      </c>
      <c r="AY588" s="191" t="s">
        <v>146</v>
      </c>
    </row>
    <row r="589" spans="1:65" s="2" customFormat="1" ht="37.9" customHeight="1">
      <c r="A589" s="33"/>
      <c r="B589" s="148"/>
      <c r="C589" s="180" t="s">
        <v>856</v>
      </c>
      <c r="D589" s="180" t="s">
        <v>186</v>
      </c>
      <c r="E589" s="181" t="s">
        <v>857</v>
      </c>
      <c r="F589" s="182" t="s">
        <v>858</v>
      </c>
      <c r="G589" s="183" t="s">
        <v>252</v>
      </c>
      <c r="H589" s="184">
        <v>1</v>
      </c>
      <c r="I589" s="185"/>
      <c r="J589" s="186"/>
      <c r="K589" s="187">
        <f>ROUND(P589*H589,2)</f>
        <v>0</v>
      </c>
      <c r="L589" s="186"/>
      <c r="M589" s="188"/>
      <c r="N589" s="189" t="s">
        <v>1</v>
      </c>
      <c r="O589" s="158" t="s">
        <v>41</v>
      </c>
      <c r="P589" s="159">
        <f>I589+J589</f>
        <v>0</v>
      </c>
      <c r="Q589" s="159">
        <f>ROUND(I589*H589,2)</f>
        <v>0</v>
      </c>
      <c r="R589" s="159">
        <f>ROUND(J589*H589,2)</f>
        <v>0</v>
      </c>
      <c r="S589" s="59"/>
      <c r="T589" s="160">
        <f>S589*H589</f>
        <v>0</v>
      </c>
      <c r="U589" s="160">
        <v>1.325E-2</v>
      </c>
      <c r="V589" s="160">
        <f>U589*H589</f>
        <v>1.325E-2</v>
      </c>
      <c r="W589" s="160">
        <v>0</v>
      </c>
      <c r="X589" s="161">
        <f>W589*H589</f>
        <v>0</v>
      </c>
      <c r="Y589" s="33"/>
      <c r="Z589" s="33"/>
      <c r="AA589" s="33"/>
      <c r="AB589" s="33"/>
      <c r="AC589" s="33"/>
      <c r="AD589" s="33"/>
      <c r="AE589" s="33"/>
      <c r="AR589" s="162" t="s">
        <v>185</v>
      </c>
      <c r="AT589" s="162" t="s">
        <v>186</v>
      </c>
      <c r="AU589" s="162" t="s">
        <v>87</v>
      </c>
      <c r="AY589" s="18" t="s">
        <v>146</v>
      </c>
      <c r="BE589" s="163">
        <f>IF(O589="základní",K589,0)</f>
        <v>0</v>
      </c>
      <c r="BF589" s="163">
        <f>IF(O589="snížená",K589,0)</f>
        <v>0</v>
      </c>
      <c r="BG589" s="163">
        <f>IF(O589="zákl. přenesená",K589,0)</f>
        <v>0</v>
      </c>
      <c r="BH589" s="163">
        <f>IF(O589="sníž. přenesená",K589,0)</f>
        <v>0</v>
      </c>
      <c r="BI589" s="163">
        <f>IF(O589="nulová",K589,0)</f>
        <v>0</v>
      </c>
      <c r="BJ589" s="18" t="s">
        <v>83</v>
      </c>
      <c r="BK589" s="163">
        <f>ROUND(P589*H589,2)</f>
        <v>0</v>
      </c>
      <c r="BL589" s="18" t="s">
        <v>152</v>
      </c>
      <c r="BM589" s="162" t="s">
        <v>859</v>
      </c>
    </row>
    <row r="590" spans="1:65" s="13" customFormat="1" ht="11.25">
      <c r="B590" s="164"/>
      <c r="D590" s="165" t="s">
        <v>158</v>
      </c>
      <c r="E590" s="166" t="s">
        <v>1</v>
      </c>
      <c r="F590" s="167" t="s">
        <v>797</v>
      </c>
      <c r="H590" s="166" t="s">
        <v>1</v>
      </c>
      <c r="I590" s="168"/>
      <c r="J590" s="168"/>
      <c r="M590" s="164"/>
      <c r="N590" s="169"/>
      <c r="O590" s="170"/>
      <c r="P590" s="170"/>
      <c r="Q590" s="170"/>
      <c r="R590" s="170"/>
      <c r="S590" s="170"/>
      <c r="T590" s="170"/>
      <c r="U590" s="170"/>
      <c r="V590" s="170"/>
      <c r="W590" s="170"/>
      <c r="X590" s="171"/>
      <c r="AT590" s="166" t="s">
        <v>158</v>
      </c>
      <c r="AU590" s="166" t="s">
        <v>87</v>
      </c>
      <c r="AV590" s="13" t="s">
        <v>83</v>
      </c>
      <c r="AW590" s="13" t="s">
        <v>4</v>
      </c>
      <c r="AX590" s="13" t="s">
        <v>78</v>
      </c>
      <c r="AY590" s="166" t="s">
        <v>146</v>
      </c>
    </row>
    <row r="591" spans="1:65" s="14" customFormat="1" ht="11.25">
      <c r="B591" s="172"/>
      <c r="D591" s="165" t="s">
        <v>158</v>
      </c>
      <c r="E591" s="173" t="s">
        <v>1</v>
      </c>
      <c r="F591" s="174" t="s">
        <v>809</v>
      </c>
      <c r="H591" s="175">
        <v>1</v>
      </c>
      <c r="I591" s="176"/>
      <c r="J591" s="176"/>
      <c r="M591" s="172"/>
      <c r="N591" s="177"/>
      <c r="O591" s="178"/>
      <c r="P591" s="178"/>
      <c r="Q591" s="178"/>
      <c r="R591" s="178"/>
      <c r="S591" s="178"/>
      <c r="T591" s="178"/>
      <c r="U591" s="178"/>
      <c r="V591" s="178"/>
      <c r="W591" s="178"/>
      <c r="X591" s="179"/>
      <c r="AT591" s="173" t="s">
        <v>158</v>
      </c>
      <c r="AU591" s="173" t="s">
        <v>87</v>
      </c>
      <c r="AV591" s="14" t="s">
        <v>87</v>
      </c>
      <c r="AW591" s="14" t="s">
        <v>4</v>
      </c>
      <c r="AX591" s="14" t="s">
        <v>83</v>
      </c>
      <c r="AY591" s="173" t="s">
        <v>146</v>
      </c>
    </row>
    <row r="592" spans="1:65" s="12" customFormat="1" ht="22.9" customHeight="1">
      <c r="B592" s="134"/>
      <c r="D592" s="135" t="s">
        <v>77</v>
      </c>
      <c r="E592" s="146" t="s">
        <v>191</v>
      </c>
      <c r="F592" s="146" t="s">
        <v>860</v>
      </c>
      <c r="I592" s="137"/>
      <c r="J592" s="137"/>
      <c r="K592" s="147">
        <f>BK592</f>
        <v>0</v>
      </c>
      <c r="M592" s="134"/>
      <c r="N592" s="139"/>
      <c r="O592" s="140"/>
      <c r="P592" s="140"/>
      <c r="Q592" s="141">
        <f>SUM(Q593:Q731)</f>
        <v>0</v>
      </c>
      <c r="R592" s="141">
        <f>SUM(R593:R731)</f>
        <v>0</v>
      </c>
      <c r="S592" s="140"/>
      <c r="T592" s="142">
        <f>SUM(T593:T731)</f>
        <v>0</v>
      </c>
      <c r="U592" s="140"/>
      <c r="V592" s="142">
        <f>SUM(V593:V731)</f>
        <v>0.38248000000000004</v>
      </c>
      <c r="W592" s="140"/>
      <c r="X592" s="143">
        <f>SUM(X593:X731)</f>
        <v>126.88122300000001</v>
      </c>
      <c r="AR592" s="135" t="s">
        <v>83</v>
      </c>
      <c r="AT592" s="144" t="s">
        <v>77</v>
      </c>
      <c r="AU592" s="144" t="s">
        <v>83</v>
      </c>
      <c r="AY592" s="135" t="s">
        <v>146</v>
      </c>
      <c r="BK592" s="145">
        <f>SUM(BK593:BK731)</f>
        <v>0</v>
      </c>
    </row>
    <row r="593" spans="1:65" s="2" customFormat="1" ht="14.45" customHeight="1">
      <c r="A593" s="33"/>
      <c r="B593" s="148"/>
      <c r="C593" s="149" t="s">
        <v>861</v>
      </c>
      <c r="D593" s="149" t="s">
        <v>148</v>
      </c>
      <c r="E593" s="150" t="s">
        <v>862</v>
      </c>
      <c r="F593" s="151" t="s">
        <v>863</v>
      </c>
      <c r="G593" s="152" t="s">
        <v>324</v>
      </c>
      <c r="H593" s="153">
        <v>17</v>
      </c>
      <c r="I593" s="154"/>
      <c r="J593" s="154"/>
      <c r="K593" s="155">
        <f>ROUND(P593*H593,2)</f>
        <v>0</v>
      </c>
      <c r="L593" s="156"/>
      <c r="M593" s="34"/>
      <c r="N593" s="157" t="s">
        <v>1</v>
      </c>
      <c r="O593" s="158" t="s">
        <v>41</v>
      </c>
      <c r="P593" s="159">
        <f>I593+J593</f>
        <v>0</v>
      </c>
      <c r="Q593" s="159">
        <f>ROUND(I593*H593,2)</f>
        <v>0</v>
      </c>
      <c r="R593" s="159">
        <f>ROUND(J593*H593,2)</f>
        <v>0</v>
      </c>
      <c r="S593" s="59"/>
      <c r="T593" s="160">
        <f>S593*H593</f>
        <v>0</v>
      </c>
      <c r="U593" s="160">
        <v>2.0000000000000002E-5</v>
      </c>
      <c r="V593" s="160">
        <f>U593*H593</f>
        <v>3.4000000000000002E-4</v>
      </c>
      <c r="W593" s="160">
        <v>0</v>
      </c>
      <c r="X593" s="161">
        <f>W593*H593</f>
        <v>0</v>
      </c>
      <c r="Y593" s="33"/>
      <c r="Z593" s="33"/>
      <c r="AA593" s="33"/>
      <c r="AB593" s="33"/>
      <c r="AC593" s="33"/>
      <c r="AD593" s="33"/>
      <c r="AE593" s="33"/>
      <c r="AR593" s="162" t="s">
        <v>152</v>
      </c>
      <c r="AT593" s="162" t="s">
        <v>148</v>
      </c>
      <c r="AU593" s="162" t="s">
        <v>87</v>
      </c>
      <c r="AY593" s="18" t="s">
        <v>146</v>
      </c>
      <c r="BE593" s="163">
        <f>IF(O593="základní",K593,0)</f>
        <v>0</v>
      </c>
      <c r="BF593" s="163">
        <f>IF(O593="snížená",K593,0)</f>
        <v>0</v>
      </c>
      <c r="BG593" s="163">
        <f>IF(O593="zákl. přenesená",K593,0)</f>
        <v>0</v>
      </c>
      <c r="BH593" s="163">
        <f>IF(O593="sníž. přenesená",K593,0)</f>
        <v>0</v>
      </c>
      <c r="BI593" s="163">
        <f>IF(O593="nulová",K593,0)</f>
        <v>0</v>
      </c>
      <c r="BJ593" s="18" t="s">
        <v>83</v>
      </c>
      <c r="BK593" s="163">
        <f>ROUND(P593*H593,2)</f>
        <v>0</v>
      </c>
      <c r="BL593" s="18" t="s">
        <v>152</v>
      </c>
      <c r="BM593" s="162" t="s">
        <v>864</v>
      </c>
    </row>
    <row r="594" spans="1:65" s="2" customFormat="1" ht="24.2" customHeight="1">
      <c r="A594" s="33"/>
      <c r="B594" s="148"/>
      <c r="C594" s="149" t="s">
        <v>865</v>
      </c>
      <c r="D594" s="149" t="s">
        <v>148</v>
      </c>
      <c r="E594" s="150" t="s">
        <v>866</v>
      </c>
      <c r="F594" s="151" t="s">
        <v>867</v>
      </c>
      <c r="G594" s="152" t="s">
        <v>151</v>
      </c>
      <c r="H594" s="153">
        <v>253.98</v>
      </c>
      <c r="I594" s="154"/>
      <c r="J594" s="154"/>
      <c r="K594" s="155">
        <f>ROUND(P594*H594,2)</f>
        <v>0</v>
      </c>
      <c r="L594" s="156"/>
      <c r="M594" s="34"/>
      <c r="N594" s="157" t="s">
        <v>1</v>
      </c>
      <c r="O594" s="158" t="s">
        <v>41</v>
      </c>
      <c r="P594" s="159">
        <f>I594+J594</f>
        <v>0</v>
      </c>
      <c r="Q594" s="159">
        <f>ROUND(I594*H594,2)</f>
        <v>0</v>
      </c>
      <c r="R594" s="159">
        <f>ROUND(J594*H594,2)</f>
        <v>0</v>
      </c>
      <c r="S594" s="59"/>
      <c r="T594" s="160">
        <f>S594*H594</f>
        <v>0</v>
      </c>
      <c r="U594" s="160">
        <v>0</v>
      </c>
      <c r="V594" s="160">
        <f>U594*H594</f>
        <v>0</v>
      </c>
      <c r="W594" s="160">
        <v>0</v>
      </c>
      <c r="X594" s="161">
        <f>W594*H594</f>
        <v>0</v>
      </c>
      <c r="Y594" s="33"/>
      <c r="Z594" s="33"/>
      <c r="AA594" s="33"/>
      <c r="AB594" s="33"/>
      <c r="AC594" s="33"/>
      <c r="AD594" s="33"/>
      <c r="AE594" s="33"/>
      <c r="AR594" s="162" t="s">
        <v>152</v>
      </c>
      <c r="AT594" s="162" t="s">
        <v>148</v>
      </c>
      <c r="AU594" s="162" t="s">
        <v>87</v>
      </c>
      <c r="AY594" s="18" t="s">
        <v>146</v>
      </c>
      <c r="BE594" s="163">
        <f>IF(O594="základní",K594,0)</f>
        <v>0</v>
      </c>
      <c r="BF594" s="163">
        <f>IF(O594="snížená",K594,0)</f>
        <v>0</v>
      </c>
      <c r="BG594" s="163">
        <f>IF(O594="zákl. přenesená",K594,0)</f>
        <v>0</v>
      </c>
      <c r="BH594" s="163">
        <f>IF(O594="sníž. přenesená",K594,0)</f>
        <v>0</v>
      </c>
      <c r="BI594" s="163">
        <f>IF(O594="nulová",K594,0)</f>
        <v>0</v>
      </c>
      <c r="BJ594" s="18" t="s">
        <v>83</v>
      </c>
      <c r="BK594" s="163">
        <f>ROUND(P594*H594,2)</f>
        <v>0</v>
      </c>
      <c r="BL594" s="18" t="s">
        <v>152</v>
      </c>
      <c r="BM594" s="162" t="s">
        <v>868</v>
      </c>
    </row>
    <row r="595" spans="1:65" s="13" customFormat="1" ht="11.25">
      <c r="B595" s="164"/>
      <c r="D595" s="165" t="s">
        <v>158</v>
      </c>
      <c r="E595" s="166" t="s">
        <v>1</v>
      </c>
      <c r="F595" s="167" t="s">
        <v>869</v>
      </c>
      <c r="H595" s="166" t="s">
        <v>1</v>
      </c>
      <c r="I595" s="168"/>
      <c r="J595" s="168"/>
      <c r="M595" s="164"/>
      <c r="N595" s="169"/>
      <c r="O595" s="170"/>
      <c r="P595" s="170"/>
      <c r="Q595" s="170"/>
      <c r="R595" s="170"/>
      <c r="S595" s="170"/>
      <c r="T595" s="170"/>
      <c r="U595" s="170"/>
      <c r="V595" s="170"/>
      <c r="W595" s="170"/>
      <c r="X595" s="171"/>
      <c r="AT595" s="166" t="s">
        <v>158</v>
      </c>
      <c r="AU595" s="166" t="s">
        <v>87</v>
      </c>
      <c r="AV595" s="13" t="s">
        <v>83</v>
      </c>
      <c r="AW595" s="13" t="s">
        <v>4</v>
      </c>
      <c r="AX595" s="13" t="s">
        <v>78</v>
      </c>
      <c r="AY595" s="166" t="s">
        <v>146</v>
      </c>
    </row>
    <row r="596" spans="1:65" s="14" customFormat="1" ht="11.25">
      <c r="B596" s="172"/>
      <c r="D596" s="165" t="s">
        <v>158</v>
      </c>
      <c r="E596" s="173" t="s">
        <v>1</v>
      </c>
      <c r="F596" s="174" t="s">
        <v>870</v>
      </c>
      <c r="H596" s="175">
        <v>241.98</v>
      </c>
      <c r="I596" s="176"/>
      <c r="J596" s="176"/>
      <c r="M596" s="172"/>
      <c r="N596" s="177"/>
      <c r="O596" s="178"/>
      <c r="P596" s="178"/>
      <c r="Q596" s="178"/>
      <c r="R596" s="178"/>
      <c r="S596" s="178"/>
      <c r="T596" s="178"/>
      <c r="U596" s="178"/>
      <c r="V596" s="178"/>
      <c r="W596" s="178"/>
      <c r="X596" s="179"/>
      <c r="AT596" s="173" t="s">
        <v>158</v>
      </c>
      <c r="AU596" s="173" t="s">
        <v>87</v>
      </c>
      <c r="AV596" s="14" t="s">
        <v>87</v>
      </c>
      <c r="AW596" s="14" t="s">
        <v>4</v>
      </c>
      <c r="AX596" s="14" t="s">
        <v>78</v>
      </c>
      <c r="AY596" s="173" t="s">
        <v>146</v>
      </c>
    </row>
    <row r="597" spans="1:65" s="14" customFormat="1" ht="11.25">
      <c r="B597" s="172"/>
      <c r="D597" s="165" t="s">
        <v>158</v>
      </c>
      <c r="E597" s="173" t="s">
        <v>1</v>
      </c>
      <c r="F597" s="174" t="s">
        <v>275</v>
      </c>
      <c r="H597" s="175">
        <v>12</v>
      </c>
      <c r="I597" s="176"/>
      <c r="J597" s="176"/>
      <c r="M597" s="172"/>
      <c r="N597" s="177"/>
      <c r="O597" s="178"/>
      <c r="P597" s="178"/>
      <c r="Q597" s="178"/>
      <c r="R597" s="178"/>
      <c r="S597" s="178"/>
      <c r="T597" s="178"/>
      <c r="U597" s="178"/>
      <c r="V597" s="178"/>
      <c r="W597" s="178"/>
      <c r="X597" s="179"/>
      <c r="AT597" s="173" t="s">
        <v>158</v>
      </c>
      <c r="AU597" s="173" t="s">
        <v>87</v>
      </c>
      <c r="AV597" s="14" t="s">
        <v>87</v>
      </c>
      <c r="AW597" s="14" t="s">
        <v>4</v>
      </c>
      <c r="AX597" s="14" t="s">
        <v>78</v>
      </c>
      <c r="AY597" s="173" t="s">
        <v>146</v>
      </c>
    </row>
    <row r="598" spans="1:65" s="15" customFormat="1" ht="11.25">
      <c r="B598" s="190"/>
      <c r="D598" s="165" t="s">
        <v>158</v>
      </c>
      <c r="E598" s="191" t="s">
        <v>1</v>
      </c>
      <c r="F598" s="192" t="s">
        <v>248</v>
      </c>
      <c r="H598" s="193">
        <v>253.98</v>
      </c>
      <c r="I598" s="194"/>
      <c r="J598" s="194"/>
      <c r="M598" s="190"/>
      <c r="N598" s="195"/>
      <c r="O598" s="196"/>
      <c r="P598" s="196"/>
      <c r="Q598" s="196"/>
      <c r="R598" s="196"/>
      <c r="S598" s="196"/>
      <c r="T598" s="196"/>
      <c r="U598" s="196"/>
      <c r="V598" s="196"/>
      <c r="W598" s="196"/>
      <c r="X598" s="197"/>
      <c r="AT598" s="191" t="s">
        <v>158</v>
      </c>
      <c r="AU598" s="191" t="s">
        <v>87</v>
      </c>
      <c r="AV598" s="15" t="s">
        <v>152</v>
      </c>
      <c r="AW598" s="15" t="s">
        <v>4</v>
      </c>
      <c r="AX598" s="15" t="s">
        <v>83</v>
      </c>
      <c r="AY598" s="191" t="s">
        <v>146</v>
      </c>
    </row>
    <row r="599" spans="1:65" s="2" customFormat="1" ht="24.2" customHeight="1">
      <c r="A599" s="33"/>
      <c r="B599" s="148"/>
      <c r="C599" s="149" t="s">
        <v>871</v>
      </c>
      <c r="D599" s="149" t="s">
        <v>148</v>
      </c>
      <c r="E599" s="150" t="s">
        <v>872</v>
      </c>
      <c r="F599" s="151" t="s">
        <v>873</v>
      </c>
      <c r="G599" s="152" t="s">
        <v>151</v>
      </c>
      <c r="H599" s="153">
        <v>7619.4</v>
      </c>
      <c r="I599" s="154"/>
      <c r="J599" s="154"/>
      <c r="K599" s="155">
        <f>ROUND(P599*H599,2)</f>
        <v>0</v>
      </c>
      <c r="L599" s="156"/>
      <c r="M599" s="34"/>
      <c r="N599" s="157" t="s">
        <v>1</v>
      </c>
      <c r="O599" s="158" t="s">
        <v>41</v>
      </c>
      <c r="P599" s="159">
        <f>I599+J599</f>
        <v>0</v>
      </c>
      <c r="Q599" s="159">
        <f>ROUND(I599*H599,2)</f>
        <v>0</v>
      </c>
      <c r="R599" s="159">
        <f>ROUND(J599*H599,2)</f>
        <v>0</v>
      </c>
      <c r="S599" s="59"/>
      <c r="T599" s="160">
        <f>S599*H599</f>
        <v>0</v>
      </c>
      <c r="U599" s="160">
        <v>0</v>
      </c>
      <c r="V599" s="160">
        <f>U599*H599</f>
        <v>0</v>
      </c>
      <c r="W599" s="160">
        <v>0</v>
      </c>
      <c r="X599" s="161">
        <f>W599*H599</f>
        <v>0</v>
      </c>
      <c r="Y599" s="33"/>
      <c r="Z599" s="33"/>
      <c r="AA599" s="33"/>
      <c r="AB599" s="33"/>
      <c r="AC599" s="33"/>
      <c r="AD599" s="33"/>
      <c r="AE599" s="33"/>
      <c r="AR599" s="162" t="s">
        <v>152</v>
      </c>
      <c r="AT599" s="162" t="s">
        <v>148</v>
      </c>
      <c r="AU599" s="162" t="s">
        <v>87</v>
      </c>
      <c r="AY599" s="18" t="s">
        <v>146</v>
      </c>
      <c r="BE599" s="163">
        <f>IF(O599="základní",K599,0)</f>
        <v>0</v>
      </c>
      <c r="BF599" s="163">
        <f>IF(O599="snížená",K599,0)</f>
        <v>0</v>
      </c>
      <c r="BG599" s="163">
        <f>IF(O599="zákl. přenesená",K599,0)</f>
        <v>0</v>
      </c>
      <c r="BH599" s="163">
        <f>IF(O599="sníž. přenesená",K599,0)</f>
        <v>0</v>
      </c>
      <c r="BI599" s="163">
        <f>IF(O599="nulová",K599,0)</f>
        <v>0</v>
      </c>
      <c r="BJ599" s="18" t="s">
        <v>83</v>
      </c>
      <c r="BK599" s="163">
        <f>ROUND(P599*H599,2)</f>
        <v>0</v>
      </c>
      <c r="BL599" s="18" t="s">
        <v>152</v>
      </c>
      <c r="BM599" s="162" t="s">
        <v>874</v>
      </c>
    </row>
    <row r="600" spans="1:65" s="14" customFormat="1" ht="11.25">
      <c r="B600" s="172"/>
      <c r="D600" s="165" t="s">
        <v>158</v>
      </c>
      <c r="E600" s="173" t="s">
        <v>1</v>
      </c>
      <c r="F600" s="174" t="s">
        <v>875</v>
      </c>
      <c r="H600" s="175">
        <v>7619.4</v>
      </c>
      <c r="I600" s="176"/>
      <c r="J600" s="176"/>
      <c r="M600" s="172"/>
      <c r="N600" s="177"/>
      <c r="O600" s="178"/>
      <c r="P600" s="178"/>
      <c r="Q600" s="178"/>
      <c r="R600" s="178"/>
      <c r="S600" s="178"/>
      <c r="T600" s="178"/>
      <c r="U600" s="178"/>
      <c r="V600" s="178"/>
      <c r="W600" s="178"/>
      <c r="X600" s="179"/>
      <c r="AT600" s="173" t="s">
        <v>158</v>
      </c>
      <c r="AU600" s="173" t="s">
        <v>87</v>
      </c>
      <c r="AV600" s="14" t="s">
        <v>87</v>
      </c>
      <c r="AW600" s="14" t="s">
        <v>4</v>
      </c>
      <c r="AX600" s="14" t="s">
        <v>83</v>
      </c>
      <c r="AY600" s="173" t="s">
        <v>146</v>
      </c>
    </row>
    <row r="601" spans="1:65" s="2" customFormat="1" ht="24.2" customHeight="1">
      <c r="A601" s="33"/>
      <c r="B601" s="148"/>
      <c r="C601" s="149" t="s">
        <v>876</v>
      </c>
      <c r="D601" s="149" t="s">
        <v>148</v>
      </c>
      <c r="E601" s="150" t="s">
        <v>877</v>
      </c>
      <c r="F601" s="151" t="s">
        <v>878</v>
      </c>
      <c r="G601" s="152" t="s">
        <v>151</v>
      </c>
      <c r="H601" s="153">
        <v>253.98</v>
      </c>
      <c r="I601" s="154"/>
      <c r="J601" s="154"/>
      <c r="K601" s="155">
        <f>ROUND(P601*H601,2)</f>
        <v>0</v>
      </c>
      <c r="L601" s="156"/>
      <c r="M601" s="34"/>
      <c r="N601" s="157" t="s">
        <v>1</v>
      </c>
      <c r="O601" s="158" t="s">
        <v>41</v>
      </c>
      <c r="P601" s="159">
        <f>I601+J601</f>
        <v>0</v>
      </c>
      <c r="Q601" s="159">
        <f>ROUND(I601*H601,2)</f>
        <v>0</v>
      </c>
      <c r="R601" s="159">
        <f>ROUND(J601*H601,2)</f>
        <v>0</v>
      </c>
      <c r="S601" s="59"/>
      <c r="T601" s="160">
        <f>S601*H601</f>
        <v>0</v>
      </c>
      <c r="U601" s="160">
        <v>0</v>
      </c>
      <c r="V601" s="160">
        <f>U601*H601</f>
        <v>0</v>
      </c>
      <c r="W601" s="160">
        <v>0</v>
      </c>
      <c r="X601" s="161">
        <f>W601*H601</f>
        <v>0</v>
      </c>
      <c r="Y601" s="33"/>
      <c r="Z601" s="33"/>
      <c r="AA601" s="33"/>
      <c r="AB601" s="33"/>
      <c r="AC601" s="33"/>
      <c r="AD601" s="33"/>
      <c r="AE601" s="33"/>
      <c r="AR601" s="162" t="s">
        <v>152</v>
      </c>
      <c r="AT601" s="162" t="s">
        <v>148</v>
      </c>
      <c r="AU601" s="162" t="s">
        <v>87</v>
      </c>
      <c r="AY601" s="18" t="s">
        <v>146</v>
      </c>
      <c r="BE601" s="163">
        <f>IF(O601="základní",K601,0)</f>
        <v>0</v>
      </c>
      <c r="BF601" s="163">
        <f>IF(O601="snížená",K601,0)</f>
        <v>0</v>
      </c>
      <c r="BG601" s="163">
        <f>IF(O601="zákl. přenesená",K601,0)</f>
        <v>0</v>
      </c>
      <c r="BH601" s="163">
        <f>IF(O601="sníž. přenesená",K601,0)</f>
        <v>0</v>
      </c>
      <c r="BI601" s="163">
        <f>IF(O601="nulová",K601,0)</f>
        <v>0</v>
      </c>
      <c r="BJ601" s="18" t="s">
        <v>83</v>
      </c>
      <c r="BK601" s="163">
        <f>ROUND(P601*H601,2)</f>
        <v>0</v>
      </c>
      <c r="BL601" s="18" t="s">
        <v>152</v>
      </c>
      <c r="BM601" s="162" t="s">
        <v>879</v>
      </c>
    </row>
    <row r="602" spans="1:65" s="2" customFormat="1" ht="24.2" customHeight="1">
      <c r="A602" s="33"/>
      <c r="B602" s="148"/>
      <c r="C602" s="149" t="s">
        <v>880</v>
      </c>
      <c r="D602" s="149" t="s">
        <v>148</v>
      </c>
      <c r="E602" s="150" t="s">
        <v>881</v>
      </c>
      <c r="F602" s="151" t="s">
        <v>882</v>
      </c>
      <c r="G602" s="152" t="s">
        <v>151</v>
      </c>
      <c r="H602" s="153">
        <v>4800</v>
      </c>
      <c r="I602" s="154"/>
      <c r="J602" s="154"/>
      <c r="K602" s="155">
        <f>ROUND(P602*H602,2)</f>
        <v>0</v>
      </c>
      <c r="L602" s="156"/>
      <c r="M602" s="34"/>
      <c r="N602" s="157" t="s">
        <v>1</v>
      </c>
      <c r="O602" s="158" t="s">
        <v>41</v>
      </c>
      <c r="P602" s="159">
        <f>I602+J602</f>
        <v>0</v>
      </c>
      <c r="Q602" s="159">
        <f>ROUND(I602*H602,2)</f>
        <v>0</v>
      </c>
      <c r="R602" s="159">
        <f>ROUND(J602*H602,2)</f>
        <v>0</v>
      </c>
      <c r="S602" s="59"/>
      <c r="T602" s="160">
        <f>S602*H602</f>
        <v>0</v>
      </c>
      <c r="U602" s="160">
        <v>4.0000000000000003E-5</v>
      </c>
      <c r="V602" s="160">
        <f>U602*H602</f>
        <v>0.192</v>
      </c>
      <c r="W602" s="160">
        <v>0</v>
      </c>
      <c r="X602" s="161">
        <f>W602*H602</f>
        <v>0</v>
      </c>
      <c r="Y602" s="33"/>
      <c r="Z602" s="33"/>
      <c r="AA602" s="33"/>
      <c r="AB602" s="33"/>
      <c r="AC602" s="33"/>
      <c r="AD602" s="33"/>
      <c r="AE602" s="33"/>
      <c r="AR602" s="162" t="s">
        <v>152</v>
      </c>
      <c r="AT602" s="162" t="s">
        <v>148</v>
      </c>
      <c r="AU602" s="162" t="s">
        <v>87</v>
      </c>
      <c r="AY602" s="18" t="s">
        <v>146</v>
      </c>
      <c r="BE602" s="163">
        <f>IF(O602="základní",K602,0)</f>
        <v>0</v>
      </c>
      <c r="BF602" s="163">
        <f>IF(O602="snížená",K602,0)</f>
        <v>0</v>
      </c>
      <c r="BG602" s="163">
        <f>IF(O602="zákl. přenesená",K602,0)</f>
        <v>0</v>
      </c>
      <c r="BH602" s="163">
        <f>IF(O602="sníž. přenesená",K602,0)</f>
        <v>0</v>
      </c>
      <c r="BI602" s="163">
        <f>IF(O602="nulová",K602,0)</f>
        <v>0</v>
      </c>
      <c r="BJ602" s="18" t="s">
        <v>83</v>
      </c>
      <c r="BK602" s="163">
        <f>ROUND(P602*H602,2)</f>
        <v>0</v>
      </c>
      <c r="BL602" s="18" t="s">
        <v>152</v>
      </c>
      <c r="BM602" s="162" t="s">
        <v>883</v>
      </c>
    </row>
    <row r="603" spans="1:65" s="14" customFormat="1" ht="11.25">
      <c r="B603" s="172"/>
      <c r="D603" s="165" t="s">
        <v>158</v>
      </c>
      <c r="E603" s="173" t="s">
        <v>1</v>
      </c>
      <c r="F603" s="174" t="s">
        <v>884</v>
      </c>
      <c r="H603" s="175">
        <v>4800</v>
      </c>
      <c r="I603" s="176"/>
      <c r="J603" s="176"/>
      <c r="M603" s="172"/>
      <c r="N603" s="177"/>
      <c r="O603" s="178"/>
      <c r="P603" s="178"/>
      <c r="Q603" s="178"/>
      <c r="R603" s="178"/>
      <c r="S603" s="178"/>
      <c r="T603" s="178"/>
      <c r="U603" s="178"/>
      <c r="V603" s="178"/>
      <c r="W603" s="178"/>
      <c r="X603" s="179"/>
      <c r="AT603" s="173" t="s">
        <v>158</v>
      </c>
      <c r="AU603" s="173" t="s">
        <v>87</v>
      </c>
      <c r="AV603" s="14" t="s">
        <v>87</v>
      </c>
      <c r="AW603" s="14" t="s">
        <v>4</v>
      </c>
      <c r="AX603" s="14" t="s">
        <v>83</v>
      </c>
      <c r="AY603" s="173" t="s">
        <v>146</v>
      </c>
    </row>
    <row r="604" spans="1:65" s="2" customFormat="1" ht="14.45" customHeight="1">
      <c r="A604" s="33"/>
      <c r="B604" s="148"/>
      <c r="C604" s="149" t="s">
        <v>885</v>
      </c>
      <c r="D604" s="149" t="s">
        <v>148</v>
      </c>
      <c r="E604" s="150" t="s">
        <v>886</v>
      </c>
      <c r="F604" s="151" t="s">
        <v>887</v>
      </c>
      <c r="G604" s="152" t="s">
        <v>151</v>
      </c>
      <c r="H604" s="153">
        <v>147.53100000000001</v>
      </c>
      <c r="I604" s="154"/>
      <c r="J604" s="154"/>
      <c r="K604" s="155">
        <f>ROUND(P604*H604,2)</f>
        <v>0</v>
      </c>
      <c r="L604" s="156"/>
      <c r="M604" s="34"/>
      <c r="N604" s="157" t="s">
        <v>1</v>
      </c>
      <c r="O604" s="158" t="s">
        <v>41</v>
      </c>
      <c r="P604" s="159">
        <f>I604+J604</f>
        <v>0</v>
      </c>
      <c r="Q604" s="159">
        <f>ROUND(I604*H604,2)</f>
        <v>0</v>
      </c>
      <c r="R604" s="159">
        <f>ROUND(J604*H604,2)</f>
        <v>0</v>
      </c>
      <c r="S604" s="59"/>
      <c r="T604" s="160">
        <f>S604*H604</f>
        <v>0</v>
      </c>
      <c r="U604" s="160">
        <v>0</v>
      </c>
      <c r="V604" s="160">
        <f>U604*H604</f>
        <v>0</v>
      </c>
      <c r="W604" s="160">
        <v>0.13100000000000001</v>
      </c>
      <c r="X604" s="161">
        <f>W604*H604</f>
        <v>19.326561000000002</v>
      </c>
      <c r="Y604" s="33"/>
      <c r="Z604" s="33"/>
      <c r="AA604" s="33"/>
      <c r="AB604" s="33"/>
      <c r="AC604" s="33"/>
      <c r="AD604" s="33"/>
      <c r="AE604" s="33"/>
      <c r="AR604" s="162" t="s">
        <v>152</v>
      </c>
      <c r="AT604" s="162" t="s">
        <v>148</v>
      </c>
      <c r="AU604" s="162" t="s">
        <v>87</v>
      </c>
      <c r="AY604" s="18" t="s">
        <v>146</v>
      </c>
      <c r="BE604" s="163">
        <f>IF(O604="základní",K604,0)</f>
        <v>0</v>
      </c>
      <c r="BF604" s="163">
        <f>IF(O604="snížená",K604,0)</f>
        <v>0</v>
      </c>
      <c r="BG604" s="163">
        <f>IF(O604="zákl. přenesená",K604,0)</f>
        <v>0</v>
      </c>
      <c r="BH604" s="163">
        <f>IF(O604="sníž. přenesená",K604,0)</f>
        <v>0</v>
      </c>
      <c r="BI604" s="163">
        <f>IF(O604="nulová",K604,0)</f>
        <v>0</v>
      </c>
      <c r="BJ604" s="18" t="s">
        <v>83</v>
      </c>
      <c r="BK604" s="163">
        <f>ROUND(P604*H604,2)</f>
        <v>0</v>
      </c>
      <c r="BL604" s="18" t="s">
        <v>152</v>
      </c>
      <c r="BM604" s="162" t="s">
        <v>888</v>
      </c>
    </row>
    <row r="605" spans="1:65" s="13" customFormat="1" ht="11.25">
      <c r="B605" s="164"/>
      <c r="D605" s="165" t="s">
        <v>158</v>
      </c>
      <c r="E605" s="166" t="s">
        <v>1</v>
      </c>
      <c r="F605" s="167" t="s">
        <v>889</v>
      </c>
      <c r="H605" s="166" t="s">
        <v>1</v>
      </c>
      <c r="I605" s="168"/>
      <c r="J605" s="168"/>
      <c r="M605" s="164"/>
      <c r="N605" s="169"/>
      <c r="O605" s="170"/>
      <c r="P605" s="170"/>
      <c r="Q605" s="170"/>
      <c r="R605" s="170"/>
      <c r="S605" s="170"/>
      <c r="T605" s="170"/>
      <c r="U605" s="170"/>
      <c r="V605" s="170"/>
      <c r="W605" s="170"/>
      <c r="X605" s="171"/>
      <c r="AT605" s="166" t="s">
        <v>158</v>
      </c>
      <c r="AU605" s="166" t="s">
        <v>87</v>
      </c>
      <c r="AV605" s="13" t="s">
        <v>83</v>
      </c>
      <c r="AW605" s="13" t="s">
        <v>4</v>
      </c>
      <c r="AX605" s="13" t="s">
        <v>78</v>
      </c>
      <c r="AY605" s="166" t="s">
        <v>146</v>
      </c>
    </row>
    <row r="606" spans="1:65" s="14" customFormat="1" ht="11.25">
      <c r="B606" s="172"/>
      <c r="D606" s="165" t="s">
        <v>158</v>
      </c>
      <c r="E606" s="173" t="s">
        <v>1</v>
      </c>
      <c r="F606" s="174" t="s">
        <v>890</v>
      </c>
      <c r="H606" s="175">
        <v>4.157</v>
      </c>
      <c r="I606" s="176"/>
      <c r="J606" s="176"/>
      <c r="M606" s="172"/>
      <c r="N606" s="177"/>
      <c r="O606" s="178"/>
      <c r="P606" s="178"/>
      <c r="Q606" s="178"/>
      <c r="R606" s="178"/>
      <c r="S606" s="178"/>
      <c r="T606" s="178"/>
      <c r="U606" s="178"/>
      <c r="V606" s="178"/>
      <c r="W606" s="178"/>
      <c r="X606" s="179"/>
      <c r="AT606" s="173" t="s">
        <v>158</v>
      </c>
      <c r="AU606" s="173" t="s">
        <v>87</v>
      </c>
      <c r="AV606" s="14" t="s">
        <v>87</v>
      </c>
      <c r="AW606" s="14" t="s">
        <v>4</v>
      </c>
      <c r="AX606" s="14" t="s">
        <v>78</v>
      </c>
      <c r="AY606" s="173" t="s">
        <v>146</v>
      </c>
    </row>
    <row r="607" spans="1:65" s="13" customFormat="1" ht="11.25">
      <c r="B607" s="164"/>
      <c r="D607" s="165" t="s">
        <v>158</v>
      </c>
      <c r="E607" s="166" t="s">
        <v>1</v>
      </c>
      <c r="F607" s="167" t="s">
        <v>891</v>
      </c>
      <c r="H607" s="166" t="s">
        <v>1</v>
      </c>
      <c r="I607" s="168"/>
      <c r="J607" s="168"/>
      <c r="M607" s="164"/>
      <c r="N607" s="169"/>
      <c r="O607" s="170"/>
      <c r="P607" s="170"/>
      <c r="Q607" s="170"/>
      <c r="R607" s="170"/>
      <c r="S607" s="170"/>
      <c r="T607" s="170"/>
      <c r="U607" s="170"/>
      <c r="V607" s="170"/>
      <c r="W607" s="170"/>
      <c r="X607" s="171"/>
      <c r="AT607" s="166" t="s">
        <v>158</v>
      </c>
      <c r="AU607" s="166" t="s">
        <v>87</v>
      </c>
      <c r="AV607" s="13" t="s">
        <v>83</v>
      </c>
      <c r="AW607" s="13" t="s">
        <v>4</v>
      </c>
      <c r="AX607" s="13" t="s">
        <v>78</v>
      </c>
      <c r="AY607" s="166" t="s">
        <v>146</v>
      </c>
    </row>
    <row r="608" spans="1:65" s="14" customFormat="1" ht="11.25">
      <c r="B608" s="172"/>
      <c r="D608" s="165" t="s">
        <v>158</v>
      </c>
      <c r="E608" s="173" t="s">
        <v>1</v>
      </c>
      <c r="F608" s="174" t="s">
        <v>892</v>
      </c>
      <c r="H608" s="175">
        <v>31.01</v>
      </c>
      <c r="I608" s="176"/>
      <c r="J608" s="176"/>
      <c r="M608" s="172"/>
      <c r="N608" s="177"/>
      <c r="O608" s="178"/>
      <c r="P608" s="178"/>
      <c r="Q608" s="178"/>
      <c r="R608" s="178"/>
      <c r="S608" s="178"/>
      <c r="T608" s="178"/>
      <c r="U608" s="178"/>
      <c r="V608" s="178"/>
      <c r="W608" s="178"/>
      <c r="X608" s="179"/>
      <c r="AT608" s="173" t="s">
        <v>158</v>
      </c>
      <c r="AU608" s="173" t="s">
        <v>87</v>
      </c>
      <c r="AV608" s="14" t="s">
        <v>87</v>
      </c>
      <c r="AW608" s="14" t="s">
        <v>4</v>
      </c>
      <c r="AX608" s="14" t="s">
        <v>78</v>
      </c>
      <c r="AY608" s="173" t="s">
        <v>146</v>
      </c>
    </row>
    <row r="609" spans="1:65" s="13" customFormat="1" ht="11.25">
      <c r="B609" s="164"/>
      <c r="D609" s="165" t="s">
        <v>158</v>
      </c>
      <c r="E609" s="166" t="s">
        <v>1</v>
      </c>
      <c r="F609" s="167" t="s">
        <v>893</v>
      </c>
      <c r="H609" s="166" t="s">
        <v>1</v>
      </c>
      <c r="I609" s="168"/>
      <c r="J609" s="168"/>
      <c r="M609" s="164"/>
      <c r="N609" s="169"/>
      <c r="O609" s="170"/>
      <c r="P609" s="170"/>
      <c r="Q609" s="170"/>
      <c r="R609" s="170"/>
      <c r="S609" s="170"/>
      <c r="T609" s="170"/>
      <c r="U609" s="170"/>
      <c r="V609" s="170"/>
      <c r="W609" s="170"/>
      <c r="X609" s="171"/>
      <c r="AT609" s="166" t="s">
        <v>158</v>
      </c>
      <c r="AU609" s="166" t="s">
        <v>87</v>
      </c>
      <c r="AV609" s="13" t="s">
        <v>83</v>
      </c>
      <c r="AW609" s="13" t="s">
        <v>4</v>
      </c>
      <c r="AX609" s="13" t="s">
        <v>78</v>
      </c>
      <c r="AY609" s="166" t="s">
        <v>146</v>
      </c>
    </row>
    <row r="610" spans="1:65" s="14" customFormat="1" ht="11.25">
      <c r="B610" s="172"/>
      <c r="D610" s="165" t="s">
        <v>158</v>
      </c>
      <c r="E610" s="173" t="s">
        <v>1</v>
      </c>
      <c r="F610" s="174" t="s">
        <v>894</v>
      </c>
      <c r="H610" s="175">
        <v>1.8029999999999999</v>
      </c>
      <c r="I610" s="176"/>
      <c r="J610" s="176"/>
      <c r="M610" s="172"/>
      <c r="N610" s="177"/>
      <c r="O610" s="178"/>
      <c r="P610" s="178"/>
      <c r="Q610" s="178"/>
      <c r="R610" s="178"/>
      <c r="S610" s="178"/>
      <c r="T610" s="178"/>
      <c r="U610" s="178"/>
      <c r="V610" s="178"/>
      <c r="W610" s="178"/>
      <c r="X610" s="179"/>
      <c r="AT610" s="173" t="s">
        <v>158</v>
      </c>
      <c r="AU610" s="173" t="s">
        <v>87</v>
      </c>
      <c r="AV610" s="14" t="s">
        <v>87</v>
      </c>
      <c r="AW610" s="14" t="s">
        <v>4</v>
      </c>
      <c r="AX610" s="14" t="s">
        <v>78</v>
      </c>
      <c r="AY610" s="173" t="s">
        <v>146</v>
      </c>
    </row>
    <row r="611" spans="1:65" s="14" customFormat="1" ht="11.25">
      <c r="B611" s="172"/>
      <c r="D611" s="165" t="s">
        <v>158</v>
      </c>
      <c r="E611" s="173" t="s">
        <v>1</v>
      </c>
      <c r="F611" s="174" t="s">
        <v>895</v>
      </c>
      <c r="H611" s="175">
        <v>4.1040000000000001</v>
      </c>
      <c r="I611" s="176"/>
      <c r="J611" s="176"/>
      <c r="M611" s="172"/>
      <c r="N611" s="177"/>
      <c r="O611" s="178"/>
      <c r="P611" s="178"/>
      <c r="Q611" s="178"/>
      <c r="R611" s="178"/>
      <c r="S611" s="178"/>
      <c r="T611" s="178"/>
      <c r="U611" s="178"/>
      <c r="V611" s="178"/>
      <c r="W611" s="178"/>
      <c r="X611" s="179"/>
      <c r="AT611" s="173" t="s">
        <v>158</v>
      </c>
      <c r="AU611" s="173" t="s">
        <v>87</v>
      </c>
      <c r="AV611" s="14" t="s">
        <v>87</v>
      </c>
      <c r="AW611" s="14" t="s">
        <v>4</v>
      </c>
      <c r="AX611" s="14" t="s">
        <v>78</v>
      </c>
      <c r="AY611" s="173" t="s">
        <v>146</v>
      </c>
    </row>
    <row r="612" spans="1:65" s="14" customFormat="1" ht="11.25">
      <c r="B612" s="172"/>
      <c r="D612" s="165" t="s">
        <v>158</v>
      </c>
      <c r="E612" s="173" t="s">
        <v>1</v>
      </c>
      <c r="F612" s="174" t="s">
        <v>896</v>
      </c>
      <c r="H612" s="175">
        <v>22.791</v>
      </c>
      <c r="I612" s="176"/>
      <c r="J612" s="176"/>
      <c r="M612" s="172"/>
      <c r="N612" s="177"/>
      <c r="O612" s="178"/>
      <c r="P612" s="178"/>
      <c r="Q612" s="178"/>
      <c r="R612" s="178"/>
      <c r="S612" s="178"/>
      <c r="T612" s="178"/>
      <c r="U612" s="178"/>
      <c r="V612" s="178"/>
      <c r="W612" s="178"/>
      <c r="X612" s="179"/>
      <c r="AT612" s="173" t="s">
        <v>158</v>
      </c>
      <c r="AU612" s="173" t="s">
        <v>87</v>
      </c>
      <c r="AV612" s="14" t="s">
        <v>87</v>
      </c>
      <c r="AW612" s="14" t="s">
        <v>4</v>
      </c>
      <c r="AX612" s="14" t="s">
        <v>78</v>
      </c>
      <c r="AY612" s="173" t="s">
        <v>146</v>
      </c>
    </row>
    <row r="613" spans="1:65" s="14" customFormat="1" ht="11.25">
      <c r="B613" s="172"/>
      <c r="D613" s="165" t="s">
        <v>158</v>
      </c>
      <c r="E613" s="173" t="s">
        <v>1</v>
      </c>
      <c r="F613" s="174" t="s">
        <v>897</v>
      </c>
      <c r="H613" s="175">
        <v>25.9</v>
      </c>
      <c r="I613" s="176"/>
      <c r="J613" s="176"/>
      <c r="M613" s="172"/>
      <c r="N613" s="177"/>
      <c r="O613" s="178"/>
      <c r="P613" s="178"/>
      <c r="Q613" s="178"/>
      <c r="R613" s="178"/>
      <c r="S613" s="178"/>
      <c r="T613" s="178"/>
      <c r="U613" s="178"/>
      <c r="V613" s="178"/>
      <c r="W613" s="178"/>
      <c r="X613" s="179"/>
      <c r="AT613" s="173" t="s">
        <v>158</v>
      </c>
      <c r="AU613" s="173" t="s">
        <v>87</v>
      </c>
      <c r="AV613" s="14" t="s">
        <v>87</v>
      </c>
      <c r="AW613" s="14" t="s">
        <v>4</v>
      </c>
      <c r="AX613" s="14" t="s">
        <v>78</v>
      </c>
      <c r="AY613" s="173" t="s">
        <v>146</v>
      </c>
    </row>
    <row r="614" spans="1:65" s="14" customFormat="1" ht="22.5">
      <c r="B614" s="172"/>
      <c r="D614" s="165" t="s">
        <v>158</v>
      </c>
      <c r="E614" s="173" t="s">
        <v>1</v>
      </c>
      <c r="F614" s="174" t="s">
        <v>898</v>
      </c>
      <c r="H614" s="175">
        <v>48.094000000000001</v>
      </c>
      <c r="I614" s="176"/>
      <c r="J614" s="176"/>
      <c r="M614" s="172"/>
      <c r="N614" s="177"/>
      <c r="O614" s="178"/>
      <c r="P614" s="178"/>
      <c r="Q614" s="178"/>
      <c r="R614" s="178"/>
      <c r="S614" s="178"/>
      <c r="T614" s="178"/>
      <c r="U614" s="178"/>
      <c r="V614" s="178"/>
      <c r="W614" s="178"/>
      <c r="X614" s="179"/>
      <c r="AT614" s="173" t="s">
        <v>158</v>
      </c>
      <c r="AU614" s="173" t="s">
        <v>87</v>
      </c>
      <c r="AV614" s="14" t="s">
        <v>87</v>
      </c>
      <c r="AW614" s="14" t="s">
        <v>4</v>
      </c>
      <c r="AX614" s="14" t="s">
        <v>78</v>
      </c>
      <c r="AY614" s="173" t="s">
        <v>146</v>
      </c>
    </row>
    <row r="615" spans="1:65" s="13" customFormat="1" ht="11.25">
      <c r="B615" s="164"/>
      <c r="D615" s="165" t="s">
        <v>158</v>
      </c>
      <c r="E615" s="166" t="s">
        <v>1</v>
      </c>
      <c r="F615" s="167" t="s">
        <v>899</v>
      </c>
      <c r="H615" s="166" t="s">
        <v>1</v>
      </c>
      <c r="I615" s="168"/>
      <c r="J615" s="168"/>
      <c r="M615" s="164"/>
      <c r="N615" s="169"/>
      <c r="O615" s="170"/>
      <c r="P615" s="170"/>
      <c r="Q615" s="170"/>
      <c r="R615" s="170"/>
      <c r="S615" s="170"/>
      <c r="T615" s="170"/>
      <c r="U615" s="170"/>
      <c r="V615" s="170"/>
      <c r="W615" s="170"/>
      <c r="X615" s="171"/>
      <c r="AT615" s="166" t="s">
        <v>158</v>
      </c>
      <c r="AU615" s="166" t="s">
        <v>87</v>
      </c>
      <c r="AV615" s="13" t="s">
        <v>83</v>
      </c>
      <c r="AW615" s="13" t="s">
        <v>4</v>
      </c>
      <c r="AX615" s="13" t="s">
        <v>78</v>
      </c>
      <c r="AY615" s="166" t="s">
        <v>146</v>
      </c>
    </row>
    <row r="616" spans="1:65" s="14" customFormat="1" ht="11.25">
      <c r="B616" s="172"/>
      <c r="D616" s="165" t="s">
        <v>158</v>
      </c>
      <c r="E616" s="173" t="s">
        <v>1</v>
      </c>
      <c r="F616" s="174" t="s">
        <v>900</v>
      </c>
      <c r="H616" s="175">
        <v>9.6720000000000006</v>
      </c>
      <c r="I616" s="176"/>
      <c r="J616" s="176"/>
      <c r="M616" s="172"/>
      <c r="N616" s="177"/>
      <c r="O616" s="178"/>
      <c r="P616" s="178"/>
      <c r="Q616" s="178"/>
      <c r="R616" s="178"/>
      <c r="S616" s="178"/>
      <c r="T616" s="178"/>
      <c r="U616" s="178"/>
      <c r="V616" s="178"/>
      <c r="W616" s="178"/>
      <c r="X616" s="179"/>
      <c r="AT616" s="173" t="s">
        <v>158</v>
      </c>
      <c r="AU616" s="173" t="s">
        <v>87</v>
      </c>
      <c r="AV616" s="14" t="s">
        <v>87</v>
      </c>
      <c r="AW616" s="14" t="s">
        <v>4</v>
      </c>
      <c r="AX616" s="14" t="s">
        <v>78</v>
      </c>
      <c r="AY616" s="173" t="s">
        <v>146</v>
      </c>
    </row>
    <row r="617" spans="1:65" s="15" customFormat="1" ht="11.25">
      <c r="B617" s="190"/>
      <c r="D617" s="165" t="s">
        <v>158</v>
      </c>
      <c r="E617" s="191" t="s">
        <v>1</v>
      </c>
      <c r="F617" s="192" t="s">
        <v>248</v>
      </c>
      <c r="H617" s="193">
        <v>147.53100000000001</v>
      </c>
      <c r="I617" s="194"/>
      <c r="J617" s="194"/>
      <c r="M617" s="190"/>
      <c r="N617" s="195"/>
      <c r="O617" s="196"/>
      <c r="P617" s="196"/>
      <c r="Q617" s="196"/>
      <c r="R617" s="196"/>
      <c r="S617" s="196"/>
      <c r="T617" s="196"/>
      <c r="U617" s="196"/>
      <c r="V617" s="196"/>
      <c r="W617" s="196"/>
      <c r="X617" s="197"/>
      <c r="AT617" s="191" t="s">
        <v>158</v>
      </c>
      <c r="AU617" s="191" t="s">
        <v>87</v>
      </c>
      <c r="AV617" s="15" t="s">
        <v>152</v>
      </c>
      <c r="AW617" s="15" t="s">
        <v>4</v>
      </c>
      <c r="AX617" s="15" t="s">
        <v>83</v>
      </c>
      <c r="AY617" s="191" t="s">
        <v>146</v>
      </c>
    </row>
    <row r="618" spans="1:65" s="2" customFormat="1" ht="24.2" customHeight="1">
      <c r="A618" s="33"/>
      <c r="B618" s="148"/>
      <c r="C618" s="149" t="s">
        <v>901</v>
      </c>
      <c r="D618" s="149" t="s">
        <v>148</v>
      </c>
      <c r="E618" s="150" t="s">
        <v>902</v>
      </c>
      <c r="F618" s="151" t="s">
        <v>903</v>
      </c>
      <c r="G618" s="152" t="s">
        <v>156</v>
      </c>
      <c r="H618" s="153">
        <v>1.2589999999999999</v>
      </c>
      <c r="I618" s="154"/>
      <c r="J618" s="154"/>
      <c r="K618" s="155">
        <f>ROUND(P618*H618,2)</f>
        <v>0</v>
      </c>
      <c r="L618" s="156"/>
      <c r="M618" s="34"/>
      <c r="N618" s="157" t="s">
        <v>1</v>
      </c>
      <c r="O618" s="158" t="s">
        <v>41</v>
      </c>
      <c r="P618" s="159">
        <f>I618+J618</f>
        <v>0</v>
      </c>
      <c r="Q618" s="159">
        <f>ROUND(I618*H618,2)</f>
        <v>0</v>
      </c>
      <c r="R618" s="159">
        <f>ROUND(J618*H618,2)</f>
        <v>0</v>
      </c>
      <c r="S618" s="59"/>
      <c r="T618" s="160">
        <f>S618*H618</f>
        <v>0</v>
      </c>
      <c r="U618" s="160">
        <v>0</v>
      </c>
      <c r="V618" s="160">
        <f>U618*H618</f>
        <v>0</v>
      </c>
      <c r="W618" s="160">
        <v>1.8</v>
      </c>
      <c r="X618" s="161">
        <f>W618*H618</f>
        <v>2.2662</v>
      </c>
      <c r="Y618" s="33"/>
      <c r="Z618" s="33"/>
      <c r="AA618" s="33"/>
      <c r="AB618" s="33"/>
      <c r="AC618" s="33"/>
      <c r="AD618" s="33"/>
      <c r="AE618" s="33"/>
      <c r="AR618" s="162" t="s">
        <v>152</v>
      </c>
      <c r="AT618" s="162" t="s">
        <v>148</v>
      </c>
      <c r="AU618" s="162" t="s">
        <v>87</v>
      </c>
      <c r="AY618" s="18" t="s">
        <v>146</v>
      </c>
      <c r="BE618" s="163">
        <f>IF(O618="základní",K618,0)</f>
        <v>0</v>
      </c>
      <c r="BF618" s="163">
        <f>IF(O618="snížená",K618,0)</f>
        <v>0</v>
      </c>
      <c r="BG618" s="163">
        <f>IF(O618="zákl. přenesená",K618,0)</f>
        <v>0</v>
      </c>
      <c r="BH618" s="163">
        <f>IF(O618="sníž. přenesená",K618,0)</f>
        <v>0</v>
      </c>
      <c r="BI618" s="163">
        <f>IF(O618="nulová",K618,0)</f>
        <v>0</v>
      </c>
      <c r="BJ618" s="18" t="s">
        <v>83</v>
      </c>
      <c r="BK618" s="163">
        <f>ROUND(P618*H618,2)</f>
        <v>0</v>
      </c>
      <c r="BL618" s="18" t="s">
        <v>152</v>
      </c>
      <c r="BM618" s="162" t="s">
        <v>904</v>
      </c>
    </row>
    <row r="619" spans="1:65" s="13" customFormat="1" ht="11.25">
      <c r="B619" s="164"/>
      <c r="D619" s="165" t="s">
        <v>158</v>
      </c>
      <c r="E619" s="166" t="s">
        <v>1</v>
      </c>
      <c r="F619" s="167" t="s">
        <v>899</v>
      </c>
      <c r="H619" s="166" t="s">
        <v>1</v>
      </c>
      <c r="I619" s="168"/>
      <c r="J619" s="168"/>
      <c r="M619" s="164"/>
      <c r="N619" s="169"/>
      <c r="O619" s="170"/>
      <c r="P619" s="170"/>
      <c r="Q619" s="170"/>
      <c r="R619" s="170"/>
      <c r="S619" s="170"/>
      <c r="T619" s="170"/>
      <c r="U619" s="170"/>
      <c r="V619" s="170"/>
      <c r="W619" s="170"/>
      <c r="X619" s="171"/>
      <c r="AT619" s="166" t="s">
        <v>158</v>
      </c>
      <c r="AU619" s="166" t="s">
        <v>87</v>
      </c>
      <c r="AV619" s="13" t="s">
        <v>83</v>
      </c>
      <c r="AW619" s="13" t="s">
        <v>4</v>
      </c>
      <c r="AX619" s="13" t="s">
        <v>78</v>
      </c>
      <c r="AY619" s="166" t="s">
        <v>146</v>
      </c>
    </row>
    <row r="620" spans="1:65" s="14" customFormat="1" ht="11.25">
      <c r="B620" s="172"/>
      <c r="D620" s="165" t="s">
        <v>158</v>
      </c>
      <c r="E620" s="173" t="s">
        <v>1</v>
      </c>
      <c r="F620" s="174" t="s">
        <v>905</v>
      </c>
      <c r="H620" s="175">
        <v>0.98899999999999999</v>
      </c>
      <c r="I620" s="176"/>
      <c r="J620" s="176"/>
      <c r="M620" s="172"/>
      <c r="N620" s="177"/>
      <c r="O620" s="178"/>
      <c r="P620" s="178"/>
      <c r="Q620" s="178"/>
      <c r="R620" s="178"/>
      <c r="S620" s="178"/>
      <c r="T620" s="178"/>
      <c r="U620" s="178"/>
      <c r="V620" s="178"/>
      <c r="W620" s="178"/>
      <c r="X620" s="179"/>
      <c r="AT620" s="173" t="s">
        <v>158</v>
      </c>
      <c r="AU620" s="173" t="s">
        <v>87</v>
      </c>
      <c r="AV620" s="14" t="s">
        <v>87</v>
      </c>
      <c r="AW620" s="14" t="s">
        <v>4</v>
      </c>
      <c r="AX620" s="14" t="s">
        <v>78</v>
      </c>
      <c r="AY620" s="173" t="s">
        <v>146</v>
      </c>
    </row>
    <row r="621" spans="1:65" s="14" customFormat="1" ht="11.25">
      <c r="B621" s="172"/>
      <c r="D621" s="165" t="s">
        <v>158</v>
      </c>
      <c r="E621" s="173" t="s">
        <v>1</v>
      </c>
      <c r="F621" s="174" t="s">
        <v>906</v>
      </c>
      <c r="H621" s="175">
        <v>0.27</v>
      </c>
      <c r="I621" s="176"/>
      <c r="J621" s="176"/>
      <c r="M621" s="172"/>
      <c r="N621" s="177"/>
      <c r="O621" s="178"/>
      <c r="P621" s="178"/>
      <c r="Q621" s="178"/>
      <c r="R621" s="178"/>
      <c r="S621" s="178"/>
      <c r="T621" s="178"/>
      <c r="U621" s="178"/>
      <c r="V621" s="178"/>
      <c r="W621" s="178"/>
      <c r="X621" s="179"/>
      <c r="AT621" s="173" t="s">
        <v>158</v>
      </c>
      <c r="AU621" s="173" t="s">
        <v>87</v>
      </c>
      <c r="AV621" s="14" t="s">
        <v>87</v>
      </c>
      <c r="AW621" s="14" t="s">
        <v>4</v>
      </c>
      <c r="AX621" s="14" t="s">
        <v>78</v>
      </c>
      <c r="AY621" s="173" t="s">
        <v>146</v>
      </c>
    </row>
    <row r="622" spans="1:65" s="15" customFormat="1" ht="11.25">
      <c r="B622" s="190"/>
      <c r="D622" s="165" t="s">
        <v>158</v>
      </c>
      <c r="E622" s="191" t="s">
        <v>1</v>
      </c>
      <c r="F622" s="192" t="s">
        <v>248</v>
      </c>
      <c r="H622" s="193">
        <v>1.2589999999999999</v>
      </c>
      <c r="I622" s="194"/>
      <c r="J622" s="194"/>
      <c r="M622" s="190"/>
      <c r="N622" s="195"/>
      <c r="O622" s="196"/>
      <c r="P622" s="196"/>
      <c r="Q622" s="196"/>
      <c r="R622" s="196"/>
      <c r="S622" s="196"/>
      <c r="T622" s="196"/>
      <c r="U622" s="196"/>
      <c r="V622" s="196"/>
      <c r="W622" s="196"/>
      <c r="X622" s="197"/>
      <c r="AT622" s="191" t="s">
        <v>158</v>
      </c>
      <c r="AU622" s="191" t="s">
        <v>87</v>
      </c>
      <c r="AV622" s="15" t="s">
        <v>152</v>
      </c>
      <c r="AW622" s="15" t="s">
        <v>4</v>
      </c>
      <c r="AX622" s="15" t="s">
        <v>83</v>
      </c>
      <c r="AY622" s="191" t="s">
        <v>146</v>
      </c>
    </row>
    <row r="623" spans="1:65" s="2" customFormat="1" ht="24.2" customHeight="1">
      <c r="A623" s="33"/>
      <c r="B623" s="148"/>
      <c r="C623" s="149" t="s">
        <v>907</v>
      </c>
      <c r="D623" s="149" t="s">
        <v>148</v>
      </c>
      <c r="E623" s="150" t="s">
        <v>908</v>
      </c>
      <c r="F623" s="151" t="s">
        <v>909</v>
      </c>
      <c r="G623" s="152" t="s">
        <v>156</v>
      </c>
      <c r="H623" s="153">
        <v>12.077</v>
      </c>
      <c r="I623" s="154"/>
      <c r="J623" s="154"/>
      <c r="K623" s="155">
        <f>ROUND(P623*H623,2)</f>
        <v>0</v>
      </c>
      <c r="L623" s="156"/>
      <c r="M623" s="34"/>
      <c r="N623" s="157" t="s">
        <v>1</v>
      </c>
      <c r="O623" s="158" t="s">
        <v>41</v>
      </c>
      <c r="P623" s="159">
        <f>I623+J623</f>
        <v>0</v>
      </c>
      <c r="Q623" s="159">
        <f>ROUND(I623*H623,2)</f>
        <v>0</v>
      </c>
      <c r="R623" s="159">
        <f>ROUND(J623*H623,2)</f>
        <v>0</v>
      </c>
      <c r="S623" s="59"/>
      <c r="T623" s="160">
        <f>S623*H623</f>
        <v>0</v>
      </c>
      <c r="U623" s="160">
        <v>0</v>
      </c>
      <c r="V623" s="160">
        <f>U623*H623</f>
        <v>0</v>
      </c>
      <c r="W623" s="160">
        <v>1.8</v>
      </c>
      <c r="X623" s="161">
        <f>W623*H623</f>
        <v>21.738600000000002</v>
      </c>
      <c r="Y623" s="33"/>
      <c r="Z623" s="33"/>
      <c r="AA623" s="33"/>
      <c r="AB623" s="33"/>
      <c r="AC623" s="33"/>
      <c r="AD623" s="33"/>
      <c r="AE623" s="33"/>
      <c r="AR623" s="162" t="s">
        <v>152</v>
      </c>
      <c r="AT623" s="162" t="s">
        <v>148</v>
      </c>
      <c r="AU623" s="162" t="s">
        <v>87</v>
      </c>
      <c r="AY623" s="18" t="s">
        <v>146</v>
      </c>
      <c r="BE623" s="163">
        <f>IF(O623="základní",K623,0)</f>
        <v>0</v>
      </c>
      <c r="BF623" s="163">
        <f>IF(O623="snížená",K623,0)</f>
        <v>0</v>
      </c>
      <c r="BG623" s="163">
        <f>IF(O623="zákl. přenesená",K623,0)</f>
        <v>0</v>
      </c>
      <c r="BH623" s="163">
        <f>IF(O623="sníž. přenesená",K623,0)</f>
        <v>0</v>
      </c>
      <c r="BI623" s="163">
        <f>IF(O623="nulová",K623,0)</f>
        <v>0</v>
      </c>
      <c r="BJ623" s="18" t="s">
        <v>83</v>
      </c>
      <c r="BK623" s="163">
        <f>ROUND(P623*H623,2)</f>
        <v>0</v>
      </c>
      <c r="BL623" s="18" t="s">
        <v>152</v>
      </c>
      <c r="BM623" s="162" t="s">
        <v>910</v>
      </c>
    </row>
    <row r="624" spans="1:65" s="13" customFormat="1" ht="11.25">
      <c r="B624" s="164"/>
      <c r="D624" s="165" t="s">
        <v>158</v>
      </c>
      <c r="E624" s="166" t="s">
        <v>1</v>
      </c>
      <c r="F624" s="167" t="s">
        <v>911</v>
      </c>
      <c r="H624" s="166" t="s">
        <v>1</v>
      </c>
      <c r="I624" s="168"/>
      <c r="J624" s="168"/>
      <c r="M624" s="164"/>
      <c r="N624" s="169"/>
      <c r="O624" s="170"/>
      <c r="P624" s="170"/>
      <c r="Q624" s="170"/>
      <c r="R624" s="170"/>
      <c r="S624" s="170"/>
      <c r="T624" s="170"/>
      <c r="U624" s="170"/>
      <c r="V624" s="170"/>
      <c r="W624" s="170"/>
      <c r="X624" s="171"/>
      <c r="AT624" s="166" t="s">
        <v>158</v>
      </c>
      <c r="AU624" s="166" t="s">
        <v>87</v>
      </c>
      <c r="AV624" s="13" t="s">
        <v>83</v>
      </c>
      <c r="AW624" s="13" t="s">
        <v>4</v>
      </c>
      <c r="AX624" s="13" t="s">
        <v>78</v>
      </c>
      <c r="AY624" s="166" t="s">
        <v>146</v>
      </c>
    </row>
    <row r="625" spans="1:65" s="14" customFormat="1" ht="11.25">
      <c r="B625" s="172"/>
      <c r="D625" s="165" t="s">
        <v>158</v>
      </c>
      <c r="E625" s="173" t="s">
        <v>1</v>
      </c>
      <c r="F625" s="174" t="s">
        <v>912</v>
      </c>
      <c r="H625" s="175">
        <v>3.5510000000000002</v>
      </c>
      <c r="I625" s="176"/>
      <c r="J625" s="176"/>
      <c r="M625" s="172"/>
      <c r="N625" s="177"/>
      <c r="O625" s="178"/>
      <c r="P625" s="178"/>
      <c r="Q625" s="178"/>
      <c r="R625" s="178"/>
      <c r="S625" s="178"/>
      <c r="T625" s="178"/>
      <c r="U625" s="178"/>
      <c r="V625" s="178"/>
      <c r="W625" s="178"/>
      <c r="X625" s="179"/>
      <c r="AT625" s="173" t="s">
        <v>158</v>
      </c>
      <c r="AU625" s="173" t="s">
        <v>87</v>
      </c>
      <c r="AV625" s="14" t="s">
        <v>87</v>
      </c>
      <c r="AW625" s="14" t="s">
        <v>4</v>
      </c>
      <c r="AX625" s="14" t="s">
        <v>78</v>
      </c>
      <c r="AY625" s="173" t="s">
        <v>146</v>
      </c>
    </row>
    <row r="626" spans="1:65" s="14" customFormat="1" ht="11.25">
      <c r="B626" s="172"/>
      <c r="D626" s="165" t="s">
        <v>158</v>
      </c>
      <c r="E626" s="173" t="s">
        <v>1</v>
      </c>
      <c r="F626" s="174" t="s">
        <v>913</v>
      </c>
      <c r="H626" s="175">
        <v>4.2850000000000001</v>
      </c>
      <c r="I626" s="176"/>
      <c r="J626" s="176"/>
      <c r="M626" s="172"/>
      <c r="N626" s="177"/>
      <c r="O626" s="178"/>
      <c r="P626" s="178"/>
      <c r="Q626" s="178"/>
      <c r="R626" s="178"/>
      <c r="S626" s="178"/>
      <c r="T626" s="178"/>
      <c r="U626" s="178"/>
      <c r="V626" s="178"/>
      <c r="W626" s="178"/>
      <c r="X626" s="179"/>
      <c r="AT626" s="173" t="s">
        <v>158</v>
      </c>
      <c r="AU626" s="173" t="s">
        <v>87</v>
      </c>
      <c r="AV626" s="14" t="s">
        <v>87</v>
      </c>
      <c r="AW626" s="14" t="s">
        <v>4</v>
      </c>
      <c r="AX626" s="14" t="s">
        <v>78</v>
      </c>
      <c r="AY626" s="173" t="s">
        <v>146</v>
      </c>
    </row>
    <row r="627" spans="1:65" s="14" customFormat="1" ht="11.25">
      <c r="B627" s="172"/>
      <c r="D627" s="165" t="s">
        <v>158</v>
      </c>
      <c r="E627" s="173" t="s">
        <v>1</v>
      </c>
      <c r="F627" s="174" t="s">
        <v>914</v>
      </c>
      <c r="H627" s="175">
        <v>4.2409999999999997</v>
      </c>
      <c r="I627" s="176"/>
      <c r="J627" s="176"/>
      <c r="M627" s="172"/>
      <c r="N627" s="177"/>
      <c r="O627" s="178"/>
      <c r="P627" s="178"/>
      <c r="Q627" s="178"/>
      <c r="R627" s="178"/>
      <c r="S627" s="178"/>
      <c r="T627" s="178"/>
      <c r="U627" s="178"/>
      <c r="V627" s="178"/>
      <c r="W627" s="178"/>
      <c r="X627" s="179"/>
      <c r="AT627" s="173" t="s">
        <v>158</v>
      </c>
      <c r="AU627" s="173" t="s">
        <v>87</v>
      </c>
      <c r="AV627" s="14" t="s">
        <v>87</v>
      </c>
      <c r="AW627" s="14" t="s">
        <v>4</v>
      </c>
      <c r="AX627" s="14" t="s">
        <v>78</v>
      </c>
      <c r="AY627" s="173" t="s">
        <v>146</v>
      </c>
    </row>
    <row r="628" spans="1:65" s="15" customFormat="1" ht="11.25">
      <c r="B628" s="190"/>
      <c r="D628" s="165" t="s">
        <v>158</v>
      </c>
      <c r="E628" s="191" t="s">
        <v>1</v>
      </c>
      <c r="F628" s="192" t="s">
        <v>248</v>
      </c>
      <c r="H628" s="193">
        <v>12.077</v>
      </c>
      <c r="I628" s="194"/>
      <c r="J628" s="194"/>
      <c r="M628" s="190"/>
      <c r="N628" s="195"/>
      <c r="O628" s="196"/>
      <c r="P628" s="196"/>
      <c r="Q628" s="196"/>
      <c r="R628" s="196"/>
      <c r="S628" s="196"/>
      <c r="T628" s="196"/>
      <c r="U628" s="196"/>
      <c r="V628" s="196"/>
      <c r="W628" s="196"/>
      <c r="X628" s="197"/>
      <c r="AT628" s="191" t="s">
        <v>158</v>
      </c>
      <c r="AU628" s="191" t="s">
        <v>87</v>
      </c>
      <c r="AV628" s="15" t="s">
        <v>152</v>
      </c>
      <c r="AW628" s="15" t="s">
        <v>4</v>
      </c>
      <c r="AX628" s="15" t="s">
        <v>83</v>
      </c>
      <c r="AY628" s="191" t="s">
        <v>146</v>
      </c>
    </row>
    <row r="629" spans="1:65" s="2" customFormat="1" ht="24.2" customHeight="1">
      <c r="A629" s="33"/>
      <c r="B629" s="148"/>
      <c r="C629" s="149" t="s">
        <v>915</v>
      </c>
      <c r="D629" s="149" t="s">
        <v>148</v>
      </c>
      <c r="E629" s="150" t="s">
        <v>916</v>
      </c>
      <c r="F629" s="151" t="s">
        <v>917</v>
      </c>
      <c r="G629" s="152" t="s">
        <v>156</v>
      </c>
      <c r="H629" s="153">
        <v>0.124</v>
      </c>
      <c r="I629" s="154"/>
      <c r="J629" s="154"/>
      <c r="K629" s="155">
        <f>ROUND(P629*H629,2)</f>
        <v>0</v>
      </c>
      <c r="L629" s="156"/>
      <c r="M629" s="34"/>
      <c r="N629" s="157" t="s">
        <v>1</v>
      </c>
      <c r="O629" s="158" t="s">
        <v>41</v>
      </c>
      <c r="P629" s="159">
        <f>I629+J629</f>
        <v>0</v>
      </c>
      <c r="Q629" s="159">
        <f>ROUND(I629*H629,2)</f>
        <v>0</v>
      </c>
      <c r="R629" s="159">
        <f>ROUND(J629*H629,2)</f>
        <v>0</v>
      </c>
      <c r="S629" s="59"/>
      <c r="T629" s="160">
        <f>S629*H629</f>
        <v>0</v>
      </c>
      <c r="U629" s="160">
        <v>0</v>
      </c>
      <c r="V629" s="160">
        <f>U629*H629</f>
        <v>0</v>
      </c>
      <c r="W629" s="160">
        <v>2.2000000000000002</v>
      </c>
      <c r="X629" s="161">
        <f>W629*H629</f>
        <v>0.27280000000000004</v>
      </c>
      <c r="Y629" s="33"/>
      <c r="Z629" s="33"/>
      <c r="AA629" s="33"/>
      <c r="AB629" s="33"/>
      <c r="AC629" s="33"/>
      <c r="AD629" s="33"/>
      <c r="AE629" s="33"/>
      <c r="AR629" s="162" t="s">
        <v>152</v>
      </c>
      <c r="AT629" s="162" t="s">
        <v>148</v>
      </c>
      <c r="AU629" s="162" t="s">
        <v>87</v>
      </c>
      <c r="AY629" s="18" t="s">
        <v>146</v>
      </c>
      <c r="BE629" s="163">
        <f>IF(O629="základní",K629,0)</f>
        <v>0</v>
      </c>
      <c r="BF629" s="163">
        <f>IF(O629="snížená",K629,0)</f>
        <v>0</v>
      </c>
      <c r="BG629" s="163">
        <f>IF(O629="zákl. přenesená",K629,0)</f>
        <v>0</v>
      </c>
      <c r="BH629" s="163">
        <f>IF(O629="sníž. přenesená",K629,0)</f>
        <v>0</v>
      </c>
      <c r="BI629" s="163">
        <f>IF(O629="nulová",K629,0)</f>
        <v>0</v>
      </c>
      <c r="BJ629" s="18" t="s">
        <v>83</v>
      </c>
      <c r="BK629" s="163">
        <f>ROUND(P629*H629,2)</f>
        <v>0</v>
      </c>
      <c r="BL629" s="18" t="s">
        <v>152</v>
      </c>
      <c r="BM629" s="162" t="s">
        <v>918</v>
      </c>
    </row>
    <row r="630" spans="1:65" s="13" customFormat="1" ht="11.25">
      <c r="B630" s="164"/>
      <c r="D630" s="165" t="s">
        <v>158</v>
      </c>
      <c r="E630" s="166" t="s">
        <v>1</v>
      </c>
      <c r="F630" s="167" t="s">
        <v>911</v>
      </c>
      <c r="H630" s="166" t="s">
        <v>1</v>
      </c>
      <c r="I630" s="168"/>
      <c r="J630" s="168"/>
      <c r="M630" s="164"/>
      <c r="N630" s="169"/>
      <c r="O630" s="170"/>
      <c r="P630" s="170"/>
      <c r="Q630" s="170"/>
      <c r="R630" s="170"/>
      <c r="S630" s="170"/>
      <c r="T630" s="170"/>
      <c r="U630" s="170"/>
      <c r="V630" s="170"/>
      <c r="W630" s="170"/>
      <c r="X630" s="171"/>
      <c r="AT630" s="166" t="s">
        <v>158</v>
      </c>
      <c r="AU630" s="166" t="s">
        <v>87</v>
      </c>
      <c r="AV630" s="13" t="s">
        <v>83</v>
      </c>
      <c r="AW630" s="13" t="s">
        <v>4</v>
      </c>
      <c r="AX630" s="13" t="s">
        <v>78</v>
      </c>
      <c r="AY630" s="166" t="s">
        <v>146</v>
      </c>
    </row>
    <row r="631" spans="1:65" s="14" customFormat="1" ht="11.25">
      <c r="B631" s="172"/>
      <c r="D631" s="165" t="s">
        <v>158</v>
      </c>
      <c r="E631" s="173" t="s">
        <v>1</v>
      </c>
      <c r="F631" s="174" t="s">
        <v>919</v>
      </c>
      <c r="H631" s="175">
        <v>0.124</v>
      </c>
      <c r="I631" s="176"/>
      <c r="J631" s="176"/>
      <c r="M631" s="172"/>
      <c r="N631" s="177"/>
      <c r="O631" s="178"/>
      <c r="P631" s="178"/>
      <c r="Q631" s="178"/>
      <c r="R631" s="178"/>
      <c r="S631" s="178"/>
      <c r="T631" s="178"/>
      <c r="U631" s="178"/>
      <c r="V631" s="178"/>
      <c r="W631" s="178"/>
      <c r="X631" s="179"/>
      <c r="AT631" s="173" t="s">
        <v>158</v>
      </c>
      <c r="AU631" s="173" t="s">
        <v>87</v>
      </c>
      <c r="AV631" s="14" t="s">
        <v>87</v>
      </c>
      <c r="AW631" s="14" t="s">
        <v>4</v>
      </c>
      <c r="AX631" s="14" t="s">
        <v>83</v>
      </c>
      <c r="AY631" s="173" t="s">
        <v>146</v>
      </c>
    </row>
    <row r="632" spans="1:65" s="2" customFormat="1" ht="14.45" customHeight="1">
      <c r="A632" s="33"/>
      <c r="B632" s="148"/>
      <c r="C632" s="149" t="s">
        <v>920</v>
      </c>
      <c r="D632" s="149" t="s">
        <v>148</v>
      </c>
      <c r="E632" s="150" t="s">
        <v>921</v>
      </c>
      <c r="F632" s="151" t="s">
        <v>922</v>
      </c>
      <c r="G632" s="152" t="s">
        <v>156</v>
      </c>
      <c r="H632" s="153">
        <v>9.375</v>
      </c>
      <c r="I632" s="154"/>
      <c r="J632" s="154"/>
      <c r="K632" s="155">
        <f>ROUND(P632*H632,2)</f>
        <v>0</v>
      </c>
      <c r="L632" s="156"/>
      <c r="M632" s="34"/>
      <c r="N632" s="157" t="s">
        <v>1</v>
      </c>
      <c r="O632" s="158" t="s">
        <v>41</v>
      </c>
      <c r="P632" s="159">
        <f>I632+J632</f>
        <v>0</v>
      </c>
      <c r="Q632" s="159">
        <f>ROUND(I632*H632,2)</f>
        <v>0</v>
      </c>
      <c r="R632" s="159">
        <f>ROUND(J632*H632,2)</f>
        <v>0</v>
      </c>
      <c r="S632" s="59"/>
      <c r="T632" s="160">
        <f>S632*H632</f>
        <v>0</v>
      </c>
      <c r="U632" s="160">
        <v>0</v>
      </c>
      <c r="V632" s="160">
        <f>U632*H632</f>
        <v>0</v>
      </c>
      <c r="W632" s="160">
        <v>2.4</v>
      </c>
      <c r="X632" s="161">
        <f>W632*H632</f>
        <v>22.5</v>
      </c>
      <c r="Y632" s="33"/>
      <c r="Z632" s="33"/>
      <c r="AA632" s="33"/>
      <c r="AB632" s="33"/>
      <c r="AC632" s="33"/>
      <c r="AD632" s="33"/>
      <c r="AE632" s="33"/>
      <c r="AR632" s="162" t="s">
        <v>152</v>
      </c>
      <c r="AT632" s="162" t="s">
        <v>148</v>
      </c>
      <c r="AU632" s="162" t="s">
        <v>87</v>
      </c>
      <c r="AY632" s="18" t="s">
        <v>146</v>
      </c>
      <c r="BE632" s="163">
        <f>IF(O632="základní",K632,0)</f>
        <v>0</v>
      </c>
      <c r="BF632" s="163">
        <f>IF(O632="snížená",K632,0)</f>
        <v>0</v>
      </c>
      <c r="BG632" s="163">
        <f>IF(O632="zákl. přenesená",K632,0)</f>
        <v>0</v>
      </c>
      <c r="BH632" s="163">
        <f>IF(O632="sníž. přenesená",K632,0)</f>
        <v>0</v>
      </c>
      <c r="BI632" s="163">
        <f>IF(O632="nulová",K632,0)</f>
        <v>0</v>
      </c>
      <c r="BJ632" s="18" t="s">
        <v>83</v>
      </c>
      <c r="BK632" s="163">
        <f>ROUND(P632*H632,2)</f>
        <v>0</v>
      </c>
      <c r="BL632" s="18" t="s">
        <v>152</v>
      </c>
      <c r="BM632" s="162" t="s">
        <v>923</v>
      </c>
    </row>
    <row r="633" spans="1:65" s="13" customFormat="1" ht="11.25">
      <c r="B633" s="164"/>
      <c r="D633" s="165" t="s">
        <v>158</v>
      </c>
      <c r="E633" s="166" t="s">
        <v>1</v>
      </c>
      <c r="F633" s="167" t="s">
        <v>924</v>
      </c>
      <c r="H633" s="166" t="s">
        <v>1</v>
      </c>
      <c r="I633" s="168"/>
      <c r="J633" s="168"/>
      <c r="M633" s="164"/>
      <c r="N633" s="169"/>
      <c r="O633" s="170"/>
      <c r="P633" s="170"/>
      <c r="Q633" s="170"/>
      <c r="R633" s="170"/>
      <c r="S633" s="170"/>
      <c r="T633" s="170"/>
      <c r="U633" s="170"/>
      <c r="V633" s="170"/>
      <c r="W633" s="170"/>
      <c r="X633" s="171"/>
      <c r="AT633" s="166" t="s">
        <v>158</v>
      </c>
      <c r="AU633" s="166" t="s">
        <v>87</v>
      </c>
      <c r="AV633" s="13" t="s">
        <v>83</v>
      </c>
      <c r="AW633" s="13" t="s">
        <v>4</v>
      </c>
      <c r="AX633" s="13" t="s">
        <v>78</v>
      </c>
      <c r="AY633" s="166" t="s">
        <v>146</v>
      </c>
    </row>
    <row r="634" spans="1:65" s="14" customFormat="1" ht="11.25">
      <c r="B634" s="172"/>
      <c r="D634" s="165" t="s">
        <v>158</v>
      </c>
      <c r="E634" s="173" t="s">
        <v>1</v>
      </c>
      <c r="F634" s="174" t="s">
        <v>925</v>
      </c>
      <c r="H634" s="175">
        <v>9.375</v>
      </c>
      <c r="I634" s="176"/>
      <c r="J634" s="176"/>
      <c r="M634" s="172"/>
      <c r="N634" s="177"/>
      <c r="O634" s="178"/>
      <c r="P634" s="178"/>
      <c r="Q634" s="178"/>
      <c r="R634" s="178"/>
      <c r="S634" s="178"/>
      <c r="T634" s="178"/>
      <c r="U634" s="178"/>
      <c r="V634" s="178"/>
      <c r="W634" s="178"/>
      <c r="X634" s="179"/>
      <c r="AT634" s="173" t="s">
        <v>158</v>
      </c>
      <c r="AU634" s="173" t="s">
        <v>87</v>
      </c>
      <c r="AV634" s="14" t="s">
        <v>87</v>
      </c>
      <c r="AW634" s="14" t="s">
        <v>4</v>
      </c>
      <c r="AX634" s="14" t="s">
        <v>83</v>
      </c>
      <c r="AY634" s="173" t="s">
        <v>146</v>
      </c>
    </row>
    <row r="635" spans="1:65" s="2" customFormat="1" ht="24.2" customHeight="1">
      <c r="A635" s="33"/>
      <c r="B635" s="148"/>
      <c r="C635" s="149" t="s">
        <v>926</v>
      </c>
      <c r="D635" s="149" t="s">
        <v>148</v>
      </c>
      <c r="E635" s="150" t="s">
        <v>927</v>
      </c>
      <c r="F635" s="151" t="s">
        <v>928</v>
      </c>
      <c r="G635" s="152" t="s">
        <v>324</v>
      </c>
      <c r="H635" s="153">
        <v>114.42</v>
      </c>
      <c r="I635" s="154"/>
      <c r="J635" s="154"/>
      <c r="K635" s="155">
        <f>ROUND(P635*H635,2)</f>
        <v>0</v>
      </c>
      <c r="L635" s="156"/>
      <c r="M635" s="34"/>
      <c r="N635" s="157" t="s">
        <v>1</v>
      </c>
      <c r="O635" s="158" t="s">
        <v>41</v>
      </c>
      <c r="P635" s="159">
        <f>I635+J635</f>
        <v>0</v>
      </c>
      <c r="Q635" s="159">
        <f>ROUND(I635*H635,2)</f>
        <v>0</v>
      </c>
      <c r="R635" s="159">
        <f>ROUND(J635*H635,2)</f>
        <v>0</v>
      </c>
      <c r="S635" s="59"/>
      <c r="T635" s="160">
        <f>S635*H635</f>
        <v>0</v>
      </c>
      <c r="U635" s="160">
        <v>0</v>
      </c>
      <c r="V635" s="160">
        <f>U635*H635</f>
        <v>0</v>
      </c>
      <c r="W635" s="160">
        <v>0.112</v>
      </c>
      <c r="X635" s="161">
        <f>W635*H635</f>
        <v>12.81504</v>
      </c>
      <c r="Y635" s="33"/>
      <c r="Z635" s="33"/>
      <c r="AA635" s="33"/>
      <c r="AB635" s="33"/>
      <c r="AC635" s="33"/>
      <c r="AD635" s="33"/>
      <c r="AE635" s="33"/>
      <c r="AR635" s="162" t="s">
        <v>152</v>
      </c>
      <c r="AT635" s="162" t="s">
        <v>148</v>
      </c>
      <c r="AU635" s="162" t="s">
        <v>87</v>
      </c>
      <c r="AY635" s="18" t="s">
        <v>146</v>
      </c>
      <c r="BE635" s="163">
        <f>IF(O635="základní",K635,0)</f>
        <v>0</v>
      </c>
      <c r="BF635" s="163">
        <f>IF(O635="snížená",K635,0)</f>
        <v>0</v>
      </c>
      <c r="BG635" s="163">
        <f>IF(O635="zákl. přenesená",K635,0)</f>
        <v>0</v>
      </c>
      <c r="BH635" s="163">
        <f>IF(O635="sníž. přenesená",K635,0)</f>
        <v>0</v>
      </c>
      <c r="BI635" s="163">
        <f>IF(O635="nulová",K635,0)</f>
        <v>0</v>
      </c>
      <c r="BJ635" s="18" t="s">
        <v>83</v>
      </c>
      <c r="BK635" s="163">
        <f>ROUND(P635*H635,2)</f>
        <v>0</v>
      </c>
      <c r="BL635" s="18" t="s">
        <v>152</v>
      </c>
      <c r="BM635" s="162" t="s">
        <v>929</v>
      </c>
    </row>
    <row r="636" spans="1:65" s="13" customFormat="1" ht="11.25">
      <c r="B636" s="164"/>
      <c r="D636" s="165" t="s">
        <v>158</v>
      </c>
      <c r="E636" s="166" t="s">
        <v>1</v>
      </c>
      <c r="F636" s="167" t="s">
        <v>911</v>
      </c>
      <c r="H636" s="166" t="s">
        <v>1</v>
      </c>
      <c r="I636" s="168"/>
      <c r="J636" s="168"/>
      <c r="M636" s="164"/>
      <c r="N636" s="169"/>
      <c r="O636" s="170"/>
      <c r="P636" s="170"/>
      <c r="Q636" s="170"/>
      <c r="R636" s="170"/>
      <c r="S636" s="170"/>
      <c r="T636" s="170"/>
      <c r="U636" s="170"/>
      <c r="V636" s="170"/>
      <c r="W636" s="170"/>
      <c r="X636" s="171"/>
      <c r="AT636" s="166" t="s">
        <v>158</v>
      </c>
      <c r="AU636" s="166" t="s">
        <v>87</v>
      </c>
      <c r="AV636" s="13" t="s">
        <v>83</v>
      </c>
      <c r="AW636" s="13" t="s">
        <v>4</v>
      </c>
      <c r="AX636" s="13" t="s">
        <v>78</v>
      </c>
      <c r="AY636" s="166" t="s">
        <v>146</v>
      </c>
    </row>
    <row r="637" spans="1:65" s="14" customFormat="1" ht="11.25">
      <c r="B637" s="172"/>
      <c r="D637" s="165" t="s">
        <v>158</v>
      </c>
      <c r="E637" s="173" t="s">
        <v>1</v>
      </c>
      <c r="F637" s="174" t="s">
        <v>930</v>
      </c>
      <c r="H637" s="175">
        <v>15</v>
      </c>
      <c r="I637" s="176"/>
      <c r="J637" s="176"/>
      <c r="M637" s="172"/>
      <c r="N637" s="177"/>
      <c r="O637" s="178"/>
      <c r="P637" s="178"/>
      <c r="Q637" s="178"/>
      <c r="R637" s="178"/>
      <c r="S637" s="178"/>
      <c r="T637" s="178"/>
      <c r="U637" s="178"/>
      <c r="V637" s="178"/>
      <c r="W637" s="178"/>
      <c r="X637" s="179"/>
      <c r="AT637" s="173" t="s">
        <v>158</v>
      </c>
      <c r="AU637" s="173" t="s">
        <v>87</v>
      </c>
      <c r="AV637" s="14" t="s">
        <v>87</v>
      </c>
      <c r="AW637" s="14" t="s">
        <v>4</v>
      </c>
      <c r="AX637" s="14" t="s">
        <v>78</v>
      </c>
      <c r="AY637" s="173" t="s">
        <v>146</v>
      </c>
    </row>
    <row r="638" spans="1:65" s="14" customFormat="1" ht="11.25">
      <c r="B638" s="172"/>
      <c r="D638" s="165" t="s">
        <v>158</v>
      </c>
      <c r="E638" s="173" t="s">
        <v>1</v>
      </c>
      <c r="F638" s="174" t="s">
        <v>931</v>
      </c>
      <c r="H638" s="175">
        <v>36</v>
      </c>
      <c r="I638" s="176"/>
      <c r="J638" s="176"/>
      <c r="M638" s="172"/>
      <c r="N638" s="177"/>
      <c r="O638" s="178"/>
      <c r="P638" s="178"/>
      <c r="Q638" s="178"/>
      <c r="R638" s="178"/>
      <c r="S638" s="178"/>
      <c r="T638" s="178"/>
      <c r="U638" s="178"/>
      <c r="V638" s="178"/>
      <c r="W638" s="178"/>
      <c r="X638" s="179"/>
      <c r="AT638" s="173" t="s">
        <v>158</v>
      </c>
      <c r="AU638" s="173" t="s">
        <v>87</v>
      </c>
      <c r="AV638" s="14" t="s">
        <v>87</v>
      </c>
      <c r="AW638" s="14" t="s">
        <v>4</v>
      </c>
      <c r="AX638" s="14" t="s">
        <v>78</v>
      </c>
      <c r="AY638" s="173" t="s">
        <v>146</v>
      </c>
    </row>
    <row r="639" spans="1:65" s="14" customFormat="1" ht="11.25">
      <c r="B639" s="172"/>
      <c r="D639" s="165" t="s">
        <v>158</v>
      </c>
      <c r="E639" s="173" t="s">
        <v>1</v>
      </c>
      <c r="F639" s="174" t="s">
        <v>932</v>
      </c>
      <c r="H639" s="175">
        <v>39</v>
      </c>
      <c r="I639" s="176"/>
      <c r="J639" s="176"/>
      <c r="M639" s="172"/>
      <c r="N639" s="177"/>
      <c r="O639" s="178"/>
      <c r="P639" s="178"/>
      <c r="Q639" s="178"/>
      <c r="R639" s="178"/>
      <c r="S639" s="178"/>
      <c r="T639" s="178"/>
      <c r="U639" s="178"/>
      <c r="V639" s="178"/>
      <c r="W639" s="178"/>
      <c r="X639" s="179"/>
      <c r="AT639" s="173" t="s">
        <v>158</v>
      </c>
      <c r="AU639" s="173" t="s">
        <v>87</v>
      </c>
      <c r="AV639" s="14" t="s">
        <v>87</v>
      </c>
      <c r="AW639" s="14" t="s">
        <v>4</v>
      </c>
      <c r="AX639" s="14" t="s">
        <v>78</v>
      </c>
      <c r="AY639" s="173" t="s">
        <v>146</v>
      </c>
    </row>
    <row r="640" spans="1:65" s="14" customFormat="1" ht="11.25">
      <c r="B640" s="172"/>
      <c r="D640" s="165" t="s">
        <v>158</v>
      </c>
      <c r="E640" s="173" t="s">
        <v>1</v>
      </c>
      <c r="F640" s="174" t="s">
        <v>933</v>
      </c>
      <c r="H640" s="175">
        <v>24.42</v>
      </c>
      <c r="I640" s="176"/>
      <c r="J640" s="176"/>
      <c r="M640" s="172"/>
      <c r="N640" s="177"/>
      <c r="O640" s="178"/>
      <c r="P640" s="178"/>
      <c r="Q640" s="178"/>
      <c r="R640" s="178"/>
      <c r="S640" s="178"/>
      <c r="T640" s="178"/>
      <c r="U640" s="178"/>
      <c r="V640" s="178"/>
      <c r="W640" s="178"/>
      <c r="X640" s="179"/>
      <c r="AT640" s="173" t="s">
        <v>158</v>
      </c>
      <c r="AU640" s="173" t="s">
        <v>87</v>
      </c>
      <c r="AV640" s="14" t="s">
        <v>87</v>
      </c>
      <c r="AW640" s="14" t="s">
        <v>4</v>
      </c>
      <c r="AX640" s="14" t="s">
        <v>78</v>
      </c>
      <c r="AY640" s="173" t="s">
        <v>146</v>
      </c>
    </row>
    <row r="641" spans="1:65" s="15" customFormat="1" ht="11.25">
      <c r="B641" s="190"/>
      <c r="D641" s="165" t="s">
        <v>158</v>
      </c>
      <c r="E641" s="191" t="s">
        <v>1</v>
      </c>
      <c r="F641" s="192" t="s">
        <v>248</v>
      </c>
      <c r="H641" s="193">
        <v>114.42</v>
      </c>
      <c r="I641" s="194"/>
      <c r="J641" s="194"/>
      <c r="M641" s="190"/>
      <c r="N641" s="195"/>
      <c r="O641" s="196"/>
      <c r="P641" s="196"/>
      <c r="Q641" s="196"/>
      <c r="R641" s="196"/>
      <c r="S641" s="196"/>
      <c r="T641" s="196"/>
      <c r="U641" s="196"/>
      <c r="V641" s="196"/>
      <c r="W641" s="196"/>
      <c r="X641" s="197"/>
      <c r="AT641" s="191" t="s">
        <v>158</v>
      </c>
      <c r="AU641" s="191" t="s">
        <v>87</v>
      </c>
      <c r="AV641" s="15" t="s">
        <v>152</v>
      </c>
      <c r="AW641" s="15" t="s">
        <v>4</v>
      </c>
      <c r="AX641" s="15" t="s">
        <v>83</v>
      </c>
      <c r="AY641" s="191" t="s">
        <v>146</v>
      </c>
    </row>
    <row r="642" spans="1:65" s="2" customFormat="1" ht="14.45" customHeight="1">
      <c r="A642" s="33"/>
      <c r="B642" s="148"/>
      <c r="C642" s="149" t="s">
        <v>934</v>
      </c>
      <c r="D642" s="149" t="s">
        <v>148</v>
      </c>
      <c r="E642" s="150" t="s">
        <v>935</v>
      </c>
      <c r="F642" s="151" t="s">
        <v>936</v>
      </c>
      <c r="G642" s="152" t="s">
        <v>156</v>
      </c>
      <c r="H642" s="153">
        <v>7.7430000000000003</v>
      </c>
      <c r="I642" s="154"/>
      <c r="J642" s="154"/>
      <c r="K642" s="155">
        <f>ROUND(P642*H642,2)</f>
        <v>0</v>
      </c>
      <c r="L642" s="156"/>
      <c r="M642" s="34"/>
      <c r="N642" s="157" t="s">
        <v>1</v>
      </c>
      <c r="O642" s="158" t="s">
        <v>41</v>
      </c>
      <c r="P642" s="159">
        <f>I642+J642</f>
        <v>0</v>
      </c>
      <c r="Q642" s="159">
        <f>ROUND(I642*H642,2)</f>
        <v>0</v>
      </c>
      <c r="R642" s="159">
        <f>ROUND(J642*H642,2)</f>
        <v>0</v>
      </c>
      <c r="S642" s="59"/>
      <c r="T642" s="160">
        <f>S642*H642</f>
        <v>0</v>
      </c>
      <c r="U642" s="160">
        <v>0</v>
      </c>
      <c r="V642" s="160">
        <f>U642*H642</f>
        <v>0</v>
      </c>
      <c r="W642" s="160">
        <v>2.4</v>
      </c>
      <c r="X642" s="161">
        <f>W642*H642</f>
        <v>18.583200000000001</v>
      </c>
      <c r="Y642" s="33"/>
      <c r="Z642" s="33"/>
      <c r="AA642" s="33"/>
      <c r="AB642" s="33"/>
      <c r="AC642" s="33"/>
      <c r="AD642" s="33"/>
      <c r="AE642" s="33"/>
      <c r="AR642" s="162" t="s">
        <v>152</v>
      </c>
      <c r="AT642" s="162" t="s">
        <v>148</v>
      </c>
      <c r="AU642" s="162" t="s">
        <v>87</v>
      </c>
      <c r="AY642" s="18" t="s">
        <v>146</v>
      </c>
      <c r="BE642" s="163">
        <f>IF(O642="základní",K642,0)</f>
        <v>0</v>
      </c>
      <c r="BF642" s="163">
        <f>IF(O642="snížená",K642,0)</f>
        <v>0</v>
      </c>
      <c r="BG642" s="163">
        <f>IF(O642="zákl. přenesená",K642,0)</f>
        <v>0</v>
      </c>
      <c r="BH642" s="163">
        <f>IF(O642="sníž. přenesená",K642,0)</f>
        <v>0</v>
      </c>
      <c r="BI642" s="163">
        <f>IF(O642="nulová",K642,0)</f>
        <v>0</v>
      </c>
      <c r="BJ642" s="18" t="s">
        <v>83</v>
      </c>
      <c r="BK642" s="163">
        <f>ROUND(P642*H642,2)</f>
        <v>0</v>
      </c>
      <c r="BL642" s="18" t="s">
        <v>152</v>
      </c>
      <c r="BM642" s="162" t="s">
        <v>937</v>
      </c>
    </row>
    <row r="643" spans="1:65" s="13" customFormat="1" ht="11.25">
      <c r="B643" s="164"/>
      <c r="D643" s="165" t="s">
        <v>158</v>
      </c>
      <c r="E643" s="166" t="s">
        <v>1</v>
      </c>
      <c r="F643" s="167" t="s">
        <v>911</v>
      </c>
      <c r="H643" s="166" t="s">
        <v>1</v>
      </c>
      <c r="I643" s="168"/>
      <c r="J643" s="168"/>
      <c r="M643" s="164"/>
      <c r="N643" s="169"/>
      <c r="O643" s="170"/>
      <c r="P643" s="170"/>
      <c r="Q643" s="170"/>
      <c r="R643" s="170"/>
      <c r="S643" s="170"/>
      <c r="T643" s="170"/>
      <c r="U643" s="170"/>
      <c r="V643" s="170"/>
      <c r="W643" s="170"/>
      <c r="X643" s="171"/>
      <c r="AT643" s="166" t="s">
        <v>158</v>
      </c>
      <c r="AU643" s="166" t="s">
        <v>87</v>
      </c>
      <c r="AV643" s="13" t="s">
        <v>83</v>
      </c>
      <c r="AW643" s="13" t="s">
        <v>4</v>
      </c>
      <c r="AX643" s="13" t="s">
        <v>78</v>
      </c>
      <c r="AY643" s="166" t="s">
        <v>146</v>
      </c>
    </row>
    <row r="644" spans="1:65" s="13" customFormat="1" ht="11.25">
      <c r="B644" s="164"/>
      <c r="D644" s="165" t="s">
        <v>158</v>
      </c>
      <c r="E644" s="166" t="s">
        <v>1</v>
      </c>
      <c r="F644" s="167" t="s">
        <v>938</v>
      </c>
      <c r="H644" s="166" t="s">
        <v>1</v>
      </c>
      <c r="I644" s="168"/>
      <c r="J644" s="168"/>
      <c r="M644" s="164"/>
      <c r="N644" s="169"/>
      <c r="O644" s="170"/>
      <c r="P644" s="170"/>
      <c r="Q644" s="170"/>
      <c r="R644" s="170"/>
      <c r="S644" s="170"/>
      <c r="T644" s="170"/>
      <c r="U644" s="170"/>
      <c r="V644" s="170"/>
      <c r="W644" s="170"/>
      <c r="X644" s="171"/>
      <c r="AT644" s="166" t="s">
        <v>158</v>
      </c>
      <c r="AU644" s="166" t="s">
        <v>87</v>
      </c>
      <c r="AV644" s="13" t="s">
        <v>83</v>
      </c>
      <c r="AW644" s="13" t="s">
        <v>4</v>
      </c>
      <c r="AX644" s="13" t="s">
        <v>78</v>
      </c>
      <c r="AY644" s="166" t="s">
        <v>146</v>
      </c>
    </row>
    <row r="645" spans="1:65" s="14" customFormat="1" ht="11.25">
      <c r="B645" s="172"/>
      <c r="D645" s="165" t="s">
        <v>158</v>
      </c>
      <c r="E645" s="173" t="s">
        <v>1</v>
      </c>
      <c r="F645" s="174" t="s">
        <v>939</v>
      </c>
      <c r="H645" s="175">
        <v>2.286</v>
      </c>
      <c r="I645" s="176"/>
      <c r="J645" s="176"/>
      <c r="M645" s="172"/>
      <c r="N645" s="177"/>
      <c r="O645" s="178"/>
      <c r="P645" s="178"/>
      <c r="Q645" s="178"/>
      <c r="R645" s="178"/>
      <c r="S645" s="178"/>
      <c r="T645" s="178"/>
      <c r="U645" s="178"/>
      <c r="V645" s="178"/>
      <c r="W645" s="178"/>
      <c r="X645" s="179"/>
      <c r="AT645" s="173" t="s">
        <v>158</v>
      </c>
      <c r="AU645" s="173" t="s">
        <v>87</v>
      </c>
      <c r="AV645" s="14" t="s">
        <v>87</v>
      </c>
      <c r="AW645" s="14" t="s">
        <v>4</v>
      </c>
      <c r="AX645" s="14" t="s">
        <v>78</v>
      </c>
      <c r="AY645" s="173" t="s">
        <v>146</v>
      </c>
    </row>
    <row r="646" spans="1:65" s="14" customFormat="1" ht="11.25">
      <c r="B646" s="172"/>
      <c r="D646" s="165" t="s">
        <v>158</v>
      </c>
      <c r="E646" s="173" t="s">
        <v>1</v>
      </c>
      <c r="F646" s="174" t="s">
        <v>940</v>
      </c>
      <c r="H646" s="175">
        <v>1.7150000000000001</v>
      </c>
      <c r="I646" s="176"/>
      <c r="J646" s="176"/>
      <c r="M646" s="172"/>
      <c r="N646" s="177"/>
      <c r="O646" s="178"/>
      <c r="P646" s="178"/>
      <c r="Q646" s="178"/>
      <c r="R646" s="178"/>
      <c r="S646" s="178"/>
      <c r="T646" s="178"/>
      <c r="U646" s="178"/>
      <c r="V646" s="178"/>
      <c r="W646" s="178"/>
      <c r="X646" s="179"/>
      <c r="AT646" s="173" t="s">
        <v>158</v>
      </c>
      <c r="AU646" s="173" t="s">
        <v>87</v>
      </c>
      <c r="AV646" s="14" t="s">
        <v>87</v>
      </c>
      <c r="AW646" s="14" t="s">
        <v>4</v>
      </c>
      <c r="AX646" s="14" t="s">
        <v>78</v>
      </c>
      <c r="AY646" s="173" t="s">
        <v>146</v>
      </c>
    </row>
    <row r="647" spans="1:65" s="14" customFormat="1" ht="11.25">
      <c r="B647" s="172"/>
      <c r="D647" s="165" t="s">
        <v>158</v>
      </c>
      <c r="E647" s="173" t="s">
        <v>1</v>
      </c>
      <c r="F647" s="174" t="s">
        <v>941</v>
      </c>
      <c r="H647" s="175">
        <v>1.474</v>
      </c>
      <c r="I647" s="176"/>
      <c r="J647" s="176"/>
      <c r="M647" s="172"/>
      <c r="N647" s="177"/>
      <c r="O647" s="178"/>
      <c r="P647" s="178"/>
      <c r="Q647" s="178"/>
      <c r="R647" s="178"/>
      <c r="S647" s="178"/>
      <c r="T647" s="178"/>
      <c r="U647" s="178"/>
      <c r="V647" s="178"/>
      <c r="W647" s="178"/>
      <c r="X647" s="179"/>
      <c r="AT647" s="173" t="s">
        <v>158</v>
      </c>
      <c r="AU647" s="173" t="s">
        <v>87</v>
      </c>
      <c r="AV647" s="14" t="s">
        <v>87</v>
      </c>
      <c r="AW647" s="14" t="s">
        <v>4</v>
      </c>
      <c r="AX647" s="14" t="s">
        <v>78</v>
      </c>
      <c r="AY647" s="173" t="s">
        <v>146</v>
      </c>
    </row>
    <row r="648" spans="1:65" s="14" customFormat="1" ht="11.25">
      <c r="B648" s="172"/>
      <c r="D648" s="165" t="s">
        <v>158</v>
      </c>
      <c r="E648" s="173" t="s">
        <v>1</v>
      </c>
      <c r="F648" s="174" t="s">
        <v>942</v>
      </c>
      <c r="H648" s="175">
        <v>1.0720000000000001</v>
      </c>
      <c r="I648" s="176"/>
      <c r="J648" s="176"/>
      <c r="M648" s="172"/>
      <c r="N648" s="177"/>
      <c r="O648" s="178"/>
      <c r="P648" s="178"/>
      <c r="Q648" s="178"/>
      <c r="R648" s="178"/>
      <c r="S648" s="178"/>
      <c r="T648" s="178"/>
      <c r="U648" s="178"/>
      <c r="V648" s="178"/>
      <c r="W648" s="178"/>
      <c r="X648" s="179"/>
      <c r="AT648" s="173" t="s">
        <v>158</v>
      </c>
      <c r="AU648" s="173" t="s">
        <v>87</v>
      </c>
      <c r="AV648" s="14" t="s">
        <v>87</v>
      </c>
      <c r="AW648" s="14" t="s">
        <v>4</v>
      </c>
      <c r="AX648" s="14" t="s">
        <v>78</v>
      </c>
      <c r="AY648" s="173" t="s">
        <v>146</v>
      </c>
    </row>
    <row r="649" spans="1:65" s="14" customFormat="1" ht="11.25">
      <c r="B649" s="172"/>
      <c r="D649" s="165" t="s">
        <v>158</v>
      </c>
      <c r="E649" s="173" t="s">
        <v>1</v>
      </c>
      <c r="F649" s="174" t="s">
        <v>943</v>
      </c>
      <c r="H649" s="175">
        <v>1.0720000000000001</v>
      </c>
      <c r="I649" s="176"/>
      <c r="J649" s="176"/>
      <c r="M649" s="172"/>
      <c r="N649" s="177"/>
      <c r="O649" s="178"/>
      <c r="P649" s="178"/>
      <c r="Q649" s="178"/>
      <c r="R649" s="178"/>
      <c r="S649" s="178"/>
      <c r="T649" s="178"/>
      <c r="U649" s="178"/>
      <c r="V649" s="178"/>
      <c r="W649" s="178"/>
      <c r="X649" s="179"/>
      <c r="AT649" s="173" t="s">
        <v>158</v>
      </c>
      <c r="AU649" s="173" t="s">
        <v>87</v>
      </c>
      <c r="AV649" s="14" t="s">
        <v>87</v>
      </c>
      <c r="AW649" s="14" t="s">
        <v>4</v>
      </c>
      <c r="AX649" s="14" t="s">
        <v>78</v>
      </c>
      <c r="AY649" s="173" t="s">
        <v>146</v>
      </c>
    </row>
    <row r="650" spans="1:65" s="14" customFormat="1" ht="11.25">
      <c r="B650" s="172"/>
      <c r="D650" s="165" t="s">
        <v>158</v>
      </c>
      <c r="E650" s="173" t="s">
        <v>1</v>
      </c>
      <c r="F650" s="174" t="s">
        <v>944</v>
      </c>
      <c r="H650" s="175">
        <v>0.124</v>
      </c>
      <c r="I650" s="176"/>
      <c r="J650" s="176"/>
      <c r="M650" s="172"/>
      <c r="N650" s="177"/>
      <c r="O650" s="178"/>
      <c r="P650" s="178"/>
      <c r="Q650" s="178"/>
      <c r="R650" s="178"/>
      <c r="S650" s="178"/>
      <c r="T650" s="178"/>
      <c r="U650" s="178"/>
      <c r="V650" s="178"/>
      <c r="W650" s="178"/>
      <c r="X650" s="179"/>
      <c r="AT650" s="173" t="s">
        <v>158</v>
      </c>
      <c r="AU650" s="173" t="s">
        <v>87</v>
      </c>
      <c r="AV650" s="14" t="s">
        <v>87</v>
      </c>
      <c r="AW650" s="14" t="s">
        <v>4</v>
      </c>
      <c r="AX650" s="14" t="s">
        <v>78</v>
      </c>
      <c r="AY650" s="173" t="s">
        <v>146</v>
      </c>
    </row>
    <row r="651" spans="1:65" s="15" customFormat="1" ht="11.25">
      <c r="B651" s="190"/>
      <c r="D651" s="165" t="s">
        <v>158</v>
      </c>
      <c r="E651" s="191" t="s">
        <v>1</v>
      </c>
      <c r="F651" s="192" t="s">
        <v>248</v>
      </c>
      <c r="H651" s="193">
        <v>7.7430000000000003</v>
      </c>
      <c r="I651" s="194"/>
      <c r="J651" s="194"/>
      <c r="M651" s="190"/>
      <c r="N651" s="195"/>
      <c r="O651" s="196"/>
      <c r="P651" s="196"/>
      <c r="Q651" s="196"/>
      <c r="R651" s="196"/>
      <c r="S651" s="196"/>
      <c r="T651" s="196"/>
      <c r="U651" s="196"/>
      <c r="V651" s="196"/>
      <c r="W651" s="196"/>
      <c r="X651" s="197"/>
      <c r="AT651" s="191" t="s">
        <v>158</v>
      </c>
      <c r="AU651" s="191" t="s">
        <v>87</v>
      </c>
      <c r="AV651" s="15" t="s">
        <v>152</v>
      </c>
      <c r="AW651" s="15" t="s">
        <v>4</v>
      </c>
      <c r="AX651" s="15" t="s">
        <v>83</v>
      </c>
      <c r="AY651" s="191" t="s">
        <v>146</v>
      </c>
    </row>
    <row r="652" spans="1:65" s="2" customFormat="1" ht="37.9" customHeight="1">
      <c r="A652" s="33"/>
      <c r="B652" s="148"/>
      <c r="C652" s="149" t="s">
        <v>945</v>
      </c>
      <c r="D652" s="149" t="s">
        <v>148</v>
      </c>
      <c r="E652" s="150" t="s">
        <v>946</v>
      </c>
      <c r="F652" s="151" t="s">
        <v>947</v>
      </c>
      <c r="G652" s="152" t="s">
        <v>156</v>
      </c>
      <c r="H652" s="153">
        <v>6.6</v>
      </c>
      <c r="I652" s="154"/>
      <c r="J652" s="154"/>
      <c r="K652" s="155">
        <f>ROUND(P652*H652,2)</f>
        <v>0</v>
      </c>
      <c r="L652" s="156"/>
      <c r="M652" s="34"/>
      <c r="N652" s="157" t="s">
        <v>1</v>
      </c>
      <c r="O652" s="158" t="s">
        <v>41</v>
      </c>
      <c r="P652" s="159">
        <f>I652+J652</f>
        <v>0</v>
      </c>
      <c r="Q652" s="159">
        <f>ROUND(I652*H652,2)</f>
        <v>0</v>
      </c>
      <c r="R652" s="159">
        <f>ROUND(J652*H652,2)</f>
        <v>0</v>
      </c>
      <c r="S652" s="59"/>
      <c r="T652" s="160">
        <f>S652*H652</f>
        <v>0</v>
      </c>
      <c r="U652" s="160">
        <v>0</v>
      </c>
      <c r="V652" s="160">
        <f>U652*H652</f>
        <v>0</v>
      </c>
      <c r="W652" s="160">
        <v>2.2000000000000002</v>
      </c>
      <c r="X652" s="161">
        <f>W652*H652</f>
        <v>14.52</v>
      </c>
      <c r="Y652" s="33"/>
      <c r="Z652" s="33"/>
      <c r="AA652" s="33"/>
      <c r="AB652" s="33"/>
      <c r="AC652" s="33"/>
      <c r="AD652" s="33"/>
      <c r="AE652" s="33"/>
      <c r="AR652" s="162" t="s">
        <v>152</v>
      </c>
      <c r="AT652" s="162" t="s">
        <v>148</v>
      </c>
      <c r="AU652" s="162" t="s">
        <v>87</v>
      </c>
      <c r="AY652" s="18" t="s">
        <v>146</v>
      </c>
      <c r="BE652" s="163">
        <f>IF(O652="základní",K652,0)</f>
        <v>0</v>
      </c>
      <c r="BF652" s="163">
        <f>IF(O652="snížená",K652,0)</f>
        <v>0</v>
      </c>
      <c r="BG652" s="163">
        <f>IF(O652="zákl. přenesená",K652,0)</f>
        <v>0</v>
      </c>
      <c r="BH652" s="163">
        <f>IF(O652="sníž. přenesená",K652,0)</f>
        <v>0</v>
      </c>
      <c r="BI652" s="163">
        <f>IF(O652="nulová",K652,0)</f>
        <v>0</v>
      </c>
      <c r="BJ652" s="18" t="s">
        <v>83</v>
      </c>
      <c r="BK652" s="163">
        <f>ROUND(P652*H652,2)</f>
        <v>0</v>
      </c>
      <c r="BL652" s="18" t="s">
        <v>152</v>
      </c>
      <c r="BM652" s="162" t="s">
        <v>948</v>
      </c>
    </row>
    <row r="653" spans="1:65" s="13" customFormat="1" ht="11.25">
      <c r="B653" s="164"/>
      <c r="D653" s="165" t="s">
        <v>158</v>
      </c>
      <c r="E653" s="166" t="s">
        <v>1</v>
      </c>
      <c r="F653" s="167" t="s">
        <v>891</v>
      </c>
      <c r="H653" s="166" t="s">
        <v>1</v>
      </c>
      <c r="I653" s="168"/>
      <c r="J653" s="168"/>
      <c r="M653" s="164"/>
      <c r="N653" s="169"/>
      <c r="O653" s="170"/>
      <c r="P653" s="170"/>
      <c r="Q653" s="170"/>
      <c r="R653" s="170"/>
      <c r="S653" s="170"/>
      <c r="T653" s="170"/>
      <c r="U653" s="170"/>
      <c r="V653" s="170"/>
      <c r="W653" s="170"/>
      <c r="X653" s="171"/>
      <c r="AT653" s="166" t="s">
        <v>158</v>
      </c>
      <c r="AU653" s="166" t="s">
        <v>87</v>
      </c>
      <c r="AV653" s="13" t="s">
        <v>83</v>
      </c>
      <c r="AW653" s="13" t="s">
        <v>4</v>
      </c>
      <c r="AX653" s="13" t="s">
        <v>78</v>
      </c>
      <c r="AY653" s="166" t="s">
        <v>146</v>
      </c>
    </row>
    <row r="654" spans="1:65" s="14" customFormat="1" ht="11.25">
      <c r="B654" s="172"/>
      <c r="D654" s="165" t="s">
        <v>158</v>
      </c>
      <c r="E654" s="173" t="s">
        <v>1</v>
      </c>
      <c r="F654" s="174" t="s">
        <v>949</v>
      </c>
      <c r="H654" s="175">
        <v>3.15</v>
      </c>
      <c r="I654" s="176"/>
      <c r="J654" s="176"/>
      <c r="M654" s="172"/>
      <c r="N654" s="177"/>
      <c r="O654" s="178"/>
      <c r="P654" s="178"/>
      <c r="Q654" s="178"/>
      <c r="R654" s="178"/>
      <c r="S654" s="178"/>
      <c r="T654" s="178"/>
      <c r="U654" s="178"/>
      <c r="V654" s="178"/>
      <c r="W654" s="178"/>
      <c r="X654" s="179"/>
      <c r="AT654" s="173" t="s">
        <v>158</v>
      </c>
      <c r="AU654" s="173" t="s">
        <v>87</v>
      </c>
      <c r="AV654" s="14" t="s">
        <v>87</v>
      </c>
      <c r="AW654" s="14" t="s">
        <v>4</v>
      </c>
      <c r="AX654" s="14" t="s">
        <v>78</v>
      </c>
      <c r="AY654" s="173" t="s">
        <v>146</v>
      </c>
    </row>
    <row r="655" spans="1:65" s="13" customFormat="1" ht="11.25">
      <c r="B655" s="164"/>
      <c r="D655" s="165" t="s">
        <v>158</v>
      </c>
      <c r="E655" s="166" t="s">
        <v>1</v>
      </c>
      <c r="F655" s="167" t="s">
        <v>893</v>
      </c>
      <c r="H655" s="166" t="s">
        <v>1</v>
      </c>
      <c r="I655" s="168"/>
      <c r="J655" s="168"/>
      <c r="M655" s="164"/>
      <c r="N655" s="169"/>
      <c r="O655" s="170"/>
      <c r="P655" s="170"/>
      <c r="Q655" s="170"/>
      <c r="R655" s="170"/>
      <c r="S655" s="170"/>
      <c r="T655" s="170"/>
      <c r="U655" s="170"/>
      <c r="V655" s="170"/>
      <c r="W655" s="170"/>
      <c r="X655" s="171"/>
      <c r="AT655" s="166" t="s">
        <v>158</v>
      </c>
      <c r="AU655" s="166" t="s">
        <v>87</v>
      </c>
      <c r="AV655" s="13" t="s">
        <v>83</v>
      </c>
      <c r="AW655" s="13" t="s">
        <v>4</v>
      </c>
      <c r="AX655" s="13" t="s">
        <v>78</v>
      </c>
      <c r="AY655" s="166" t="s">
        <v>146</v>
      </c>
    </row>
    <row r="656" spans="1:65" s="14" customFormat="1" ht="11.25">
      <c r="B656" s="172"/>
      <c r="D656" s="165" t="s">
        <v>158</v>
      </c>
      <c r="E656" s="173" t="s">
        <v>1</v>
      </c>
      <c r="F656" s="174" t="s">
        <v>950</v>
      </c>
      <c r="H656" s="175">
        <v>3.45</v>
      </c>
      <c r="I656" s="176"/>
      <c r="J656" s="176"/>
      <c r="M656" s="172"/>
      <c r="N656" s="177"/>
      <c r="O656" s="178"/>
      <c r="P656" s="178"/>
      <c r="Q656" s="178"/>
      <c r="R656" s="178"/>
      <c r="S656" s="178"/>
      <c r="T656" s="178"/>
      <c r="U656" s="178"/>
      <c r="V656" s="178"/>
      <c r="W656" s="178"/>
      <c r="X656" s="179"/>
      <c r="AT656" s="173" t="s">
        <v>158</v>
      </c>
      <c r="AU656" s="173" t="s">
        <v>87</v>
      </c>
      <c r="AV656" s="14" t="s">
        <v>87</v>
      </c>
      <c r="AW656" s="14" t="s">
        <v>4</v>
      </c>
      <c r="AX656" s="14" t="s">
        <v>78</v>
      </c>
      <c r="AY656" s="173" t="s">
        <v>146</v>
      </c>
    </row>
    <row r="657" spans="1:65" s="15" customFormat="1" ht="11.25">
      <c r="B657" s="190"/>
      <c r="D657" s="165" t="s">
        <v>158</v>
      </c>
      <c r="E657" s="191" t="s">
        <v>1</v>
      </c>
      <c r="F657" s="192" t="s">
        <v>248</v>
      </c>
      <c r="H657" s="193">
        <v>6.6</v>
      </c>
      <c r="I657" s="194"/>
      <c r="J657" s="194"/>
      <c r="M657" s="190"/>
      <c r="N657" s="195"/>
      <c r="O657" s="196"/>
      <c r="P657" s="196"/>
      <c r="Q657" s="196"/>
      <c r="R657" s="196"/>
      <c r="S657" s="196"/>
      <c r="T657" s="196"/>
      <c r="U657" s="196"/>
      <c r="V657" s="196"/>
      <c r="W657" s="196"/>
      <c r="X657" s="197"/>
      <c r="AT657" s="191" t="s">
        <v>158</v>
      </c>
      <c r="AU657" s="191" t="s">
        <v>87</v>
      </c>
      <c r="AV657" s="15" t="s">
        <v>152</v>
      </c>
      <c r="AW657" s="15" t="s">
        <v>4</v>
      </c>
      <c r="AX657" s="15" t="s">
        <v>83</v>
      </c>
      <c r="AY657" s="191" t="s">
        <v>146</v>
      </c>
    </row>
    <row r="658" spans="1:65" s="2" customFormat="1" ht="24.2" customHeight="1">
      <c r="A658" s="33"/>
      <c r="B658" s="148"/>
      <c r="C658" s="149" t="s">
        <v>951</v>
      </c>
      <c r="D658" s="149" t="s">
        <v>148</v>
      </c>
      <c r="E658" s="150" t="s">
        <v>952</v>
      </c>
      <c r="F658" s="151" t="s">
        <v>953</v>
      </c>
      <c r="G658" s="152" t="s">
        <v>151</v>
      </c>
      <c r="H658" s="153">
        <v>2.94</v>
      </c>
      <c r="I658" s="154"/>
      <c r="J658" s="154"/>
      <c r="K658" s="155">
        <f>ROUND(P658*H658,2)</f>
        <v>0</v>
      </c>
      <c r="L658" s="156"/>
      <c r="M658" s="34"/>
      <c r="N658" s="157" t="s">
        <v>1</v>
      </c>
      <c r="O658" s="158" t="s">
        <v>41</v>
      </c>
      <c r="P658" s="159">
        <f>I658+J658</f>
        <v>0</v>
      </c>
      <c r="Q658" s="159">
        <f>ROUND(I658*H658,2)</f>
        <v>0</v>
      </c>
      <c r="R658" s="159">
        <f>ROUND(J658*H658,2)</f>
        <v>0</v>
      </c>
      <c r="S658" s="59"/>
      <c r="T658" s="160">
        <f>S658*H658</f>
        <v>0</v>
      </c>
      <c r="U658" s="160">
        <v>0</v>
      </c>
      <c r="V658" s="160">
        <f>U658*H658</f>
        <v>0</v>
      </c>
      <c r="W658" s="160">
        <v>6.2E-2</v>
      </c>
      <c r="X658" s="161">
        <f>W658*H658</f>
        <v>0.18228</v>
      </c>
      <c r="Y658" s="33"/>
      <c r="Z658" s="33"/>
      <c r="AA658" s="33"/>
      <c r="AB658" s="33"/>
      <c r="AC658" s="33"/>
      <c r="AD658" s="33"/>
      <c r="AE658" s="33"/>
      <c r="AR658" s="162" t="s">
        <v>152</v>
      </c>
      <c r="AT658" s="162" t="s">
        <v>148</v>
      </c>
      <c r="AU658" s="162" t="s">
        <v>87</v>
      </c>
      <c r="AY658" s="18" t="s">
        <v>146</v>
      </c>
      <c r="BE658" s="163">
        <f>IF(O658="základní",K658,0)</f>
        <v>0</v>
      </c>
      <c r="BF658" s="163">
        <f>IF(O658="snížená",K658,0)</f>
        <v>0</v>
      </c>
      <c r="BG658" s="163">
        <f>IF(O658="zákl. přenesená",K658,0)</f>
        <v>0</v>
      </c>
      <c r="BH658" s="163">
        <f>IF(O658="sníž. přenesená",K658,0)</f>
        <v>0</v>
      </c>
      <c r="BI658" s="163">
        <f>IF(O658="nulová",K658,0)</f>
        <v>0</v>
      </c>
      <c r="BJ658" s="18" t="s">
        <v>83</v>
      </c>
      <c r="BK658" s="163">
        <f>ROUND(P658*H658,2)</f>
        <v>0</v>
      </c>
      <c r="BL658" s="18" t="s">
        <v>152</v>
      </c>
      <c r="BM658" s="162" t="s">
        <v>954</v>
      </c>
    </row>
    <row r="659" spans="1:65" s="13" customFormat="1" ht="11.25">
      <c r="B659" s="164"/>
      <c r="D659" s="165" t="s">
        <v>158</v>
      </c>
      <c r="E659" s="166" t="s">
        <v>1</v>
      </c>
      <c r="F659" s="167" t="s">
        <v>911</v>
      </c>
      <c r="H659" s="166" t="s">
        <v>1</v>
      </c>
      <c r="I659" s="168"/>
      <c r="J659" s="168"/>
      <c r="M659" s="164"/>
      <c r="N659" s="169"/>
      <c r="O659" s="170"/>
      <c r="P659" s="170"/>
      <c r="Q659" s="170"/>
      <c r="R659" s="170"/>
      <c r="S659" s="170"/>
      <c r="T659" s="170"/>
      <c r="U659" s="170"/>
      <c r="V659" s="170"/>
      <c r="W659" s="170"/>
      <c r="X659" s="171"/>
      <c r="AT659" s="166" t="s">
        <v>158</v>
      </c>
      <c r="AU659" s="166" t="s">
        <v>87</v>
      </c>
      <c r="AV659" s="13" t="s">
        <v>83</v>
      </c>
      <c r="AW659" s="13" t="s">
        <v>4</v>
      </c>
      <c r="AX659" s="13" t="s">
        <v>78</v>
      </c>
      <c r="AY659" s="166" t="s">
        <v>146</v>
      </c>
    </row>
    <row r="660" spans="1:65" s="14" customFormat="1" ht="11.25">
      <c r="B660" s="172"/>
      <c r="D660" s="165" t="s">
        <v>158</v>
      </c>
      <c r="E660" s="173" t="s">
        <v>1</v>
      </c>
      <c r="F660" s="174" t="s">
        <v>955</v>
      </c>
      <c r="H660" s="175">
        <v>1.47</v>
      </c>
      <c r="I660" s="176"/>
      <c r="J660" s="176"/>
      <c r="M660" s="172"/>
      <c r="N660" s="177"/>
      <c r="O660" s="178"/>
      <c r="P660" s="178"/>
      <c r="Q660" s="178"/>
      <c r="R660" s="178"/>
      <c r="S660" s="178"/>
      <c r="T660" s="178"/>
      <c r="U660" s="178"/>
      <c r="V660" s="178"/>
      <c r="W660" s="178"/>
      <c r="X660" s="179"/>
      <c r="AT660" s="173" t="s">
        <v>158</v>
      </c>
      <c r="AU660" s="173" t="s">
        <v>87</v>
      </c>
      <c r="AV660" s="14" t="s">
        <v>87</v>
      </c>
      <c r="AW660" s="14" t="s">
        <v>4</v>
      </c>
      <c r="AX660" s="14" t="s">
        <v>78</v>
      </c>
      <c r="AY660" s="173" t="s">
        <v>146</v>
      </c>
    </row>
    <row r="661" spans="1:65" s="14" customFormat="1" ht="11.25">
      <c r="B661" s="172"/>
      <c r="D661" s="165" t="s">
        <v>158</v>
      </c>
      <c r="E661" s="173" t="s">
        <v>1</v>
      </c>
      <c r="F661" s="174" t="s">
        <v>956</v>
      </c>
      <c r="H661" s="175">
        <v>1.47</v>
      </c>
      <c r="I661" s="176"/>
      <c r="J661" s="176"/>
      <c r="M661" s="172"/>
      <c r="N661" s="177"/>
      <c r="O661" s="178"/>
      <c r="P661" s="178"/>
      <c r="Q661" s="178"/>
      <c r="R661" s="178"/>
      <c r="S661" s="178"/>
      <c r="T661" s="178"/>
      <c r="U661" s="178"/>
      <c r="V661" s="178"/>
      <c r="W661" s="178"/>
      <c r="X661" s="179"/>
      <c r="AT661" s="173" t="s">
        <v>158</v>
      </c>
      <c r="AU661" s="173" t="s">
        <v>87</v>
      </c>
      <c r="AV661" s="14" t="s">
        <v>87</v>
      </c>
      <c r="AW661" s="14" t="s">
        <v>4</v>
      </c>
      <c r="AX661" s="14" t="s">
        <v>78</v>
      </c>
      <c r="AY661" s="173" t="s">
        <v>146</v>
      </c>
    </row>
    <row r="662" spans="1:65" s="15" customFormat="1" ht="11.25">
      <c r="B662" s="190"/>
      <c r="D662" s="165" t="s">
        <v>158</v>
      </c>
      <c r="E662" s="191" t="s">
        <v>1</v>
      </c>
      <c r="F662" s="192" t="s">
        <v>248</v>
      </c>
      <c r="H662" s="193">
        <v>2.94</v>
      </c>
      <c r="I662" s="194"/>
      <c r="J662" s="194"/>
      <c r="M662" s="190"/>
      <c r="N662" s="195"/>
      <c r="O662" s="196"/>
      <c r="P662" s="196"/>
      <c r="Q662" s="196"/>
      <c r="R662" s="196"/>
      <c r="S662" s="196"/>
      <c r="T662" s="196"/>
      <c r="U662" s="196"/>
      <c r="V662" s="196"/>
      <c r="W662" s="196"/>
      <c r="X662" s="197"/>
      <c r="AT662" s="191" t="s">
        <v>158</v>
      </c>
      <c r="AU662" s="191" t="s">
        <v>87</v>
      </c>
      <c r="AV662" s="15" t="s">
        <v>152</v>
      </c>
      <c r="AW662" s="15" t="s">
        <v>4</v>
      </c>
      <c r="AX662" s="15" t="s">
        <v>83</v>
      </c>
      <c r="AY662" s="191" t="s">
        <v>146</v>
      </c>
    </row>
    <row r="663" spans="1:65" s="2" customFormat="1" ht="24.2" customHeight="1">
      <c r="A663" s="33"/>
      <c r="B663" s="148"/>
      <c r="C663" s="149" t="s">
        <v>957</v>
      </c>
      <c r="D663" s="149" t="s">
        <v>148</v>
      </c>
      <c r="E663" s="150" t="s">
        <v>958</v>
      </c>
      <c r="F663" s="151" t="s">
        <v>959</v>
      </c>
      <c r="G663" s="152" t="s">
        <v>151</v>
      </c>
      <c r="H663" s="153">
        <v>9.6850000000000005</v>
      </c>
      <c r="I663" s="154"/>
      <c r="J663" s="154"/>
      <c r="K663" s="155">
        <f>ROUND(P663*H663,2)</f>
        <v>0</v>
      </c>
      <c r="L663" s="156"/>
      <c r="M663" s="34"/>
      <c r="N663" s="157" t="s">
        <v>1</v>
      </c>
      <c r="O663" s="158" t="s">
        <v>41</v>
      </c>
      <c r="P663" s="159">
        <f>I663+J663</f>
        <v>0</v>
      </c>
      <c r="Q663" s="159">
        <f>ROUND(I663*H663,2)</f>
        <v>0</v>
      </c>
      <c r="R663" s="159">
        <f>ROUND(J663*H663,2)</f>
        <v>0</v>
      </c>
      <c r="S663" s="59"/>
      <c r="T663" s="160">
        <f>S663*H663</f>
        <v>0</v>
      </c>
      <c r="U663" s="160">
        <v>0</v>
      </c>
      <c r="V663" s="160">
        <f>U663*H663</f>
        <v>0</v>
      </c>
      <c r="W663" s="160">
        <v>4.7E-2</v>
      </c>
      <c r="X663" s="161">
        <f>W663*H663</f>
        <v>0.45519500000000002</v>
      </c>
      <c r="Y663" s="33"/>
      <c r="Z663" s="33"/>
      <c r="AA663" s="33"/>
      <c r="AB663" s="33"/>
      <c r="AC663" s="33"/>
      <c r="AD663" s="33"/>
      <c r="AE663" s="33"/>
      <c r="AR663" s="162" t="s">
        <v>152</v>
      </c>
      <c r="AT663" s="162" t="s">
        <v>148</v>
      </c>
      <c r="AU663" s="162" t="s">
        <v>87</v>
      </c>
      <c r="AY663" s="18" t="s">
        <v>146</v>
      </c>
      <c r="BE663" s="163">
        <f>IF(O663="základní",K663,0)</f>
        <v>0</v>
      </c>
      <c r="BF663" s="163">
        <f>IF(O663="snížená",K663,0)</f>
        <v>0</v>
      </c>
      <c r="BG663" s="163">
        <f>IF(O663="zákl. přenesená",K663,0)</f>
        <v>0</v>
      </c>
      <c r="BH663" s="163">
        <f>IF(O663="sníž. přenesená",K663,0)</f>
        <v>0</v>
      </c>
      <c r="BI663" s="163">
        <f>IF(O663="nulová",K663,0)</f>
        <v>0</v>
      </c>
      <c r="BJ663" s="18" t="s">
        <v>83</v>
      </c>
      <c r="BK663" s="163">
        <f>ROUND(P663*H663,2)</f>
        <v>0</v>
      </c>
      <c r="BL663" s="18" t="s">
        <v>152</v>
      </c>
      <c r="BM663" s="162" t="s">
        <v>960</v>
      </c>
    </row>
    <row r="664" spans="1:65" s="13" customFormat="1" ht="11.25">
      <c r="B664" s="164"/>
      <c r="D664" s="165" t="s">
        <v>158</v>
      </c>
      <c r="E664" s="166" t="s">
        <v>1</v>
      </c>
      <c r="F664" s="167" t="s">
        <v>911</v>
      </c>
      <c r="H664" s="166" t="s">
        <v>1</v>
      </c>
      <c r="I664" s="168"/>
      <c r="J664" s="168"/>
      <c r="M664" s="164"/>
      <c r="N664" s="169"/>
      <c r="O664" s="170"/>
      <c r="P664" s="170"/>
      <c r="Q664" s="170"/>
      <c r="R664" s="170"/>
      <c r="S664" s="170"/>
      <c r="T664" s="170"/>
      <c r="U664" s="170"/>
      <c r="V664" s="170"/>
      <c r="W664" s="170"/>
      <c r="X664" s="171"/>
      <c r="AT664" s="166" t="s">
        <v>158</v>
      </c>
      <c r="AU664" s="166" t="s">
        <v>87</v>
      </c>
      <c r="AV664" s="13" t="s">
        <v>83</v>
      </c>
      <c r="AW664" s="13" t="s">
        <v>4</v>
      </c>
      <c r="AX664" s="13" t="s">
        <v>78</v>
      </c>
      <c r="AY664" s="166" t="s">
        <v>146</v>
      </c>
    </row>
    <row r="665" spans="1:65" s="14" customFormat="1" ht="11.25">
      <c r="B665" s="172"/>
      <c r="D665" s="165" t="s">
        <v>158</v>
      </c>
      <c r="E665" s="173" t="s">
        <v>1</v>
      </c>
      <c r="F665" s="174" t="s">
        <v>961</v>
      </c>
      <c r="H665" s="175">
        <v>4.8570000000000002</v>
      </c>
      <c r="I665" s="176"/>
      <c r="J665" s="176"/>
      <c r="M665" s="172"/>
      <c r="N665" s="177"/>
      <c r="O665" s="178"/>
      <c r="P665" s="178"/>
      <c r="Q665" s="178"/>
      <c r="R665" s="178"/>
      <c r="S665" s="178"/>
      <c r="T665" s="178"/>
      <c r="U665" s="178"/>
      <c r="V665" s="178"/>
      <c r="W665" s="178"/>
      <c r="X665" s="179"/>
      <c r="AT665" s="173" t="s">
        <v>158</v>
      </c>
      <c r="AU665" s="173" t="s">
        <v>87</v>
      </c>
      <c r="AV665" s="14" t="s">
        <v>87</v>
      </c>
      <c r="AW665" s="14" t="s">
        <v>4</v>
      </c>
      <c r="AX665" s="14" t="s">
        <v>78</v>
      </c>
      <c r="AY665" s="173" t="s">
        <v>146</v>
      </c>
    </row>
    <row r="666" spans="1:65" s="14" customFormat="1" ht="11.25">
      <c r="B666" s="172"/>
      <c r="D666" s="165" t="s">
        <v>158</v>
      </c>
      <c r="E666" s="173" t="s">
        <v>1</v>
      </c>
      <c r="F666" s="174" t="s">
        <v>962</v>
      </c>
      <c r="H666" s="175">
        <v>4.8280000000000003</v>
      </c>
      <c r="I666" s="176"/>
      <c r="J666" s="176"/>
      <c r="M666" s="172"/>
      <c r="N666" s="177"/>
      <c r="O666" s="178"/>
      <c r="P666" s="178"/>
      <c r="Q666" s="178"/>
      <c r="R666" s="178"/>
      <c r="S666" s="178"/>
      <c r="T666" s="178"/>
      <c r="U666" s="178"/>
      <c r="V666" s="178"/>
      <c r="W666" s="178"/>
      <c r="X666" s="179"/>
      <c r="AT666" s="173" t="s">
        <v>158</v>
      </c>
      <c r="AU666" s="173" t="s">
        <v>87</v>
      </c>
      <c r="AV666" s="14" t="s">
        <v>87</v>
      </c>
      <c r="AW666" s="14" t="s">
        <v>4</v>
      </c>
      <c r="AX666" s="14" t="s">
        <v>78</v>
      </c>
      <c r="AY666" s="173" t="s">
        <v>146</v>
      </c>
    </row>
    <row r="667" spans="1:65" s="15" customFormat="1" ht="11.25">
      <c r="B667" s="190"/>
      <c r="D667" s="165" t="s">
        <v>158</v>
      </c>
      <c r="E667" s="191" t="s">
        <v>1</v>
      </c>
      <c r="F667" s="192" t="s">
        <v>248</v>
      </c>
      <c r="H667" s="193">
        <v>9.6850000000000005</v>
      </c>
      <c r="I667" s="194"/>
      <c r="J667" s="194"/>
      <c r="M667" s="190"/>
      <c r="N667" s="195"/>
      <c r="O667" s="196"/>
      <c r="P667" s="196"/>
      <c r="Q667" s="196"/>
      <c r="R667" s="196"/>
      <c r="S667" s="196"/>
      <c r="T667" s="196"/>
      <c r="U667" s="196"/>
      <c r="V667" s="196"/>
      <c r="W667" s="196"/>
      <c r="X667" s="197"/>
      <c r="AT667" s="191" t="s">
        <v>158</v>
      </c>
      <c r="AU667" s="191" t="s">
        <v>87</v>
      </c>
      <c r="AV667" s="15" t="s">
        <v>152</v>
      </c>
      <c r="AW667" s="15" t="s">
        <v>4</v>
      </c>
      <c r="AX667" s="15" t="s">
        <v>83</v>
      </c>
      <c r="AY667" s="191" t="s">
        <v>146</v>
      </c>
    </row>
    <row r="668" spans="1:65" s="2" customFormat="1" ht="24.2" customHeight="1">
      <c r="A668" s="33"/>
      <c r="B668" s="148"/>
      <c r="C668" s="149" t="s">
        <v>963</v>
      </c>
      <c r="D668" s="149" t="s">
        <v>148</v>
      </c>
      <c r="E668" s="150" t="s">
        <v>964</v>
      </c>
      <c r="F668" s="151" t="s">
        <v>965</v>
      </c>
      <c r="G668" s="152" t="s">
        <v>151</v>
      </c>
      <c r="H668" s="153">
        <v>2.7959999999999998</v>
      </c>
      <c r="I668" s="154"/>
      <c r="J668" s="154"/>
      <c r="K668" s="155">
        <f>ROUND(P668*H668,2)</f>
        <v>0</v>
      </c>
      <c r="L668" s="156"/>
      <c r="M668" s="34"/>
      <c r="N668" s="157" t="s">
        <v>1</v>
      </c>
      <c r="O668" s="158" t="s">
        <v>41</v>
      </c>
      <c r="P668" s="159">
        <f>I668+J668</f>
        <v>0</v>
      </c>
      <c r="Q668" s="159">
        <f>ROUND(I668*H668,2)</f>
        <v>0</v>
      </c>
      <c r="R668" s="159">
        <f>ROUND(J668*H668,2)</f>
        <v>0</v>
      </c>
      <c r="S668" s="59"/>
      <c r="T668" s="160">
        <f>S668*H668</f>
        <v>0</v>
      </c>
      <c r="U668" s="160">
        <v>0</v>
      </c>
      <c r="V668" s="160">
        <f>U668*H668</f>
        <v>0</v>
      </c>
      <c r="W668" s="160">
        <v>3.7999999999999999E-2</v>
      </c>
      <c r="X668" s="161">
        <f>W668*H668</f>
        <v>0.106248</v>
      </c>
      <c r="Y668" s="33"/>
      <c r="Z668" s="33"/>
      <c r="AA668" s="33"/>
      <c r="AB668" s="33"/>
      <c r="AC668" s="33"/>
      <c r="AD668" s="33"/>
      <c r="AE668" s="33"/>
      <c r="AR668" s="162" t="s">
        <v>152</v>
      </c>
      <c r="AT668" s="162" t="s">
        <v>148</v>
      </c>
      <c r="AU668" s="162" t="s">
        <v>87</v>
      </c>
      <c r="AY668" s="18" t="s">
        <v>146</v>
      </c>
      <c r="BE668" s="163">
        <f>IF(O668="základní",K668,0)</f>
        <v>0</v>
      </c>
      <c r="BF668" s="163">
        <f>IF(O668="snížená",K668,0)</f>
        <v>0</v>
      </c>
      <c r="BG668" s="163">
        <f>IF(O668="zákl. přenesená",K668,0)</f>
        <v>0</v>
      </c>
      <c r="BH668" s="163">
        <f>IF(O668="sníž. přenesená",K668,0)</f>
        <v>0</v>
      </c>
      <c r="BI668" s="163">
        <f>IF(O668="nulová",K668,0)</f>
        <v>0</v>
      </c>
      <c r="BJ668" s="18" t="s">
        <v>83</v>
      </c>
      <c r="BK668" s="163">
        <f>ROUND(P668*H668,2)</f>
        <v>0</v>
      </c>
      <c r="BL668" s="18" t="s">
        <v>152</v>
      </c>
      <c r="BM668" s="162" t="s">
        <v>966</v>
      </c>
    </row>
    <row r="669" spans="1:65" s="13" customFormat="1" ht="11.25">
      <c r="B669" s="164"/>
      <c r="D669" s="165" t="s">
        <v>158</v>
      </c>
      <c r="E669" s="166" t="s">
        <v>1</v>
      </c>
      <c r="F669" s="167" t="s">
        <v>891</v>
      </c>
      <c r="H669" s="166" t="s">
        <v>1</v>
      </c>
      <c r="I669" s="168"/>
      <c r="J669" s="168"/>
      <c r="M669" s="164"/>
      <c r="N669" s="169"/>
      <c r="O669" s="170"/>
      <c r="P669" s="170"/>
      <c r="Q669" s="170"/>
      <c r="R669" s="170"/>
      <c r="S669" s="170"/>
      <c r="T669" s="170"/>
      <c r="U669" s="170"/>
      <c r="V669" s="170"/>
      <c r="W669" s="170"/>
      <c r="X669" s="171"/>
      <c r="AT669" s="166" t="s">
        <v>158</v>
      </c>
      <c r="AU669" s="166" t="s">
        <v>87</v>
      </c>
      <c r="AV669" s="13" t="s">
        <v>83</v>
      </c>
      <c r="AW669" s="13" t="s">
        <v>4</v>
      </c>
      <c r="AX669" s="13" t="s">
        <v>78</v>
      </c>
      <c r="AY669" s="166" t="s">
        <v>146</v>
      </c>
    </row>
    <row r="670" spans="1:65" s="14" customFormat="1" ht="11.25">
      <c r="B670" s="172"/>
      <c r="D670" s="165" t="s">
        <v>158</v>
      </c>
      <c r="E670" s="173" t="s">
        <v>1</v>
      </c>
      <c r="F670" s="174" t="s">
        <v>967</v>
      </c>
      <c r="H670" s="175">
        <v>1.3979999999999999</v>
      </c>
      <c r="I670" s="176"/>
      <c r="J670" s="176"/>
      <c r="M670" s="172"/>
      <c r="N670" s="177"/>
      <c r="O670" s="178"/>
      <c r="P670" s="178"/>
      <c r="Q670" s="178"/>
      <c r="R670" s="178"/>
      <c r="S670" s="178"/>
      <c r="T670" s="178"/>
      <c r="U670" s="178"/>
      <c r="V670" s="178"/>
      <c r="W670" s="178"/>
      <c r="X670" s="179"/>
      <c r="AT670" s="173" t="s">
        <v>158</v>
      </c>
      <c r="AU670" s="173" t="s">
        <v>87</v>
      </c>
      <c r="AV670" s="14" t="s">
        <v>87</v>
      </c>
      <c r="AW670" s="14" t="s">
        <v>4</v>
      </c>
      <c r="AX670" s="14" t="s">
        <v>78</v>
      </c>
      <c r="AY670" s="173" t="s">
        <v>146</v>
      </c>
    </row>
    <row r="671" spans="1:65" s="13" customFormat="1" ht="11.25">
      <c r="B671" s="164"/>
      <c r="D671" s="165" t="s">
        <v>158</v>
      </c>
      <c r="E671" s="166" t="s">
        <v>1</v>
      </c>
      <c r="F671" s="167" t="s">
        <v>893</v>
      </c>
      <c r="H671" s="166" t="s">
        <v>1</v>
      </c>
      <c r="I671" s="168"/>
      <c r="J671" s="168"/>
      <c r="M671" s="164"/>
      <c r="N671" s="169"/>
      <c r="O671" s="170"/>
      <c r="P671" s="170"/>
      <c r="Q671" s="170"/>
      <c r="R671" s="170"/>
      <c r="S671" s="170"/>
      <c r="T671" s="170"/>
      <c r="U671" s="170"/>
      <c r="V671" s="170"/>
      <c r="W671" s="170"/>
      <c r="X671" s="171"/>
      <c r="AT671" s="166" t="s">
        <v>158</v>
      </c>
      <c r="AU671" s="166" t="s">
        <v>87</v>
      </c>
      <c r="AV671" s="13" t="s">
        <v>83</v>
      </c>
      <c r="AW671" s="13" t="s">
        <v>4</v>
      </c>
      <c r="AX671" s="13" t="s">
        <v>78</v>
      </c>
      <c r="AY671" s="166" t="s">
        <v>146</v>
      </c>
    </row>
    <row r="672" spans="1:65" s="14" customFormat="1" ht="11.25">
      <c r="B672" s="172"/>
      <c r="D672" s="165" t="s">
        <v>158</v>
      </c>
      <c r="E672" s="173" t="s">
        <v>1</v>
      </c>
      <c r="F672" s="174" t="s">
        <v>967</v>
      </c>
      <c r="H672" s="175">
        <v>1.3979999999999999</v>
      </c>
      <c r="I672" s="176"/>
      <c r="J672" s="176"/>
      <c r="M672" s="172"/>
      <c r="N672" s="177"/>
      <c r="O672" s="178"/>
      <c r="P672" s="178"/>
      <c r="Q672" s="178"/>
      <c r="R672" s="178"/>
      <c r="S672" s="178"/>
      <c r="T672" s="178"/>
      <c r="U672" s="178"/>
      <c r="V672" s="178"/>
      <c r="W672" s="178"/>
      <c r="X672" s="179"/>
      <c r="AT672" s="173" t="s">
        <v>158</v>
      </c>
      <c r="AU672" s="173" t="s">
        <v>87</v>
      </c>
      <c r="AV672" s="14" t="s">
        <v>87</v>
      </c>
      <c r="AW672" s="14" t="s">
        <v>4</v>
      </c>
      <c r="AX672" s="14" t="s">
        <v>78</v>
      </c>
      <c r="AY672" s="173" t="s">
        <v>146</v>
      </c>
    </row>
    <row r="673" spans="1:65" s="15" customFormat="1" ht="11.25">
      <c r="B673" s="190"/>
      <c r="D673" s="165" t="s">
        <v>158</v>
      </c>
      <c r="E673" s="191" t="s">
        <v>1</v>
      </c>
      <c r="F673" s="192" t="s">
        <v>248</v>
      </c>
      <c r="H673" s="193">
        <v>2.7959999999999998</v>
      </c>
      <c r="I673" s="194"/>
      <c r="J673" s="194"/>
      <c r="M673" s="190"/>
      <c r="N673" s="195"/>
      <c r="O673" s="196"/>
      <c r="P673" s="196"/>
      <c r="Q673" s="196"/>
      <c r="R673" s="196"/>
      <c r="S673" s="196"/>
      <c r="T673" s="196"/>
      <c r="U673" s="196"/>
      <c r="V673" s="196"/>
      <c r="W673" s="196"/>
      <c r="X673" s="197"/>
      <c r="AT673" s="191" t="s">
        <v>158</v>
      </c>
      <c r="AU673" s="191" t="s">
        <v>87</v>
      </c>
      <c r="AV673" s="15" t="s">
        <v>152</v>
      </c>
      <c r="AW673" s="15" t="s">
        <v>4</v>
      </c>
      <c r="AX673" s="15" t="s">
        <v>83</v>
      </c>
      <c r="AY673" s="191" t="s">
        <v>146</v>
      </c>
    </row>
    <row r="674" spans="1:65" s="2" customFormat="1" ht="24.2" customHeight="1">
      <c r="A674" s="33"/>
      <c r="B674" s="148"/>
      <c r="C674" s="149" t="s">
        <v>968</v>
      </c>
      <c r="D674" s="149" t="s">
        <v>148</v>
      </c>
      <c r="E674" s="150" t="s">
        <v>969</v>
      </c>
      <c r="F674" s="151" t="s">
        <v>970</v>
      </c>
      <c r="G674" s="152" t="s">
        <v>151</v>
      </c>
      <c r="H674" s="153">
        <v>14.510999999999999</v>
      </c>
      <c r="I674" s="154"/>
      <c r="J674" s="154"/>
      <c r="K674" s="155">
        <f>ROUND(P674*H674,2)</f>
        <v>0</v>
      </c>
      <c r="L674" s="156"/>
      <c r="M674" s="34"/>
      <c r="N674" s="157" t="s">
        <v>1</v>
      </c>
      <c r="O674" s="158" t="s">
        <v>41</v>
      </c>
      <c r="P674" s="159">
        <f>I674+J674</f>
        <v>0</v>
      </c>
      <c r="Q674" s="159">
        <f>ROUND(I674*H674,2)</f>
        <v>0</v>
      </c>
      <c r="R674" s="159">
        <f>ROUND(J674*H674,2)</f>
        <v>0</v>
      </c>
      <c r="S674" s="59"/>
      <c r="T674" s="160">
        <f>S674*H674</f>
        <v>0</v>
      </c>
      <c r="U674" s="160">
        <v>0</v>
      </c>
      <c r="V674" s="160">
        <f>U674*H674</f>
        <v>0</v>
      </c>
      <c r="W674" s="160">
        <v>3.4000000000000002E-2</v>
      </c>
      <c r="X674" s="161">
        <f>W674*H674</f>
        <v>0.49337400000000003</v>
      </c>
      <c r="Y674" s="33"/>
      <c r="Z674" s="33"/>
      <c r="AA674" s="33"/>
      <c r="AB674" s="33"/>
      <c r="AC674" s="33"/>
      <c r="AD674" s="33"/>
      <c r="AE674" s="33"/>
      <c r="AR674" s="162" t="s">
        <v>152</v>
      </c>
      <c r="AT674" s="162" t="s">
        <v>148</v>
      </c>
      <c r="AU674" s="162" t="s">
        <v>87</v>
      </c>
      <c r="AY674" s="18" t="s">
        <v>146</v>
      </c>
      <c r="BE674" s="163">
        <f>IF(O674="základní",K674,0)</f>
        <v>0</v>
      </c>
      <c r="BF674" s="163">
        <f>IF(O674="snížená",K674,0)</f>
        <v>0</v>
      </c>
      <c r="BG674" s="163">
        <f>IF(O674="zákl. přenesená",K674,0)</f>
        <v>0</v>
      </c>
      <c r="BH674" s="163">
        <f>IF(O674="sníž. přenesená",K674,0)</f>
        <v>0</v>
      </c>
      <c r="BI674" s="163">
        <f>IF(O674="nulová",K674,0)</f>
        <v>0</v>
      </c>
      <c r="BJ674" s="18" t="s">
        <v>83</v>
      </c>
      <c r="BK674" s="163">
        <f>ROUND(P674*H674,2)</f>
        <v>0</v>
      </c>
      <c r="BL674" s="18" t="s">
        <v>152</v>
      </c>
      <c r="BM674" s="162" t="s">
        <v>971</v>
      </c>
    </row>
    <row r="675" spans="1:65" s="13" customFormat="1" ht="11.25">
      <c r="B675" s="164"/>
      <c r="D675" s="165" t="s">
        <v>158</v>
      </c>
      <c r="E675" s="166" t="s">
        <v>1</v>
      </c>
      <c r="F675" s="167" t="s">
        <v>972</v>
      </c>
      <c r="H675" s="166" t="s">
        <v>1</v>
      </c>
      <c r="I675" s="168"/>
      <c r="J675" s="168"/>
      <c r="M675" s="164"/>
      <c r="N675" s="169"/>
      <c r="O675" s="170"/>
      <c r="P675" s="170"/>
      <c r="Q675" s="170"/>
      <c r="R675" s="170"/>
      <c r="S675" s="170"/>
      <c r="T675" s="170"/>
      <c r="U675" s="170"/>
      <c r="V675" s="170"/>
      <c r="W675" s="170"/>
      <c r="X675" s="171"/>
      <c r="AT675" s="166" t="s">
        <v>158</v>
      </c>
      <c r="AU675" s="166" t="s">
        <v>87</v>
      </c>
      <c r="AV675" s="13" t="s">
        <v>83</v>
      </c>
      <c r="AW675" s="13" t="s">
        <v>4</v>
      </c>
      <c r="AX675" s="13" t="s">
        <v>78</v>
      </c>
      <c r="AY675" s="166" t="s">
        <v>146</v>
      </c>
    </row>
    <row r="676" spans="1:65" s="14" customFormat="1" ht="11.25">
      <c r="B676" s="172"/>
      <c r="D676" s="165" t="s">
        <v>158</v>
      </c>
      <c r="E676" s="173" t="s">
        <v>1</v>
      </c>
      <c r="F676" s="174" t="s">
        <v>973</v>
      </c>
      <c r="H676" s="175">
        <v>8.1</v>
      </c>
      <c r="I676" s="176"/>
      <c r="J676" s="176"/>
      <c r="M676" s="172"/>
      <c r="N676" s="177"/>
      <c r="O676" s="178"/>
      <c r="P676" s="178"/>
      <c r="Q676" s="178"/>
      <c r="R676" s="178"/>
      <c r="S676" s="178"/>
      <c r="T676" s="178"/>
      <c r="U676" s="178"/>
      <c r="V676" s="178"/>
      <c r="W676" s="178"/>
      <c r="X676" s="179"/>
      <c r="AT676" s="173" t="s">
        <v>158</v>
      </c>
      <c r="AU676" s="173" t="s">
        <v>87</v>
      </c>
      <c r="AV676" s="14" t="s">
        <v>87</v>
      </c>
      <c r="AW676" s="14" t="s">
        <v>4</v>
      </c>
      <c r="AX676" s="14" t="s">
        <v>78</v>
      </c>
      <c r="AY676" s="173" t="s">
        <v>146</v>
      </c>
    </row>
    <row r="677" spans="1:65" s="13" customFormat="1" ht="11.25">
      <c r="B677" s="164"/>
      <c r="D677" s="165" t="s">
        <v>158</v>
      </c>
      <c r="E677" s="166" t="s">
        <v>1</v>
      </c>
      <c r="F677" s="167" t="s">
        <v>891</v>
      </c>
      <c r="H677" s="166" t="s">
        <v>1</v>
      </c>
      <c r="I677" s="168"/>
      <c r="J677" s="168"/>
      <c r="M677" s="164"/>
      <c r="N677" s="169"/>
      <c r="O677" s="170"/>
      <c r="P677" s="170"/>
      <c r="Q677" s="170"/>
      <c r="R677" s="170"/>
      <c r="S677" s="170"/>
      <c r="T677" s="170"/>
      <c r="U677" s="170"/>
      <c r="V677" s="170"/>
      <c r="W677" s="170"/>
      <c r="X677" s="171"/>
      <c r="AT677" s="166" t="s">
        <v>158</v>
      </c>
      <c r="AU677" s="166" t="s">
        <v>87</v>
      </c>
      <c r="AV677" s="13" t="s">
        <v>83</v>
      </c>
      <c r="AW677" s="13" t="s">
        <v>4</v>
      </c>
      <c r="AX677" s="13" t="s">
        <v>78</v>
      </c>
      <c r="AY677" s="166" t="s">
        <v>146</v>
      </c>
    </row>
    <row r="678" spans="1:65" s="14" customFormat="1" ht="11.25">
      <c r="B678" s="172"/>
      <c r="D678" s="165" t="s">
        <v>158</v>
      </c>
      <c r="E678" s="173" t="s">
        <v>1</v>
      </c>
      <c r="F678" s="174" t="s">
        <v>974</v>
      </c>
      <c r="H678" s="175">
        <v>3.448</v>
      </c>
      <c r="I678" s="176"/>
      <c r="J678" s="176"/>
      <c r="M678" s="172"/>
      <c r="N678" s="177"/>
      <c r="O678" s="178"/>
      <c r="P678" s="178"/>
      <c r="Q678" s="178"/>
      <c r="R678" s="178"/>
      <c r="S678" s="178"/>
      <c r="T678" s="178"/>
      <c r="U678" s="178"/>
      <c r="V678" s="178"/>
      <c r="W678" s="178"/>
      <c r="X678" s="179"/>
      <c r="AT678" s="173" t="s">
        <v>158</v>
      </c>
      <c r="AU678" s="173" t="s">
        <v>87</v>
      </c>
      <c r="AV678" s="14" t="s">
        <v>87</v>
      </c>
      <c r="AW678" s="14" t="s">
        <v>4</v>
      </c>
      <c r="AX678" s="14" t="s">
        <v>78</v>
      </c>
      <c r="AY678" s="173" t="s">
        <v>146</v>
      </c>
    </row>
    <row r="679" spans="1:65" s="13" customFormat="1" ht="11.25">
      <c r="B679" s="164"/>
      <c r="D679" s="165" t="s">
        <v>158</v>
      </c>
      <c r="E679" s="166" t="s">
        <v>1</v>
      </c>
      <c r="F679" s="167" t="s">
        <v>893</v>
      </c>
      <c r="H679" s="166" t="s">
        <v>1</v>
      </c>
      <c r="I679" s="168"/>
      <c r="J679" s="168"/>
      <c r="M679" s="164"/>
      <c r="N679" s="169"/>
      <c r="O679" s="170"/>
      <c r="P679" s="170"/>
      <c r="Q679" s="170"/>
      <c r="R679" s="170"/>
      <c r="S679" s="170"/>
      <c r="T679" s="170"/>
      <c r="U679" s="170"/>
      <c r="V679" s="170"/>
      <c r="W679" s="170"/>
      <c r="X679" s="171"/>
      <c r="AT679" s="166" t="s">
        <v>158</v>
      </c>
      <c r="AU679" s="166" t="s">
        <v>87</v>
      </c>
      <c r="AV679" s="13" t="s">
        <v>83</v>
      </c>
      <c r="AW679" s="13" t="s">
        <v>4</v>
      </c>
      <c r="AX679" s="13" t="s">
        <v>78</v>
      </c>
      <c r="AY679" s="166" t="s">
        <v>146</v>
      </c>
    </row>
    <row r="680" spans="1:65" s="14" customFormat="1" ht="11.25">
      <c r="B680" s="172"/>
      <c r="D680" s="165" t="s">
        <v>158</v>
      </c>
      <c r="E680" s="173" t="s">
        <v>1</v>
      </c>
      <c r="F680" s="174" t="s">
        <v>975</v>
      </c>
      <c r="H680" s="175">
        <v>2.9630000000000001</v>
      </c>
      <c r="I680" s="176"/>
      <c r="J680" s="176"/>
      <c r="M680" s="172"/>
      <c r="N680" s="177"/>
      <c r="O680" s="178"/>
      <c r="P680" s="178"/>
      <c r="Q680" s="178"/>
      <c r="R680" s="178"/>
      <c r="S680" s="178"/>
      <c r="T680" s="178"/>
      <c r="U680" s="178"/>
      <c r="V680" s="178"/>
      <c r="W680" s="178"/>
      <c r="X680" s="179"/>
      <c r="AT680" s="173" t="s">
        <v>158</v>
      </c>
      <c r="AU680" s="173" t="s">
        <v>87</v>
      </c>
      <c r="AV680" s="14" t="s">
        <v>87</v>
      </c>
      <c r="AW680" s="14" t="s">
        <v>4</v>
      </c>
      <c r="AX680" s="14" t="s">
        <v>78</v>
      </c>
      <c r="AY680" s="173" t="s">
        <v>146</v>
      </c>
    </row>
    <row r="681" spans="1:65" s="15" customFormat="1" ht="11.25">
      <c r="B681" s="190"/>
      <c r="D681" s="165" t="s">
        <v>158</v>
      </c>
      <c r="E681" s="191" t="s">
        <v>1</v>
      </c>
      <c r="F681" s="192" t="s">
        <v>248</v>
      </c>
      <c r="H681" s="193">
        <v>14.510999999999999</v>
      </c>
      <c r="I681" s="194"/>
      <c r="J681" s="194"/>
      <c r="M681" s="190"/>
      <c r="N681" s="195"/>
      <c r="O681" s="196"/>
      <c r="P681" s="196"/>
      <c r="Q681" s="196"/>
      <c r="R681" s="196"/>
      <c r="S681" s="196"/>
      <c r="T681" s="196"/>
      <c r="U681" s="196"/>
      <c r="V681" s="196"/>
      <c r="W681" s="196"/>
      <c r="X681" s="197"/>
      <c r="AT681" s="191" t="s">
        <v>158</v>
      </c>
      <c r="AU681" s="191" t="s">
        <v>87</v>
      </c>
      <c r="AV681" s="15" t="s">
        <v>152</v>
      </c>
      <c r="AW681" s="15" t="s">
        <v>4</v>
      </c>
      <c r="AX681" s="15" t="s">
        <v>83</v>
      </c>
      <c r="AY681" s="191" t="s">
        <v>146</v>
      </c>
    </row>
    <row r="682" spans="1:65" s="2" customFormat="1" ht="24.2" customHeight="1">
      <c r="A682" s="33"/>
      <c r="B682" s="148"/>
      <c r="C682" s="149" t="s">
        <v>976</v>
      </c>
      <c r="D682" s="149" t="s">
        <v>148</v>
      </c>
      <c r="E682" s="150" t="s">
        <v>977</v>
      </c>
      <c r="F682" s="151" t="s">
        <v>978</v>
      </c>
      <c r="G682" s="152" t="s">
        <v>151</v>
      </c>
      <c r="H682" s="153">
        <v>4.66</v>
      </c>
      <c r="I682" s="154"/>
      <c r="J682" s="154"/>
      <c r="K682" s="155">
        <f>ROUND(P682*H682,2)</f>
        <v>0</v>
      </c>
      <c r="L682" s="156"/>
      <c r="M682" s="34"/>
      <c r="N682" s="157" t="s">
        <v>1</v>
      </c>
      <c r="O682" s="158" t="s">
        <v>41</v>
      </c>
      <c r="P682" s="159">
        <f>I682+J682</f>
        <v>0</v>
      </c>
      <c r="Q682" s="159">
        <f>ROUND(I682*H682,2)</f>
        <v>0</v>
      </c>
      <c r="R682" s="159">
        <f>ROUND(J682*H682,2)</f>
        <v>0</v>
      </c>
      <c r="S682" s="59"/>
      <c r="T682" s="160">
        <f>S682*H682</f>
        <v>0</v>
      </c>
      <c r="U682" s="160">
        <v>0</v>
      </c>
      <c r="V682" s="160">
        <f>U682*H682</f>
        <v>0</v>
      </c>
      <c r="W682" s="160">
        <v>3.2000000000000001E-2</v>
      </c>
      <c r="X682" s="161">
        <f>W682*H682</f>
        <v>0.14912</v>
      </c>
      <c r="Y682" s="33"/>
      <c r="Z682" s="33"/>
      <c r="AA682" s="33"/>
      <c r="AB682" s="33"/>
      <c r="AC682" s="33"/>
      <c r="AD682" s="33"/>
      <c r="AE682" s="33"/>
      <c r="AR682" s="162" t="s">
        <v>152</v>
      </c>
      <c r="AT682" s="162" t="s">
        <v>148</v>
      </c>
      <c r="AU682" s="162" t="s">
        <v>87</v>
      </c>
      <c r="AY682" s="18" t="s">
        <v>146</v>
      </c>
      <c r="BE682" s="163">
        <f>IF(O682="základní",K682,0)</f>
        <v>0</v>
      </c>
      <c r="BF682" s="163">
        <f>IF(O682="snížená",K682,0)</f>
        <v>0</v>
      </c>
      <c r="BG682" s="163">
        <f>IF(O682="zákl. přenesená",K682,0)</f>
        <v>0</v>
      </c>
      <c r="BH682" s="163">
        <f>IF(O682="sníž. přenesená",K682,0)</f>
        <v>0</v>
      </c>
      <c r="BI682" s="163">
        <f>IF(O682="nulová",K682,0)</f>
        <v>0</v>
      </c>
      <c r="BJ682" s="18" t="s">
        <v>83</v>
      </c>
      <c r="BK682" s="163">
        <f>ROUND(P682*H682,2)</f>
        <v>0</v>
      </c>
      <c r="BL682" s="18" t="s">
        <v>152</v>
      </c>
      <c r="BM682" s="162" t="s">
        <v>979</v>
      </c>
    </row>
    <row r="683" spans="1:65" s="13" customFormat="1" ht="11.25">
      <c r="B683" s="164"/>
      <c r="D683" s="165" t="s">
        <v>158</v>
      </c>
      <c r="E683" s="166" t="s">
        <v>1</v>
      </c>
      <c r="F683" s="167" t="s">
        <v>891</v>
      </c>
      <c r="H683" s="166" t="s">
        <v>1</v>
      </c>
      <c r="I683" s="168"/>
      <c r="J683" s="168"/>
      <c r="M683" s="164"/>
      <c r="N683" s="169"/>
      <c r="O683" s="170"/>
      <c r="P683" s="170"/>
      <c r="Q683" s="170"/>
      <c r="R683" s="170"/>
      <c r="S683" s="170"/>
      <c r="T683" s="170"/>
      <c r="U683" s="170"/>
      <c r="V683" s="170"/>
      <c r="W683" s="170"/>
      <c r="X683" s="171"/>
      <c r="AT683" s="166" t="s">
        <v>158</v>
      </c>
      <c r="AU683" s="166" t="s">
        <v>87</v>
      </c>
      <c r="AV683" s="13" t="s">
        <v>83</v>
      </c>
      <c r="AW683" s="13" t="s">
        <v>4</v>
      </c>
      <c r="AX683" s="13" t="s">
        <v>78</v>
      </c>
      <c r="AY683" s="166" t="s">
        <v>146</v>
      </c>
    </row>
    <row r="684" spans="1:65" s="14" customFormat="1" ht="11.25">
      <c r="B684" s="172"/>
      <c r="D684" s="165" t="s">
        <v>158</v>
      </c>
      <c r="E684" s="173" t="s">
        <v>1</v>
      </c>
      <c r="F684" s="174" t="s">
        <v>980</v>
      </c>
      <c r="H684" s="175">
        <v>4.66</v>
      </c>
      <c r="I684" s="176"/>
      <c r="J684" s="176"/>
      <c r="M684" s="172"/>
      <c r="N684" s="177"/>
      <c r="O684" s="178"/>
      <c r="P684" s="178"/>
      <c r="Q684" s="178"/>
      <c r="R684" s="178"/>
      <c r="S684" s="178"/>
      <c r="T684" s="178"/>
      <c r="U684" s="178"/>
      <c r="V684" s="178"/>
      <c r="W684" s="178"/>
      <c r="X684" s="179"/>
      <c r="AT684" s="173" t="s">
        <v>158</v>
      </c>
      <c r="AU684" s="173" t="s">
        <v>87</v>
      </c>
      <c r="AV684" s="14" t="s">
        <v>87</v>
      </c>
      <c r="AW684" s="14" t="s">
        <v>4</v>
      </c>
      <c r="AX684" s="14" t="s">
        <v>83</v>
      </c>
      <c r="AY684" s="173" t="s">
        <v>146</v>
      </c>
    </row>
    <row r="685" spans="1:65" s="2" customFormat="1" ht="14.45" customHeight="1">
      <c r="A685" s="33"/>
      <c r="B685" s="148"/>
      <c r="C685" s="149" t="s">
        <v>981</v>
      </c>
      <c r="D685" s="149" t="s">
        <v>148</v>
      </c>
      <c r="E685" s="150" t="s">
        <v>982</v>
      </c>
      <c r="F685" s="151" t="s">
        <v>983</v>
      </c>
      <c r="G685" s="152" t="s">
        <v>151</v>
      </c>
      <c r="H685" s="153">
        <v>60.831000000000003</v>
      </c>
      <c r="I685" s="154"/>
      <c r="J685" s="154"/>
      <c r="K685" s="155">
        <f>ROUND(P685*H685,2)</f>
        <v>0</v>
      </c>
      <c r="L685" s="156"/>
      <c r="M685" s="34"/>
      <c r="N685" s="157" t="s">
        <v>1</v>
      </c>
      <c r="O685" s="158" t="s">
        <v>41</v>
      </c>
      <c r="P685" s="159">
        <f>I685+J685</f>
        <v>0</v>
      </c>
      <c r="Q685" s="159">
        <f>ROUND(I685*H685,2)</f>
        <v>0</v>
      </c>
      <c r="R685" s="159">
        <f>ROUND(J685*H685,2)</f>
        <v>0</v>
      </c>
      <c r="S685" s="59"/>
      <c r="T685" s="160">
        <f>S685*H685</f>
        <v>0</v>
      </c>
      <c r="U685" s="160">
        <v>0</v>
      </c>
      <c r="V685" s="160">
        <f>U685*H685</f>
        <v>0</v>
      </c>
      <c r="W685" s="160">
        <v>7.5999999999999998E-2</v>
      </c>
      <c r="X685" s="161">
        <f>W685*H685</f>
        <v>4.6231559999999998</v>
      </c>
      <c r="Y685" s="33"/>
      <c r="Z685" s="33"/>
      <c r="AA685" s="33"/>
      <c r="AB685" s="33"/>
      <c r="AC685" s="33"/>
      <c r="AD685" s="33"/>
      <c r="AE685" s="33"/>
      <c r="AR685" s="162" t="s">
        <v>152</v>
      </c>
      <c r="AT685" s="162" t="s">
        <v>148</v>
      </c>
      <c r="AU685" s="162" t="s">
        <v>87</v>
      </c>
      <c r="AY685" s="18" t="s">
        <v>146</v>
      </c>
      <c r="BE685" s="163">
        <f>IF(O685="základní",K685,0)</f>
        <v>0</v>
      </c>
      <c r="BF685" s="163">
        <f>IF(O685="snížená",K685,0)</f>
        <v>0</v>
      </c>
      <c r="BG685" s="163">
        <f>IF(O685="zákl. přenesená",K685,0)</f>
        <v>0</v>
      </c>
      <c r="BH685" s="163">
        <f>IF(O685="sníž. přenesená",K685,0)</f>
        <v>0</v>
      </c>
      <c r="BI685" s="163">
        <f>IF(O685="nulová",K685,0)</f>
        <v>0</v>
      </c>
      <c r="BJ685" s="18" t="s">
        <v>83</v>
      </c>
      <c r="BK685" s="163">
        <f>ROUND(P685*H685,2)</f>
        <v>0</v>
      </c>
      <c r="BL685" s="18" t="s">
        <v>152</v>
      </c>
      <c r="BM685" s="162" t="s">
        <v>984</v>
      </c>
    </row>
    <row r="686" spans="1:65" s="13" customFormat="1" ht="11.25">
      <c r="B686" s="164"/>
      <c r="D686" s="165" t="s">
        <v>158</v>
      </c>
      <c r="E686" s="166" t="s">
        <v>1</v>
      </c>
      <c r="F686" s="167" t="s">
        <v>911</v>
      </c>
      <c r="H686" s="166" t="s">
        <v>1</v>
      </c>
      <c r="I686" s="168"/>
      <c r="J686" s="168"/>
      <c r="M686" s="164"/>
      <c r="N686" s="169"/>
      <c r="O686" s="170"/>
      <c r="P686" s="170"/>
      <c r="Q686" s="170"/>
      <c r="R686" s="170"/>
      <c r="S686" s="170"/>
      <c r="T686" s="170"/>
      <c r="U686" s="170"/>
      <c r="V686" s="170"/>
      <c r="W686" s="170"/>
      <c r="X686" s="171"/>
      <c r="AT686" s="166" t="s">
        <v>158</v>
      </c>
      <c r="AU686" s="166" t="s">
        <v>87</v>
      </c>
      <c r="AV686" s="13" t="s">
        <v>83</v>
      </c>
      <c r="AW686" s="13" t="s">
        <v>4</v>
      </c>
      <c r="AX686" s="13" t="s">
        <v>78</v>
      </c>
      <c r="AY686" s="166" t="s">
        <v>146</v>
      </c>
    </row>
    <row r="687" spans="1:65" s="14" customFormat="1" ht="11.25">
      <c r="B687" s="172"/>
      <c r="D687" s="165" t="s">
        <v>158</v>
      </c>
      <c r="E687" s="173" t="s">
        <v>1</v>
      </c>
      <c r="F687" s="174" t="s">
        <v>985</v>
      </c>
      <c r="H687" s="175">
        <v>2.2309999999999999</v>
      </c>
      <c r="I687" s="176"/>
      <c r="J687" s="176"/>
      <c r="M687" s="172"/>
      <c r="N687" s="177"/>
      <c r="O687" s="178"/>
      <c r="P687" s="178"/>
      <c r="Q687" s="178"/>
      <c r="R687" s="178"/>
      <c r="S687" s="178"/>
      <c r="T687" s="178"/>
      <c r="U687" s="178"/>
      <c r="V687" s="178"/>
      <c r="W687" s="178"/>
      <c r="X687" s="179"/>
      <c r="AT687" s="173" t="s">
        <v>158</v>
      </c>
      <c r="AU687" s="173" t="s">
        <v>87</v>
      </c>
      <c r="AV687" s="14" t="s">
        <v>87</v>
      </c>
      <c r="AW687" s="14" t="s">
        <v>4</v>
      </c>
      <c r="AX687" s="14" t="s">
        <v>78</v>
      </c>
      <c r="AY687" s="173" t="s">
        <v>146</v>
      </c>
    </row>
    <row r="688" spans="1:65" s="13" customFormat="1" ht="11.25">
      <c r="B688" s="164"/>
      <c r="D688" s="165" t="s">
        <v>158</v>
      </c>
      <c r="E688" s="166" t="s">
        <v>1</v>
      </c>
      <c r="F688" s="167" t="s">
        <v>986</v>
      </c>
      <c r="H688" s="166" t="s">
        <v>1</v>
      </c>
      <c r="I688" s="168"/>
      <c r="J688" s="168"/>
      <c r="M688" s="164"/>
      <c r="N688" s="169"/>
      <c r="O688" s="170"/>
      <c r="P688" s="170"/>
      <c r="Q688" s="170"/>
      <c r="R688" s="170"/>
      <c r="S688" s="170"/>
      <c r="T688" s="170"/>
      <c r="U688" s="170"/>
      <c r="V688" s="170"/>
      <c r="W688" s="170"/>
      <c r="X688" s="171"/>
      <c r="AT688" s="166" t="s">
        <v>158</v>
      </c>
      <c r="AU688" s="166" t="s">
        <v>87</v>
      </c>
      <c r="AV688" s="13" t="s">
        <v>83</v>
      </c>
      <c r="AW688" s="13" t="s">
        <v>4</v>
      </c>
      <c r="AX688" s="13" t="s">
        <v>78</v>
      </c>
      <c r="AY688" s="166" t="s">
        <v>146</v>
      </c>
    </row>
    <row r="689" spans="1:65" s="14" customFormat="1" ht="11.25">
      <c r="B689" s="172"/>
      <c r="D689" s="165" t="s">
        <v>158</v>
      </c>
      <c r="E689" s="173" t="s">
        <v>1</v>
      </c>
      <c r="F689" s="174" t="s">
        <v>987</v>
      </c>
      <c r="H689" s="175">
        <v>10.199999999999999</v>
      </c>
      <c r="I689" s="176"/>
      <c r="J689" s="176"/>
      <c r="M689" s="172"/>
      <c r="N689" s="177"/>
      <c r="O689" s="178"/>
      <c r="P689" s="178"/>
      <c r="Q689" s="178"/>
      <c r="R689" s="178"/>
      <c r="S689" s="178"/>
      <c r="T689" s="178"/>
      <c r="U689" s="178"/>
      <c r="V689" s="178"/>
      <c r="W689" s="178"/>
      <c r="X689" s="179"/>
      <c r="AT689" s="173" t="s">
        <v>158</v>
      </c>
      <c r="AU689" s="173" t="s">
        <v>87</v>
      </c>
      <c r="AV689" s="14" t="s">
        <v>87</v>
      </c>
      <c r="AW689" s="14" t="s">
        <v>4</v>
      </c>
      <c r="AX689" s="14" t="s">
        <v>78</v>
      </c>
      <c r="AY689" s="173" t="s">
        <v>146</v>
      </c>
    </row>
    <row r="690" spans="1:65" s="13" customFormat="1" ht="11.25">
      <c r="B690" s="164"/>
      <c r="D690" s="165" t="s">
        <v>158</v>
      </c>
      <c r="E690" s="166" t="s">
        <v>1</v>
      </c>
      <c r="F690" s="167" t="s">
        <v>988</v>
      </c>
      <c r="H690" s="166" t="s">
        <v>1</v>
      </c>
      <c r="I690" s="168"/>
      <c r="J690" s="168"/>
      <c r="M690" s="164"/>
      <c r="N690" s="169"/>
      <c r="O690" s="170"/>
      <c r="P690" s="170"/>
      <c r="Q690" s="170"/>
      <c r="R690" s="170"/>
      <c r="S690" s="170"/>
      <c r="T690" s="170"/>
      <c r="U690" s="170"/>
      <c r="V690" s="170"/>
      <c r="W690" s="170"/>
      <c r="X690" s="171"/>
      <c r="AT690" s="166" t="s">
        <v>158</v>
      </c>
      <c r="AU690" s="166" t="s">
        <v>87</v>
      </c>
      <c r="AV690" s="13" t="s">
        <v>83</v>
      </c>
      <c r="AW690" s="13" t="s">
        <v>4</v>
      </c>
      <c r="AX690" s="13" t="s">
        <v>78</v>
      </c>
      <c r="AY690" s="166" t="s">
        <v>146</v>
      </c>
    </row>
    <row r="691" spans="1:65" s="14" customFormat="1" ht="11.25">
      <c r="B691" s="172"/>
      <c r="D691" s="165" t="s">
        <v>158</v>
      </c>
      <c r="E691" s="173" t="s">
        <v>1</v>
      </c>
      <c r="F691" s="174" t="s">
        <v>989</v>
      </c>
      <c r="H691" s="175">
        <v>15.4</v>
      </c>
      <c r="I691" s="176"/>
      <c r="J691" s="176"/>
      <c r="M691" s="172"/>
      <c r="N691" s="177"/>
      <c r="O691" s="178"/>
      <c r="P691" s="178"/>
      <c r="Q691" s="178"/>
      <c r="R691" s="178"/>
      <c r="S691" s="178"/>
      <c r="T691" s="178"/>
      <c r="U691" s="178"/>
      <c r="V691" s="178"/>
      <c r="W691" s="178"/>
      <c r="X691" s="179"/>
      <c r="AT691" s="173" t="s">
        <v>158</v>
      </c>
      <c r="AU691" s="173" t="s">
        <v>87</v>
      </c>
      <c r="AV691" s="14" t="s">
        <v>87</v>
      </c>
      <c r="AW691" s="14" t="s">
        <v>4</v>
      </c>
      <c r="AX691" s="14" t="s">
        <v>78</v>
      </c>
      <c r="AY691" s="173" t="s">
        <v>146</v>
      </c>
    </row>
    <row r="692" spans="1:65" s="13" customFormat="1" ht="11.25">
      <c r="B692" s="164"/>
      <c r="D692" s="165" t="s">
        <v>158</v>
      </c>
      <c r="E692" s="166" t="s">
        <v>1</v>
      </c>
      <c r="F692" s="167" t="s">
        <v>990</v>
      </c>
      <c r="H692" s="166" t="s">
        <v>1</v>
      </c>
      <c r="I692" s="168"/>
      <c r="J692" s="168"/>
      <c r="M692" s="164"/>
      <c r="N692" s="169"/>
      <c r="O692" s="170"/>
      <c r="P692" s="170"/>
      <c r="Q692" s="170"/>
      <c r="R692" s="170"/>
      <c r="S692" s="170"/>
      <c r="T692" s="170"/>
      <c r="U692" s="170"/>
      <c r="V692" s="170"/>
      <c r="W692" s="170"/>
      <c r="X692" s="171"/>
      <c r="AT692" s="166" t="s">
        <v>158</v>
      </c>
      <c r="AU692" s="166" t="s">
        <v>87</v>
      </c>
      <c r="AV692" s="13" t="s">
        <v>83</v>
      </c>
      <c r="AW692" s="13" t="s">
        <v>4</v>
      </c>
      <c r="AX692" s="13" t="s">
        <v>78</v>
      </c>
      <c r="AY692" s="166" t="s">
        <v>146</v>
      </c>
    </row>
    <row r="693" spans="1:65" s="14" customFormat="1" ht="11.25">
      <c r="B693" s="172"/>
      <c r="D693" s="165" t="s">
        <v>158</v>
      </c>
      <c r="E693" s="173" t="s">
        <v>1</v>
      </c>
      <c r="F693" s="174" t="s">
        <v>991</v>
      </c>
      <c r="H693" s="175">
        <v>15.4</v>
      </c>
      <c r="I693" s="176"/>
      <c r="J693" s="176"/>
      <c r="M693" s="172"/>
      <c r="N693" s="177"/>
      <c r="O693" s="178"/>
      <c r="P693" s="178"/>
      <c r="Q693" s="178"/>
      <c r="R693" s="178"/>
      <c r="S693" s="178"/>
      <c r="T693" s="178"/>
      <c r="U693" s="178"/>
      <c r="V693" s="178"/>
      <c r="W693" s="178"/>
      <c r="X693" s="179"/>
      <c r="AT693" s="173" t="s">
        <v>158</v>
      </c>
      <c r="AU693" s="173" t="s">
        <v>87</v>
      </c>
      <c r="AV693" s="14" t="s">
        <v>87</v>
      </c>
      <c r="AW693" s="14" t="s">
        <v>4</v>
      </c>
      <c r="AX693" s="14" t="s">
        <v>78</v>
      </c>
      <c r="AY693" s="173" t="s">
        <v>146</v>
      </c>
    </row>
    <row r="694" spans="1:65" s="13" customFormat="1" ht="11.25">
      <c r="B694" s="164"/>
      <c r="D694" s="165" t="s">
        <v>158</v>
      </c>
      <c r="E694" s="166" t="s">
        <v>1</v>
      </c>
      <c r="F694" s="167" t="s">
        <v>992</v>
      </c>
      <c r="H694" s="166" t="s">
        <v>1</v>
      </c>
      <c r="I694" s="168"/>
      <c r="J694" s="168"/>
      <c r="M694" s="164"/>
      <c r="N694" s="169"/>
      <c r="O694" s="170"/>
      <c r="P694" s="170"/>
      <c r="Q694" s="170"/>
      <c r="R694" s="170"/>
      <c r="S694" s="170"/>
      <c r="T694" s="170"/>
      <c r="U694" s="170"/>
      <c r="V694" s="170"/>
      <c r="W694" s="170"/>
      <c r="X694" s="171"/>
      <c r="AT694" s="166" t="s">
        <v>158</v>
      </c>
      <c r="AU694" s="166" t="s">
        <v>87</v>
      </c>
      <c r="AV694" s="13" t="s">
        <v>83</v>
      </c>
      <c r="AW694" s="13" t="s">
        <v>4</v>
      </c>
      <c r="AX694" s="13" t="s">
        <v>78</v>
      </c>
      <c r="AY694" s="166" t="s">
        <v>146</v>
      </c>
    </row>
    <row r="695" spans="1:65" s="14" customFormat="1" ht="11.25">
      <c r="B695" s="172"/>
      <c r="D695" s="165" t="s">
        <v>158</v>
      </c>
      <c r="E695" s="173" t="s">
        <v>1</v>
      </c>
      <c r="F695" s="174" t="s">
        <v>993</v>
      </c>
      <c r="H695" s="175">
        <v>12.6</v>
      </c>
      <c r="I695" s="176"/>
      <c r="J695" s="176"/>
      <c r="M695" s="172"/>
      <c r="N695" s="177"/>
      <c r="O695" s="178"/>
      <c r="P695" s="178"/>
      <c r="Q695" s="178"/>
      <c r="R695" s="178"/>
      <c r="S695" s="178"/>
      <c r="T695" s="178"/>
      <c r="U695" s="178"/>
      <c r="V695" s="178"/>
      <c r="W695" s="178"/>
      <c r="X695" s="179"/>
      <c r="AT695" s="173" t="s">
        <v>158</v>
      </c>
      <c r="AU695" s="173" t="s">
        <v>87</v>
      </c>
      <c r="AV695" s="14" t="s">
        <v>87</v>
      </c>
      <c r="AW695" s="14" t="s">
        <v>4</v>
      </c>
      <c r="AX695" s="14" t="s">
        <v>78</v>
      </c>
      <c r="AY695" s="173" t="s">
        <v>146</v>
      </c>
    </row>
    <row r="696" spans="1:65" s="13" customFormat="1" ht="11.25">
      <c r="B696" s="164"/>
      <c r="D696" s="165" t="s">
        <v>158</v>
      </c>
      <c r="E696" s="166" t="s">
        <v>1</v>
      </c>
      <c r="F696" s="167" t="s">
        <v>994</v>
      </c>
      <c r="H696" s="166" t="s">
        <v>1</v>
      </c>
      <c r="I696" s="168"/>
      <c r="J696" s="168"/>
      <c r="M696" s="164"/>
      <c r="N696" s="169"/>
      <c r="O696" s="170"/>
      <c r="P696" s="170"/>
      <c r="Q696" s="170"/>
      <c r="R696" s="170"/>
      <c r="S696" s="170"/>
      <c r="T696" s="170"/>
      <c r="U696" s="170"/>
      <c r="V696" s="170"/>
      <c r="W696" s="170"/>
      <c r="X696" s="171"/>
      <c r="AT696" s="166" t="s">
        <v>158</v>
      </c>
      <c r="AU696" s="166" t="s">
        <v>87</v>
      </c>
      <c r="AV696" s="13" t="s">
        <v>83</v>
      </c>
      <c r="AW696" s="13" t="s">
        <v>4</v>
      </c>
      <c r="AX696" s="13" t="s">
        <v>78</v>
      </c>
      <c r="AY696" s="166" t="s">
        <v>146</v>
      </c>
    </row>
    <row r="697" spans="1:65" s="14" customFormat="1" ht="11.25">
      <c r="B697" s="172"/>
      <c r="D697" s="165" t="s">
        <v>158</v>
      </c>
      <c r="E697" s="173" t="s">
        <v>1</v>
      </c>
      <c r="F697" s="174" t="s">
        <v>995</v>
      </c>
      <c r="H697" s="175">
        <v>5</v>
      </c>
      <c r="I697" s="176"/>
      <c r="J697" s="176"/>
      <c r="M697" s="172"/>
      <c r="N697" s="177"/>
      <c r="O697" s="178"/>
      <c r="P697" s="178"/>
      <c r="Q697" s="178"/>
      <c r="R697" s="178"/>
      <c r="S697" s="178"/>
      <c r="T697" s="178"/>
      <c r="U697" s="178"/>
      <c r="V697" s="178"/>
      <c r="W697" s="178"/>
      <c r="X697" s="179"/>
      <c r="AT697" s="173" t="s">
        <v>158</v>
      </c>
      <c r="AU697" s="173" t="s">
        <v>87</v>
      </c>
      <c r="AV697" s="14" t="s">
        <v>87</v>
      </c>
      <c r="AW697" s="14" t="s">
        <v>4</v>
      </c>
      <c r="AX697" s="14" t="s">
        <v>78</v>
      </c>
      <c r="AY697" s="173" t="s">
        <v>146</v>
      </c>
    </row>
    <row r="698" spans="1:65" s="15" customFormat="1" ht="11.25">
      <c r="B698" s="190"/>
      <c r="D698" s="165" t="s">
        <v>158</v>
      </c>
      <c r="E698" s="191" t="s">
        <v>1</v>
      </c>
      <c r="F698" s="192" t="s">
        <v>248</v>
      </c>
      <c r="H698" s="193">
        <v>60.831000000000003</v>
      </c>
      <c r="I698" s="194"/>
      <c r="J698" s="194"/>
      <c r="M698" s="190"/>
      <c r="N698" s="195"/>
      <c r="O698" s="196"/>
      <c r="P698" s="196"/>
      <c r="Q698" s="196"/>
      <c r="R698" s="196"/>
      <c r="S698" s="196"/>
      <c r="T698" s="196"/>
      <c r="U698" s="196"/>
      <c r="V698" s="196"/>
      <c r="W698" s="196"/>
      <c r="X698" s="197"/>
      <c r="AT698" s="191" t="s">
        <v>158</v>
      </c>
      <c r="AU698" s="191" t="s">
        <v>87</v>
      </c>
      <c r="AV698" s="15" t="s">
        <v>152</v>
      </c>
      <c r="AW698" s="15" t="s">
        <v>4</v>
      </c>
      <c r="AX698" s="15" t="s">
        <v>83</v>
      </c>
      <c r="AY698" s="191" t="s">
        <v>146</v>
      </c>
    </row>
    <row r="699" spans="1:65" s="2" customFormat="1" ht="14.45" customHeight="1">
      <c r="A699" s="33"/>
      <c r="B699" s="148"/>
      <c r="C699" s="149" t="s">
        <v>996</v>
      </c>
      <c r="D699" s="149" t="s">
        <v>148</v>
      </c>
      <c r="E699" s="150" t="s">
        <v>997</v>
      </c>
      <c r="F699" s="151" t="s">
        <v>998</v>
      </c>
      <c r="G699" s="152" t="s">
        <v>151</v>
      </c>
      <c r="H699" s="153">
        <v>101.459</v>
      </c>
      <c r="I699" s="154"/>
      <c r="J699" s="154"/>
      <c r="K699" s="155">
        <f>ROUND(P699*H699,2)</f>
        <v>0</v>
      </c>
      <c r="L699" s="156"/>
      <c r="M699" s="34"/>
      <c r="N699" s="157" t="s">
        <v>1</v>
      </c>
      <c r="O699" s="158" t="s">
        <v>41</v>
      </c>
      <c r="P699" s="159">
        <f>I699+J699</f>
        <v>0</v>
      </c>
      <c r="Q699" s="159">
        <f>ROUND(I699*H699,2)</f>
        <v>0</v>
      </c>
      <c r="R699" s="159">
        <f>ROUND(J699*H699,2)</f>
        <v>0</v>
      </c>
      <c r="S699" s="59"/>
      <c r="T699" s="160">
        <f>S699*H699</f>
        <v>0</v>
      </c>
      <c r="U699" s="160">
        <v>0</v>
      </c>
      <c r="V699" s="160">
        <f>U699*H699</f>
        <v>0</v>
      </c>
      <c r="W699" s="160">
        <v>6.3E-2</v>
      </c>
      <c r="X699" s="161">
        <f>W699*H699</f>
        <v>6.3919170000000003</v>
      </c>
      <c r="Y699" s="33"/>
      <c r="Z699" s="33"/>
      <c r="AA699" s="33"/>
      <c r="AB699" s="33"/>
      <c r="AC699" s="33"/>
      <c r="AD699" s="33"/>
      <c r="AE699" s="33"/>
      <c r="AR699" s="162" t="s">
        <v>152</v>
      </c>
      <c r="AT699" s="162" t="s">
        <v>148</v>
      </c>
      <c r="AU699" s="162" t="s">
        <v>87</v>
      </c>
      <c r="AY699" s="18" t="s">
        <v>146</v>
      </c>
      <c r="BE699" s="163">
        <f>IF(O699="základní",K699,0)</f>
        <v>0</v>
      </c>
      <c r="BF699" s="163">
        <f>IF(O699="snížená",K699,0)</f>
        <v>0</v>
      </c>
      <c r="BG699" s="163">
        <f>IF(O699="zákl. přenesená",K699,0)</f>
        <v>0</v>
      </c>
      <c r="BH699" s="163">
        <f>IF(O699="sníž. přenesená",K699,0)</f>
        <v>0</v>
      </c>
      <c r="BI699" s="163">
        <f>IF(O699="nulová",K699,0)</f>
        <v>0</v>
      </c>
      <c r="BJ699" s="18" t="s">
        <v>83</v>
      </c>
      <c r="BK699" s="163">
        <f>ROUND(P699*H699,2)</f>
        <v>0</v>
      </c>
      <c r="BL699" s="18" t="s">
        <v>152</v>
      </c>
      <c r="BM699" s="162" t="s">
        <v>999</v>
      </c>
    </row>
    <row r="700" spans="1:65" s="13" customFormat="1" ht="11.25">
      <c r="B700" s="164"/>
      <c r="D700" s="165" t="s">
        <v>158</v>
      </c>
      <c r="E700" s="166" t="s">
        <v>1</v>
      </c>
      <c r="F700" s="167" t="s">
        <v>911</v>
      </c>
      <c r="H700" s="166" t="s">
        <v>1</v>
      </c>
      <c r="I700" s="168"/>
      <c r="J700" s="168"/>
      <c r="M700" s="164"/>
      <c r="N700" s="169"/>
      <c r="O700" s="170"/>
      <c r="P700" s="170"/>
      <c r="Q700" s="170"/>
      <c r="R700" s="170"/>
      <c r="S700" s="170"/>
      <c r="T700" s="170"/>
      <c r="U700" s="170"/>
      <c r="V700" s="170"/>
      <c r="W700" s="170"/>
      <c r="X700" s="171"/>
      <c r="AT700" s="166" t="s">
        <v>158</v>
      </c>
      <c r="AU700" s="166" t="s">
        <v>87</v>
      </c>
      <c r="AV700" s="13" t="s">
        <v>83</v>
      </c>
      <c r="AW700" s="13" t="s">
        <v>4</v>
      </c>
      <c r="AX700" s="13" t="s">
        <v>78</v>
      </c>
      <c r="AY700" s="166" t="s">
        <v>146</v>
      </c>
    </row>
    <row r="701" spans="1:65" s="14" customFormat="1" ht="11.25">
      <c r="B701" s="172"/>
      <c r="D701" s="165" t="s">
        <v>158</v>
      </c>
      <c r="E701" s="173" t="s">
        <v>1</v>
      </c>
      <c r="F701" s="174" t="s">
        <v>1000</v>
      </c>
      <c r="H701" s="175">
        <v>2.8570000000000002</v>
      </c>
      <c r="I701" s="176"/>
      <c r="J701" s="176"/>
      <c r="M701" s="172"/>
      <c r="N701" s="177"/>
      <c r="O701" s="178"/>
      <c r="P701" s="178"/>
      <c r="Q701" s="178"/>
      <c r="R701" s="178"/>
      <c r="S701" s="178"/>
      <c r="T701" s="178"/>
      <c r="U701" s="178"/>
      <c r="V701" s="178"/>
      <c r="W701" s="178"/>
      <c r="X701" s="179"/>
      <c r="AT701" s="173" t="s">
        <v>158</v>
      </c>
      <c r="AU701" s="173" t="s">
        <v>87</v>
      </c>
      <c r="AV701" s="14" t="s">
        <v>87</v>
      </c>
      <c r="AW701" s="14" t="s">
        <v>4</v>
      </c>
      <c r="AX701" s="14" t="s">
        <v>78</v>
      </c>
      <c r="AY701" s="173" t="s">
        <v>146</v>
      </c>
    </row>
    <row r="702" spans="1:65" s="13" customFormat="1" ht="11.25">
      <c r="B702" s="164"/>
      <c r="D702" s="165" t="s">
        <v>158</v>
      </c>
      <c r="E702" s="166" t="s">
        <v>1</v>
      </c>
      <c r="F702" s="167" t="s">
        <v>972</v>
      </c>
      <c r="H702" s="166" t="s">
        <v>1</v>
      </c>
      <c r="I702" s="168"/>
      <c r="J702" s="168"/>
      <c r="M702" s="164"/>
      <c r="N702" s="169"/>
      <c r="O702" s="170"/>
      <c r="P702" s="170"/>
      <c r="Q702" s="170"/>
      <c r="R702" s="170"/>
      <c r="S702" s="170"/>
      <c r="T702" s="170"/>
      <c r="U702" s="170"/>
      <c r="V702" s="170"/>
      <c r="W702" s="170"/>
      <c r="X702" s="171"/>
      <c r="AT702" s="166" t="s">
        <v>158</v>
      </c>
      <c r="AU702" s="166" t="s">
        <v>87</v>
      </c>
      <c r="AV702" s="13" t="s">
        <v>83</v>
      </c>
      <c r="AW702" s="13" t="s">
        <v>4</v>
      </c>
      <c r="AX702" s="13" t="s">
        <v>78</v>
      </c>
      <c r="AY702" s="166" t="s">
        <v>146</v>
      </c>
    </row>
    <row r="703" spans="1:65" s="14" customFormat="1" ht="11.25">
      <c r="B703" s="172"/>
      <c r="D703" s="165" t="s">
        <v>158</v>
      </c>
      <c r="E703" s="173" t="s">
        <v>1</v>
      </c>
      <c r="F703" s="174" t="s">
        <v>1001</v>
      </c>
      <c r="H703" s="175">
        <v>5.3570000000000002</v>
      </c>
      <c r="I703" s="176"/>
      <c r="J703" s="176"/>
      <c r="M703" s="172"/>
      <c r="N703" s="177"/>
      <c r="O703" s="178"/>
      <c r="P703" s="178"/>
      <c r="Q703" s="178"/>
      <c r="R703" s="178"/>
      <c r="S703" s="178"/>
      <c r="T703" s="178"/>
      <c r="U703" s="178"/>
      <c r="V703" s="178"/>
      <c r="W703" s="178"/>
      <c r="X703" s="179"/>
      <c r="AT703" s="173" t="s">
        <v>158</v>
      </c>
      <c r="AU703" s="173" t="s">
        <v>87</v>
      </c>
      <c r="AV703" s="14" t="s">
        <v>87</v>
      </c>
      <c r="AW703" s="14" t="s">
        <v>4</v>
      </c>
      <c r="AX703" s="14" t="s">
        <v>78</v>
      </c>
      <c r="AY703" s="173" t="s">
        <v>146</v>
      </c>
    </row>
    <row r="704" spans="1:65" s="13" customFormat="1" ht="11.25">
      <c r="B704" s="164"/>
      <c r="D704" s="165" t="s">
        <v>158</v>
      </c>
      <c r="E704" s="166" t="s">
        <v>1</v>
      </c>
      <c r="F704" s="167" t="s">
        <v>889</v>
      </c>
      <c r="H704" s="166" t="s">
        <v>1</v>
      </c>
      <c r="I704" s="168"/>
      <c r="J704" s="168"/>
      <c r="M704" s="164"/>
      <c r="N704" s="169"/>
      <c r="O704" s="170"/>
      <c r="P704" s="170"/>
      <c r="Q704" s="170"/>
      <c r="R704" s="170"/>
      <c r="S704" s="170"/>
      <c r="T704" s="170"/>
      <c r="U704" s="170"/>
      <c r="V704" s="170"/>
      <c r="W704" s="170"/>
      <c r="X704" s="171"/>
      <c r="AT704" s="166" t="s">
        <v>158</v>
      </c>
      <c r="AU704" s="166" t="s">
        <v>87</v>
      </c>
      <c r="AV704" s="13" t="s">
        <v>83</v>
      </c>
      <c r="AW704" s="13" t="s">
        <v>4</v>
      </c>
      <c r="AX704" s="13" t="s">
        <v>78</v>
      </c>
      <c r="AY704" s="166" t="s">
        <v>146</v>
      </c>
    </row>
    <row r="705" spans="1:65" s="14" customFormat="1" ht="11.25">
      <c r="B705" s="172"/>
      <c r="D705" s="165" t="s">
        <v>158</v>
      </c>
      <c r="E705" s="173" t="s">
        <v>1</v>
      </c>
      <c r="F705" s="174" t="s">
        <v>1002</v>
      </c>
      <c r="H705" s="175">
        <v>14.241</v>
      </c>
      <c r="I705" s="176"/>
      <c r="J705" s="176"/>
      <c r="M705" s="172"/>
      <c r="N705" s="177"/>
      <c r="O705" s="178"/>
      <c r="P705" s="178"/>
      <c r="Q705" s="178"/>
      <c r="R705" s="178"/>
      <c r="S705" s="178"/>
      <c r="T705" s="178"/>
      <c r="U705" s="178"/>
      <c r="V705" s="178"/>
      <c r="W705" s="178"/>
      <c r="X705" s="179"/>
      <c r="AT705" s="173" t="s">
        <v>158</v>
      </c>
      <c r="AU705" s="173" t="s">
        <v>87</v>
      </c>
      <c r="AV705" s="14" t="s">
        <v>87</v>
      </c>
      <c r="AW705" s="14" t="s">
        <v>4</v>
      </c>
      <c r="AX705" s="14" t="s">
        <v>78</v>
      </c>
      <c r="AY705" s="173" t="s">
        <v>146</v>
      </c>
    </row>
    <row r="706" spans="1:65" s="13" customFormat="1" ht="11.25">
      <c r="B706" s="164"/>
      <c r="D706" s="165" t="s">
        <v>158</v>
      </c>
      <c r="E706" s="166" t="s">
        <v>1</v>
      </c>
      <c r="F706" s="167" t="s">
        <v>891</v>
      </c>
      <c r="H706" s="166" t="s">
        <v>1</v>
      </c>
      <c r="I706" s="168"/>
      <c r="J706" s="168"/>
      <c r="M706" s="164"/>
      <c r="N706" s="169"/>
      <c r="O706" s="170"/>
      <c r="P706" s="170"/>
      <c r="Q706" s="170"/>
      <c r="R706" s="170"/>
      <c r="S706" s="170"/>
      <c r="T706" s="170"/>
      <c r="U706" s="170"/>
      <c r="V706" s="170"/>
      <c r="W706" s="170"/>
      <c r="X706" s="171"/>
      <c r="AT706" s="166" t="s">
        <v>158</v>
      </c>
      <c r="AU706" s="166" t="s">
        <v>87</v>
      </c>
      <c r="AV706" s="13" t="s">
        <v>83</v>
      </c>
      <c r="AW706" s="13" t="s">
        <v>4</v>
      </c>
      <c r="AX706" s="13" t="s">
        <v>78</v>
      </c>
      <c r="AY706" s="166" t="s">
        <v>146</v>
      </c>
    </row>
    <row r="707" spans="1:65" s="14" customFormat="1" ht="11.25">
      <c r="B707" s="172"/>
      <c r="D707" s="165" t="s">
        <v>158</v>
      </c>
      <c r="E707" s="173" t="s">
        <v>1</v>
      </c>
      <c r="F707" s="174" t="s">
        <v>1003</v>
      </c>
      <c r="H707" s="175">
        <v>34.671999999999997</v>
      </c>
      <c r="I707" s="176"/>
      <c r="J707" s="176"/>
      <c r="M707" s="172"/>
      <c r="N707" s="177"/>
      <c r="O707" s="178"/>
      <c r="P707" s="178"/>
      <c r="Q707" s="178"/>
      <c r="R707" s="178"/>
      <c r="S707" s="178"/>
      <c r="T707" s="178"/>
      <c r="U707" s="178"/>
      <c r="V707" s="178"/>
      <c r="W707" s="178"/>
      <c r="X707" s="179"/>
      <c r="AT707" s="173" t="s">
        <v>158</v>
      </c>
      <c r="AU707" s="173" t="s">
        <v>87</v>
      </c>
      <c r="AV707" s="14" t="s">
        <v>87</v>
      </c>
      <c r="AW707" s="14" t="s">
        <v>4</v>
      </c>
      <c r="AX707" s="14" t="s">
        <v>78</v>
      </c>
      <c r="AY707" s="173" t="s">
        <v>146</v>
      </c>
    </row>
    <row r="708" spans="1:65" s="13" customFormat="1" ht="11.25">
      <c r="B708" s="164"/>
      <c r="D708" s="165" t="s">
        <v>158</v>
      </c>
      <c r="E708" s="166" t="s">
        <v>1</v>
      </c>
      <c r="F708" s="167" t="s">
        <v>893</v>
      </c>
      <c r="H708" s="166" t="s">
        <v>1</v>
      </c>
      <c r="I708" s="168"/>
      <c r="J708" s="168"/>
      <c r="M708" s="164"/>
      <c r="N708" s="169"/>
      <c r="O708" s="170"/>
      <c r="P708" s="170"/>
      <c r="Q708" s="170"/>
      <c r="R708" s="170"/>
      <c r="S708" s="170"/>
      <c r="T708" s="170"/>
      <c r="U708" s="170"/>
      <c r="V708" s="170"/>
      <c r="W708" s="170"/>
      <c r="X708" s="171"/>
      <c r="AT708" s="166" t="s">
        <v>158</v>
      </c>
      <c r="AU708" s="166" t="s">
        <v>87</v>
      </c>
      <c r="AV708" s="13" t="s">
        <v>83</v>
      </c>
      <c r="AW708" s="13" t="s">
        <v>4</v>
      </c>
      <c r="AX708" s="13" t="s">
        <v>78</v>
      </c>
      <c r="AY708" s="166" t="s">
        <v>146</v>
      </c>
    </row>
    <row r="709" spans="1:65" s="14" customFormat="1" ht="11.25">
      <c r="B709" s="172"/>
      <c r="D709" s="165" t="s">
        <v>158</v>
      </c>
      <c r="E709" s="173" t="s">
        <v>1</v>
      </c>
      <c r="F709" s="174" t="s">
        <v>1004</v>
      </c>
      <c r="H709" s="175">
        <v>42.164999999999999</v>
      </c>
      <c r="I709" s="176"/>
      <c r="J709" s="176"/>
      <c r="M709" s="172"/>
      <c r="N709" s="177"/>
      <c r="O709" s="178"/>
      <c r="P709" s="178"/>
      <c r="Q709" s="178"/>
      <c r="R709" s="178"/>
      <c r="S709" s="178"/>
      <c r="T709" s="178"/>
      <c r="U709" s="178"/>
      <c r="V709" s="178"/>
      <c r="W709" s="178"/>
      <c r="X709" s="179"/>
      <c r="AT709" s="173" t="s">
        <v>158</v>
      </c>
      <c r="AU709" s="173" t="s">
        <v>87</v>
      </c>
      <c r="AV709" s="14" t="s">
        <v>87</v>
      </c>
      <c r="AW709" s="14" t="s">
        <v>4</v>
      </c>
      <c r="AX709" s="14" t="s">
        <v>78</v>
      </c>
      <c r="AY709" s="173" t="s">
        <v>146</v>
      </c>
    </row>
    <row r="710" spans="1:65" s="13" customFormat="1" ht="11.25">
      <c r="B710" s="164"/>
      <c r="D710" s="165" t="s">
        <v>158</v>
      </c>
      <c r="E710" s="166" t="s">
        <v>1</v>
      </c>
      <c r="F710" s="167" t="s">
        <v>899</v>
      </c>
      <c r="H710" s="166" t="s">
        <v>1</v>
      </c>
      <c r="I710" s="168"/>
      <c r="J710" s="168"/>
      <c r="M710" s="164"/>
      <c r="N710" s="169"/>
      <c r="O710" s="170"/>
      <c r="P710" s="170"/>
      <c r="Q710" s="170"/>
      <c r="R710" s="170"/>
      <c r="S710" s="170"/>
      <c r="T710" s="170"/>
      <c r="U710" s="170"/>
      <c r="V710" s="170"/>
      <c r="W710" s="170"/>
      <c r="X710" s="171"/>
      <c r="AT710" s="166" t="s">
        <v>158</v>
      </c>
      <c r="AU710" s="166" t="s">
        <v>87</v>
      </c>
      <c r="AV710" s="13" t="s">
        <v>83</v>
      </c>
      <c r="AW710" s="13" t="s">
        <v>4</v>
      </c>
      <c r="AX710" s="13" t="s">
        <v>78</v>
      </c>
      <c r="AY710" s="166" t="s">
        <v>146</v>
      </c>
    </row>
    <row r="711" spans="1:65" s="14" customFormat="1" ht="11.25">
      <c r="B711" s="172"/>
      <c r="D711" s="165" t="s">
        <v>158</v>
      </c>
      <c r="E711" s="173" t="s">
        <v>1</v>
      </c>
      <c r="F711" s="174" t="s">
        <v>1005</v>
      </c>
      <c r="H711" s="175">
        <v>2.1669999999999998</v>
      </c>
      <c r="I711" s="176"/>
      <c r="J711" s="176"/>
      <c r="M711" s="172"/>
      <c r="N711" s="177"/>
      <c r="O711" s="178"/>
      <c r="P711" s="178"/>
      <c r="Q711" s="178"/>
      <c r="R711" s="178"/>
      <c r="S711" s="178"/>
      <c r="T711" s="178"/>
      <c r="U711" s="178"/>
      <c r="V711" s="178"/>
      <c r="W711" s="178"/>
      <c r="X711" s="179"/>
      <c r="AT711" s="173" t="s">
        <v>158</v>
      </c>
      <c r="AU711" s="173" t="s">
        <v>87</v>
      </c>
      <c r="AV711" s="14" t="s">
        <v>87</v>
      </c>
      <c r="AW711" s="14" t="s">
        <v>4</v>
      </c>
      <c r="AX711" s="14" t="s">
        <v>78</v>
      </c>
      <c r="AY711" s="173" t="s">
        <v>146</v>
      </c>
    </row>
    <row r="712" spans="1:65" s="15" customFormat="1" ht="11.25">
      <c r="B712" s="190"/>
      <c r="D712" s="165" t="s">
        <v>158</v>
      </c>
      <c r="E712" s="191" t="s">
        <v>1</v>
      </c>
      <c r="F712" s="192" t="s">
        <v>248</v>
      </c>
      <c r="H712" s="193">
        <v>101.459</v>
      </c>
      <c r="I712" s="194"/>
      <c r="J712" s="194"/>
      <c r="M712" s="190"/>
      <c r="N712" s="195"/>
      <c r="O712" s="196"/>
      <c r="P712" s="196"/>
      <c r="Q712" s="196"/>
      <c r="R712" s="196"/>
      <c r="S712" s="196"/>
      <c r="T712" s="196"/>
      <c r="U712" s="196"/>
      <c r="V712" s="196"/>
      <c r="W712" s="196"/>
      <c r="X712" s="197"/>
      <c r="AT712" s="191" t="s">
        <v>158</v>
      </c>
      <c r="AU712" s="191" t="s">
        <v>87</v>
      </c>
      <c r="AV712" s="15" t="s">
        <v>152</v>
      </c>
      <c r="AW712" s="15" t="s">
        <v>4</v>
      </c>
      <c r="AX712" s="15" t="s">
        <v>83</v>
      </c>
      <c r="AY712" s="191" t="s">
        <v>146</v>
      </c>
    </row>
    <row r="713" spans="1:65" s="2" customFormat="1" ht="24.2" customHeight="1">
      <c r="A713" s="33"/>
      <c r="B713" s="148"/>
      <c r="C713" s="149" t="s">
        <v>1006</v>
      </c>
      <c r="D713" s="149" t="s">
        <v>148</v>
      </c>
      <c r="E713" s="150" t="s">
        <v>1007</v>
      </c>
      <c r="F713" s="151" t="s">
        <v>1008</v>
      </c>
      <c r="G713" s="152" t="s">
        <v>324</v>
      </c>
      <c r="H713" s="153">
        <v>4</v>
      </c>
      <c r="I713" s="154"/>
      <c r="J713" s="154"/>
      <c r="K713" s="155">
        <f>ROUND(P713*H713,2)</f>
        <v>0</v>
      </c>
      <c r="L713" s="156"/>
      <c r="M713" s="34"/>
      <c r="N713" s="157" t="s">
        <v>1</v>
      </c>
      <c r="O713" s="158" t="s">
        <v>41</v>
      </c>
      <c r="P713" s="159">
        <f>I713+J713</f>
        <v>0</v>
      </c>
      <c r="Q713" s="159">
        <f>ROUND(I713*H713,2)</f>
        <v>0</v>
      </c>
      <c r="R713" s="159">
        <f>ROUND(J713*H713,2)</f>
        <v>0</v>
      </c>
      <c r="S713" s="59"/>
      <c r="T713" s="160">
        <f>S713*H713</f>
        <v>0</v>
      </c>
      <c r="U713" s="160">
        <v>4.7370000000000002E-2</v>
      </c>
      <c r="V713" s="160">
        <f>U713*H713</f>
        <v>0.18948000000000001</v>
      </c>
      <c r="W713" s="160">
        <v>0</v>
      </c>
      <c r="X713" s="161">
        <f>W713*H713</f>
        <v>0</v>
      </c>
      <c r="Y713" s="33"/>
      <c r="Z713" s="33"/>
      <c r="AA713" s="33"/>
      <c r="AB713" s="33"/>
      <c r="AC713" s="33"/>
      <c r="AD713" s="33"/>
      <c r="AE713" s="33"/>
      <c r="AR713" s="162" t="s">
        <v>152</v>
      </c>
      <c r="AT713" s="162" t="s">
        <v>148</v>
      </c>
      <c r="AU713" s="162" t="s">
        <v>87</v>
      </c>
      <c r="AY713" s="18" t="s">
        <v>146</v>
      </c>
      <c r="BE713" s="163">
        <f>IF(O713="základní",K713,0)</f>
        <v>0</v>
      </c>
      <c r="BF713" s="163">
        <f>IF(O713="snížená",K713,0)</f>
        <v>0</v>
      </c>
      <c r="BG713" s="163">
        <f>IF(O713="zákl. přenesená",K713,0)</f>
        <v>0</v>
      </c>
      <c r="BH713" s="163">
        <f>IF(O713="sníž. přenesená",K713,0)</f>
        <v>0</v>
      </c>
      <c r="BI713" s="163">
        <f>IF(O713="nulová",K713,0)</f>
        <v>0</v>
      </c>
      <c r="BJ713" s="18" t="s">
        <v>83</v>
      </c>
      <c r="BK713" s="163">
        <f>ROUND(P713*H713,2)</f>
        <v>0</v>
      </c>
      <c r="BL713" s="18" t="s">
        <v>152</v>
      </c>
      <c r="BM713" s="162" t="s">
        <v>1009</v>
      </c>
    </row>
    <row r="714" spans="1:65" s="13" customFormat="1" ht="11.25">
      <c r="B714" s="164"/>
      <c r="D714" s="165" t="s">
        <v>158</v>
      </c>
      <c r="E714" s="166" t="s">
        <v>1</v>
      </c>
      <c r="F714" s="167" t="s">
        <v>899</v>
      </c>
      <c r="H714" s="166" t="s">
        <v>1</v>
      </c>
      <c r="I714" s="168"/>
      <c r="J714" s="168"/>
      <c r="M714" s="164"/>
      <c r="N714" s="169"/>
      <c r="O714" s="170"/>
      <c r="P714" s="170"/>
      <c r="Q714" s="170"/>
      <c r="R714" s="170"/>
      <c r="S714" s="170"/>
      <c r="T714" s="170"/>
      <c r="U714" s="170"/>
      <c r="V714" s="170"/>
      <c r="W714" s="170"/>
      <c r="X714" s="171"/>
      <c r="AT714" s="166" t="s">
        <v>158</v>
      </c>
      <c r="AU714" s="166" t="s">
        <v>87</v>
      </c>
      <c r="AV714" s="13" t="s">
        <v>83</v>
      </c>
      <c r="AW714" s="13" t="s">
        <v>4</v>
      </c>
      <c r="AX714" s="13" t="s">
        <v>78</v>
      </c>
      <c r="AY714" s="166" t="s">
        <v>146</v>
      </c>
    </row>
    <row r="715" spans="1:65" s="14" customFormat="1" ht="11.25">
      <c r="B715" s="172"/>
      <c r="D715" s="165" t="s">
        <v>158</v>
      </c>
      <c r="E715" s="173" t="s">
        <v>1</v>
      </c>
      <c r="F715" s="174" t="s">
        <v>1010</v>
      </c>
      <c r="H715" s="175">
        <v>4</v>
      </c>
      <c r="I715" s="176"/>
      <c r="J715" s="176"/>
      <c r="M715" s="172"/>
      <c r="N715" s="177"/>
      <c r="O715" s="178"/>
      <c r="P715" s="178"/>
      <c r="Q715" s="178"/>
      <c r="R715" s="178"/>
      <c r="S715" s="178"/>
      <c r="T715" s="178"/>
      <c r="U715" s="178"/>
      <c r="V715" s="178"/>
      <c r="W715" s="178"/>
      <c r="X715" s="179"/>
      <c r="AT715" s="173" t="s">
        <v>158</v>
      </c>
      <c r="AU715" s="173" t="s">
        <v>87</v>
      </c>
      <c r="AV715" s="14" t="s">
        <v>87</v>
      </c>
      <c r="AW715" s="14" t="s">
        <v>4</v>
      </c>
      <c r="AX715" s="14" t="s">
        <v>83</v>
      </c>
      <c r="AY715" s="173" t="s">
        <v>146</v>
      </c>
    </row>
    <row r="716" spans="1:65" s="2" customFormat="1" ht="24.2" customHeight="1">
      <c r="A716" s="33"/>
      <c r="B716" s="148"/>
      <c r="C716" s="149" t="s">
        <v>1011</v>
      </c>
      <c r="D716" s="149" t="s">
        <v>148</v>
      </c>
      <c r="E716" s="150" t="s">
        <v>1012</v>
      </c>
      <c r="F716" s="151" t="s">
        <v>1013</v>
      </c>
      <c r="G716" s="152" t="s">
        <v>324</v>
      </c>
      <c r="H716" s="153">
        <v>3.3</v>
      </c>
      <c r="I716" s="154"/>
      <c r="J716" s="154"/>
      <c r="K716" s="155">
        <f>ROUND(P716*H716,2)</f>
        <v>0</v>
      </c>
      <c r="L716" s="156"/>
      <c r="M716" s="34"/>
      <c r="N716" s="157" t="s">
        <v>1</v>
      </c>
      <c r="O716" s="158" t="s">
        <v>41</v>
      </c>
      <c r="P716" s="159">
        <f>I716+J716</f>
        <v>0</v>
      </c>
      <c r="Q716" s="159">
        <f>ROUND(I716*H716,2)</f>
        <v>0</v>
      </c>
      <c r="R716" s="159">
        <f>ROUND(J716*H716,2)</f>
        <v>0</v>
      </c>
      <c r="S716" s="59"/>
      <c r="T716" s="160">
        <f>S716*H716</f>
        <v>0</v>
      </c>
      <c r="U716" s="160">
        <v>2.0000000000000001E-4</v>
      </c>
      <c r="V716" s="160">
        <f>U716*H716</f>
        <v>6.6E-4</v>
      </c>
      <c r="W716" s="160">
        <v>0</v>
      </c>
      <c r="X716" s="161">
        <f>W716*H716</f>
        <v>0</v>
      </c>
      <c r="Y716" s="33"/>
      <c r="Z716" s="33"/>
      <c r="AA716" s="33"/>
      <c r="AB716" s="33"/>
      <c r="AC716" s="33"/>
      <c r="AD716" s="33"/>
      <c r="AE716" s="33"/>
      <c r="AR716" s="162" t="s">
        <v>152</v>
      </c>
      <c r="AT716" s="162" t="s">
        <v>148</v>
      </c>
      <c r="AU716" s="162" t="s">
        <v>87</v>
      </c>
      <c r="AY716" s="18" t="s">
        <v>146</v>
      </c>
      <c r="BE716" s="163">
        <f>IF(O716="základní",K716,0)</f>
        <v>0</v>
      </c>
      <c r="BF716" s="163">
        <f>IF(O716="snížená",K716,0)</f>
        <v>0</v>
      </c>
      <c r="BG716" s="163">
        <f>IF(O716="zákl. přenesená",K716,0)</f>
        <v>0</v>
      </c>
      <c r="BH716" s="163">
        <f>IF(O716="sníž. přenesená",K716,0)</f>
        <v>0</v>
      </c>
      <c r="BI716" s="163">
        <f>IF(O716="nulová",K716,0)</f>
        <v>0</v>
      </c>
      <c r="BJ716" s="18" t="s">
        <v>83</v>
      </c>
      <c r="BK716" s="163">
        <f>ROUND(P716*H716,2)</f>
        <v>0</v>
      </c>
      <c r="BL716" s="18" t="s">
        <v>152</v>
      </c>
      <c r="BM716" s="162" t="s">
        <v>1014</v>
      </c>
    </row>
    <row r="717" spans="1:65" s="13" customFormat="1" ht="11.25">
      <c r="B717" s="164"/>
      <c r="D717" s="165" t="s">
        <v>158</v>
      </c>
      <c r="E717" s="166" t="s">
        <v>1</v>
      </c>
      <c r="F717" s="167" t="s">
        <v>911</v>
      </c>
      <c r="H717" s="166" t="s">
        <v>1</v>
      </c>
      <c r="I717" s="168"/>
      <c r="J717" s="168"/>
      <c r="M717" s="164"/>
      <c r="N717" s="169"/>
      <c r="O717" s="170"/>
      <c r="P717" s="170"/>
      <c r="Q717" s="170"/>
      <c r="R717" s="170"/>
      <c r="S717" s="170"/>
      <c r="T717" s="170"/>
      <c r="U717" s="170"/>
      <c r="V717" s="170"/>
      <c r="W717" s="170"/>
      <c r="X717" s="171"/>
      <c r="AT717" s="166" t="s">
        <v>158</v>
      </c>
      <c r="AU717" s="166" t="s">
        <v>87</v>
      </c>
      <c r="AV717" s="13" t="s">
        <v>83</v>
      </c>
      <c r="AW717" s="13" t="s">
        <v>4</v>
      </c>
      <c r="AX717" s="13" t="s">
        <v>78</v>
      </c>
      <c r="AY717" s="166" t="s">
        <v>146</v>
      </c>
    </row>
    <row r="718" spans="1:65" s="14" customFormat="1" ht="11.25">
      <c r="B718" s="172"/>
      <c r="D718" s="165" t="s">
        <v>158</v>
      </c>
      <c r="E718" s="173" t="s">
        <v>1</v>
      </c>
      <c r="F718" s="174" t="s">
        <v>1015</v>
      </c>
      <c r="H718" s="175">
        <v>3.3</v>
      </c>
      <c r="I718" s="176"/>
      <c r="J718" s="176"/>
      <c r="M718" s="172"/>
      <c r="N718" s="177"/>
      <c r="O718" s="178"/>
      <c r="P718" s="178"/>
      <c r="Q718" s="178"/>
      <c r="R718" s="178"/>
      <c r="S718" s="178"/>
      <c r="T718" s="178"/>
      <c r="U718" s="178"/>
      <c r="V718" s="178"/>
      <c r="W718" s="178"/>
      <c r="X718" s="179"/>
      <c r="AT718" s="173" t="s">
        <v>158</v>
      </c>
      <c r="AU718" s="173" t="s">
        <v>87</v>
      </c>
      <c r="AV718" s="14" t="s">
        <v>87</v>
      </c>
      <c r="AW718" s="14" t="s">
        <v>4</v>
      </c>
      <c r="AX718" s="14" t="s">
        <v>83</v>
      </c>
      <c r="AY718" s="173" t="s">
        <v>146</v>
      </c>
    </row>
    <row r="719" spans="1:65" s="2" customFormat="1" ht="24.2" customHeight="1">
      <c r="A719" s="33"/>
      <c r="B719" s="148"/>
      <c r="C719" s="149" t="s">
        <v>1016</v>
      </c>
      <c r="D719" s="149" t="s">
        <v>148</v>
      </c>
      <c r="E719" s="150" t="s">
        <v>1017</v>
      </c>
      <c r="F719" s="151" t="s">
        <v>1018</v>
      </c>
      <c r="G719" s="152" t="s">
        <v>151</v>
      </c>
      <c r="H719" s="153">
        <v>614.38300000000004</v>
      </c>
      <c r="I719" s="154"/>
      <c r="J719" s="154"/>
      <c r="K719" s="155">
        <f>ROUND(P719*H719,2)</f>
        <v>0</v>
      </c>
      <c r="L719" s="156"/>
      <c r="M719" s="34"/>
      <c r="N719" s="157" t="s">
        <v>1</v>
      </c>
      <c r="O719" s="158" t="s">
        <v>41</v>
      </c>
      <c r="P719" s="159">
        <f>I719+J719</f>
        <v>0</v>
      </c>
      <c r="Q719" s="159">
        <f>ROUND(I719*H719,2)</f>
        <v>0</v>
      </c>
      <c r="R719" s="159">
        <f>ROUND(J719*H719,2)</f>
        <v>0</v>
      </c>
      <c r="S719" s="59"/>
      <c r="T719" s="160">
        <f>S719*H719</f>
        <v>0</v>
      </c>
      <c r="U719" s="160">
        <v>0</v>
      </c>
      <c r="V719" s="160">
        <f>U719*H719</f>
        <v>0</v>
      </c>
      <c r="W719" s="160">
        <v>4.0000000000000001E-3</v>
      </c>
      <c r="X719" s="161">
        <f>W719*H719</f>
        <v>2.457532</v>
      </c>
      <c r="Y719" s="33"/>
      <c r="Z719" s="33"/>
      <c r="AA719" s="33"/>
      <c r="AB719" s="33"/>
      <c r="AC719" s="33"/>
      <c r="AD719" s="33"/>
      <c r="AE719" s="33"/>
      <c r="AR719" s="162" t="s">
        <v>152</v>
      </c>
      <c r="AT719" s="162" t="s">
        <v>148</v>
      </c>
      <c r="AU719" s="162" t="s">
        <v>87</v>
      </c>
      <c r="AY719" s="18" t="s">
        <v>146</v>
      </c>
      <c r="BE719" s="163">
        <f>IF(O719="základní",K719,0)</f>
        <v>0</v>
      </c>
      <c r="BF719" s="163">
        <f>IF(O719="snížená",K719,0)</f>
        <v>0</v>
      </c>
      <c r="BG719" s="163">
        <f>IF(O719="zákl. přenesená",K719,0)</f>
        <v>0</v>
      </c>
      <c r="BH719" s="163">
        <f>IF(O719="sníž. přenesená",K719,0)</f>
        <v>0</v>
      </c>
      <c r="BI719" s="163">
        <f>IF(O719="nulová",K719,0)</f>
        <v>0</v>
      </c>
      <c r="BJ719" s="18" t="s">
        <v>83</v>
      </c>
      <c r="BK719" s="163">
        <f>ROUND(P719*H719,2)</f>
        <v>0</v>
      </c>
      <c r="BL719" s="18" t="s">
        <v>152</v>
      </c>
      <c r="BM719" s="162" t="s">
        <v>1019</v>
      </c>
    </row>
    <row r="720" spans="1:65" s="13" customFormat="1" ht="11.25">
      <c r="B720" s="164"/>
      <c r="D720" s="165" t="s">
        <v>158</v>
      </c>
      <c r="E720" s="166" t="s">
        <v>1</v>
      </c>
      <c r="F720" s="167" t="s">
        <v>1020</v>
      </c>
      <c r="H720" s="166" t="s">
        <v>1</v>
      </c>
      <c r="I720" s="168"/>
      <c r="J720" s="168"/>
      <c r="M720" s="164"/>
      <c r="N720" s="169"/>
      <c r="O720" s="170"/>
      <c r="P720" s="170"/>
      <c r="Q720" s="170"/>
      <c r="R720" s="170"/>
      <c r="S720" s="170"/>
      <c r="T720" s="170"/>
      <c r="U720" s="170"/>
      <c r="V720" s="170"/>
      <c r="W720" s="170"/>
      <c r="X720" s="171"/>
      <c r="AT720" s="166" t="s">
        <v>158</v>
      </c>
      <c r="AU720" s="166" t="s">
        <v>87</v>
      </c>
      <c r="AV720" s="13" t="s">
        <v>83</v>
      </c>
      <c r="AW720" s="13" t="s">
        <v>4</v>
      </c>
      <c r="AX720" s="13" t="s">
        <v>78</v>
      </c>
      <c r="AY720" s="166" t="s">
        <v>146</v>
      </c>
    </row>
    <row r="721" spans="1:65" s="14" customFormat="1" ht="11.25">
      <c r="B721" s="172"/>
      <c r="D721" s="165" t="s">
        <v>158</v>
      </c>
      <c r="E721" s="173" t="s">
        <v>1</v>
      </c>
      <c r="F721" s="174" t="s">
        <v>1021</v>
      </c>
      <c r="H721" s="175">
        <v>109.65</v>
      </c>
      <c r="I721" s="176"/>
      <c r="J721" s="176"/>
      <c r="M721" s="172"/>
      <c r="N721" s="177"/>
      <c r="O721" s="178"/>
      <c r="P721" s="178"/>
      <c r="Q721" s="178"/>
      <c r="R721" s="178"/>
      <c r="S721" s="178"/>
      <c r="T721" s="178"/>
      <c r="U721" s="178"/>
      <c r="V721" s="178"/>
      <c r="W721" s="178"/>
      <c r="X721" s="179"/>
      <c r="AT721" s="173" t="s">
        <v>158</v>
      </c>
      <c r="AU721" s="173" t="s">
        <v>87</v>
      </c>
      <c r="AV721" s="14" t="s">
        <v>87</v>
      </c>
      <c r="AW721" s="14" t="s">
        <v>4</v>
      </c>
      <c r="AX721" s="14" t="s">
        <v>78</v>
      </c>
      <c r="AY721" s="173" t="s">
        <v>146</v>
      </c>
    </row>
    <row r="722" spans="1:65" s="13" customFormat="1" ht="11.25">
      <c r="B722" s="164"/>
      <c r="D722" s="165" t="s">
        <v>158</v>
      </c>
      <c r="E722" s="166" t="s">
        <v>1</v>
      </c>
      <c r="F722" s="167" t="s">
        <v>1022</v>
      </c>
      <c r="H722" s="166" t="s">
        <v>1</v>
      </c>
      <c r="I722" s="168"/>
      <c r="J722" s="168"/>
      <c r="M722" s="164"/>
      <c r="N722" s="169"/>
      <c r="O722" s="170"/>
      <c r="P722" s="170"/>
      <c r="Q722" s="170"/>
      <c r="R722" s="170"/>
      <c r="S722" s="170"/>
      <c r="T722" s="170"/>
      <c r="U722" s="170"/>
      <c r="V722" s="170"/>
      <c r="W722" s="170"/>
      <c r="X722" s="171"/>
      <c r="AT722" s="166" t="s">
        <v>158</v>
      </c>
      <c r="AU722" s="166" t="s">
        <v>87</v>
      </c>
      <c r="AV722" s="13" t="s">
        <v>83</v>
      </c>
      <c r="AW722" s="13" t="s">
        <v>4</v>
      </c>
      <c r="AX722" s="13" t="s">
        <v>78</v>
      </c>
      <c r="AY722" s="166" t="s">
        <v>146</v>
      </c>
    </row>
    <row r="723" spans="1:65" s="14" customFormat="1" ht="22.5">
      <c r="B723" s="172"/>
      <c r="D723" s="165" t="s">
        <v>158</v>
      </c>
      <c r="E723" s="173" t="s">
        <v>1</v>
      </c>
      <c r="F723" s="174" t="s">
        <v>1023</v>
      </c>
      <c r="H723" s="175">
        <v>175.506</v>
      </c>
      <c r="I723" s="176"/>
      <c r="J723" s="176"/>
      <c r="M723" s="172"/>
      <c r="N723" s="177"/>
      <c r="O723" s="178"/>
      <c r="P723" s="178"/>
      <c r="Q723" s="178"/>
      <c r="R723" s="178"/>
      <c r="S723" s="178"/>
      <c r="T723" s="178"/>
      <c r="U723" s="178"/>
      <c r="V723" s="178"/>
      <c r="W723" s="178"/>
      <c r="X723" s="179"/>
      <c r="AT723" s="173" t="s">
        <v>158</v>
      </c>
      <c r="AU723" s="173" t="s">
        <v>87</v>
      </c>
      <c r="AV723" s="14" t="s">
        <v>87</v>
      </c>
      <c r="AW723" s="14" t="s">
        <v>4</v>
      </c>
      <c r="AX723" s="14" t="s">
        <v>78</v>
      </c>
      <c r="AY723" s="173" t="s">
        <v>146</v>
      </c>
    </row>
    <row r="724" spans="1:65" s="13" customFormat="1" ht="11.25">
      <c r="B724" s="164"/>
      <c r="D724" s="165" t="s">
        <v>158</v>
      </c>
      <c r="E724" s="166" t="s">
        <v>1</v>
      </c>
      <c r="F724" s="167" t="s">
        <v>1024</v>
      </c>
      <c r="H724" s="166" t="s">
        <v>1</v>
      </c>
      <c r="I724" s="168"/>
      <c r="J724" s="168"/>
      <c r="M724" s="164"/>
      <c r="N724" s="169"/>
      <c r="O724" s="170"/>
      <c r="P724" s="170"/>
      <c r="Q724" s="170"/>
      <c r="R724" s="170"/>
      <c r="S724" s="170"/>
      <c r="T724" s="170"/>
      <c r="U724" s="170"/>
      <c r="V724" s="170"/>
      <c r="W724" s="170"/>
      <c r="X724" s="171"/>
      <c r="AT724" s="166" t="s">
        <v>158</v>
      </c>
      <c r="AU724" s="166" t="s">
        <v>87</v>
      </c>
      <c r="AV724" s="13" t="s">
        <v>83</v>
      </c>
      <c r="AW724" s="13" t="s">
        <v>4</v>
      </c>
      <c r="AX724" s="13" t="s">
        <v>78</v>
      </c>
      <c r="AY724" s="166" t="s">
        <v>146</v>
      </c>
    </row>
    <row r="725" spans="1:65" s="14" customFormat="1" ht="22.5">
      <c r="B725" s="172"/>
      <c r="D725" s="165" t="s">
        <v>158</v>
      </c>
      <c r="E725" s="173" t="s">
        <v>1</v>
      </c>
      <c r="F725" s="174" t="s">
        <v>1025</v>
      </c>
      <c r="H725" s="175">
        <v>195.86600000000001</v>
      </c>
      <c r="I725" s="176"/>
      <c r="J725" s="176"/>
      <c r="M725" s="172"/>
      <c r="N725" s="177"/>
      <c r="O725" s="178"/>
      <c r="P725" s="178"/>
      <c r="Q725" s="178"/>
      <c r="R725" s="178"/>
      <c r="S725" s="178"/>
      <c r="T725" s="178"/>
      <c r="U725" s="178"/>
      <c r="V725" s="178"/>
      <c r="W725" s="178"/>
      <c r="X725" s="179"/>
      <c r="AT725" s="173" t="s">
        <v>158</v>
      </c>
      <c r="AU725" s="173" t="s">
        <v>87</v>
      </c>
      <c r="AV725" s="14" t="s">
        <v>87</v>
      </c>
      <c r="AW725" s="14" t="s">
        <v>4</v>
      </c>
      <c r="AX725" s="14" t="s">
        <v>78</v>
      </c>
      <c r="AY725" s="173" t="s">
        <v>146</v>
      </c>
    </row>
    <row r="726" spans="1:65" s="13" customFormat="1" ht="11.25">
      <c r="B726" s="164"/>
      <c r="D726" s="165" t="s">
        <v>158</v>
      </c>
      <c r="E726" s="166" t="s">
        <v>1</v>
      </c>
      <c r="F726" s="167" t="s">
        <v>1026</v>
      </c>
      <c r="H726" s="166" t="s">
        <v>1</v>
      </c>
      <c r="I726" s="168"/>
      <c r="J726" s="168"/>
      <c r="M726" s="164"/>
      <c r="N726" s="169"/>
      <c r="O726" s="170"/>
      <c r="P726" s="170"/>
      <c r="Q726" s="170"/>
      <c r="R726" s="170"/>
      <c r="S726" s="170"/>
      <c r="T726" s="170"/>
      <c r="U726" s="170"/>
      <c r="V726" s="170"/>
      <c r="W726" s="170"/>
      <c r="X726" s="171"/>
      <c r="AT726" s="166" t="s">
        <v>158</v>
      </c>
      <c r="AU726" s="166" t="s">
        <v>87</v>
      </c>
      <c r="AV726" s="13" t="s">
        <v>83</v>
      </c>
      <c r="AW726" s="13" t="s">
        <v>4</v>
      </c>
      <c r="AX726" s="13" t="s">
        <v>78</v>
      </c>
      <c r="AY726" s="166" t="s">
        <v>146</v>
      </c>
    </row>
    <row r="727" spans="1:65" s="14" customFormat="1" ht="11.25">
      <c r="B727" s="172"/>
      <c r="D727" s="165" t="s">
        <v>158</v>
      </c>
      <c r="E727" s="173" t="s">
        <v>1</v>
      </c>
      <c r="F727" s="174" t="s">
        <v>1027</v>
      </c>
      <c r="H727" s="175">
        <v>133.36099999999999</v>
      </c>
      <c r="I727" s="176"/>
      <c r="J727" s="176"/>
      <c r="M727" s="172"/>
      <c r="N727" s="177"/>
      <c r="O727" s="178"/>
      <c r="P727" s="178"/>
      <c r="Q727" s="178"/>
      <c r="R727" s="178"/>
      <c r="S727" s="178"/>
      <c r="T727" s="178"/>
      <c r="U727" s="178"/>
      <c r="V727" s="178"/>
      <c r="W727" s="178"/>
      <c r="X727" s="179"/>
      <c r="AT727" s="173" t="s">
        <v>158</v>
      </c>
      <c r="AU727" s="173" t="s">
        <v>87</v>
      </c>
      <c r="AV727" s="14" t="s">
        <v>87</v>
      </c>
      <c r="AW727" s="14" t="s">
        <v>4</v>
      </c>
      <c r="AX727" s="14" t="s">
        <v>78</v>
      </c>
      <c r="AY727" s="173" t="s">
        <v>146</v>
      </c>
    </row>
    <row r="728" spans="1:65" s="15" customFormat="1" ht="11.25">
      <c r="B728" s="190"/>
      <c r="D728" s="165" t="s">
        <v>158</v>
      </c>
      <c r="E728" s="191" t="s">
        <v>1</v>
      </c>
      <c r="F728" s="192" t="s">
        <v>248</v>
      </c>
      <c r="H728" s="193">
        <v>614.38300000000004</v>
      </c>
      <c r="I728" s="194"/>
      <c r="J728" s="194"/>
      <c r="M728" s="190"/>
      <c r="N728" s="195"/>
      <c r="O728" s="196"/>
      <c r="P728" s="196"/>
      <c r="Q728" s="196"/>
      <c r="R728" s="196"/>
      <c r="S728" s="196"/>
      <c r="T728" s="196"/>
      <c r="U728" s="196"/>
      <c r="V728" s="196"/>
      <c r="W728" s="196"/>
      <c r="X728" s="197"/>
      <c r="AT728" s="191" t="s">
        <v>158</v>
      </c>
      <c r="AU728" s="191" t="s">
        <v>87</v>
      </c>
      <c r="AV728" s="15" t="s">
        <v>152</v>
      </c>
      <c r="AW728" s="15" t="s">
        <v>4</v>
      </c>
      <c r="AX728" s="15" t="s">
        <v>83</v>
      </c>
      <c r="AY728" s="191" t="s">
        <v>146</v>
      </c>
    </row>
    <row r="729" spans="1:65" s="2" customFormat="1" ht="24.2" customHeight="1">
      <c r="A729" s="33"/>
      <c r="B729" s="148"/>
      <c r="C729" s="149" t="s">
        <v>1028</v>
      </c>
      <c r="D729" s="149" t="s">
        <v>148</v>
      </c>
      <c r="E729" s="150" t="s">
        <v>1029</v>
      </c>
      <c r="F729" s="151" t="s">
        <v>1030</v>
      </c>
      <c r="G729" s="152" t="s">
        <v>501</v>
      </c>
      <c r="H729" s="153">
        <v>1</v>
      </c>
      <c r="I729" s="154"/>
      <c r="J729" s="154"/>
      <c r="K729" s="155">
        <f>ROUND(P729*H729,2)</f>
        <v>0</v>
      </c>
      <c r="L729" s="156"/>
      <c r="M729" s="34"/>
      <c r="N729" s="157" t="s">
        <v>1</v>
      </c>
      <c r="O729" s="158" t="s">
        <v>41</v>
      </c>
      <c r="P729" s="159">
        <f>I729+J729</f>
        <v>0</v>
      </c>
      <c r="Q729" s="159">
        <f>ROUND(I729*H729,2)</f>
        <v>0</v>
      </c>
      <c r="R729" s="159">
        <f>ROUND(J729*H729,2)</f>
        <v>0</v>
      </c>
      <c r="S729" s="59"/>
      <c r="T729" s="160">
        <f>S729*H729</f>
        <v>0</v>
      </c>
      <c r="U729" s="160">
        <v>0</v>
      </c>
      <c r="V729" s="160">
        <f>U729*H729</f>
        <v>0</v>
      </c>
      <c r="W729" s="160">
        <v>0</v>
      </c>
      <c r="X729" s="161">
        <f>W729*H729</f>
        <v>0</v>
      </c>
      <c r="Y729" s="33"/>
      <c r="Z729" s="33"/>
      <c r="AA729" s="33"/>
      <c r="AB729" s="33"/>
      <c r="AC729" s="33"/>
      <c r="AD729" s="33"/>
      <c r="AE729" s="33"/>
      <c r="AR729" s="162" t="s">
        <v>152</v>
      </c>
      <c r="AT729" s="162" t="s">
        <v>148</v>
      </c>
      <c r="AU729" s="162" t="s">
        <v>87</v>
      </c>
      <c r="AY729" s="18" t="s">
        <v>146</v>
      </c>
      <c r="BE729" s="163">
        <f>IF(O729="základní",K729,0)</f>
        <v>0</v>
      </c>
      <c r="BF729" s="163">
        <f>IF(O729="snížená",K729,0)</f>
        <v>0</v>
      </c>
      <c r="BG729" s="163">
        <f>IF(O729="zákl. přenesená",K729,0)</f>
        <v>0</v>
      </c>
      <c r="BH729" s="163">
        <f>IF(O729="sníž. přenesená",K729,0)</f>
        <v>0</v>
      </c>
      <c r="BI729" s="163">
        <f>IF(O729="nulová",K729,0)</f>
        <v>0</v>
      </c>
      <c r="BJ729" s="18" t="s">
        <v>83</v>
      </c>
      <c r="BK729" s="163">
        <f>ROUND(P729*H729,2)</f>
        <v>0</v>
      </c>
      <c r="BL729" s="18" t="s">
        <v>152</v>
      </c>
      <c r="BM729" s="162" t="s">
        <v>1031</v>
      </c>
    </row>
    <row r="730" spans="1:65" s="2" customFormat="1" ht="24.2" customHeight="1">
      <c r="A730" s="33"/>
      <c r="B730" s="148"/>
      <c r="C730" s="149" t="s">
        <v>1032</v>
      </c>
      <c r="D730" s="149" t="s">
        <v>148</v>
      </c>
      <c r="E730" s="150" t="s">
        <v>1033</v>
      </c>
      <c r="F730" s="151" t="s">
        <v>1034</v>
      </c>
      <c r="G730" s="152" t="s">
        <v>501</v>
      </c>
      <c r="H730" s="153">
        <v>1</v>
      </c>
      <c r="I730" s="154"/>
      <c r="J730" s="154"/>
      <c r="K730" s="155">
        <f>ROUND(P730*H730,2)</f>
        <v>0</v>
      </c>
      <c r="L730" s="156"/>
      <c r="M730" s="34"/>
      <c r="N730" s="157" t="s">
        <v>1</v>
      </c>
      <c r="O730" s="158" t="s">
        <v>41</v>
      </c>
      <c r="P730" s="159">
        <f>I730+J730</f>
        <v>0</v>
      </c>
      <c r="Q730" s="159">
        <f>ROUND(I730*H730,2)</f>
        <v>0</v>
      </c>
      <c r="R730" s="159">
        <f>ROUND(J730*H730,2)</f>
        <v>0</v>
      </c>
      <c r="S730" s="59"/>
      <c r="T730" s="160">
        <f>S730*H730</f>
        <v>0</v>
      </c>
      <c r="U730" s="160">
        <v>0</v>
      </c>
      <c r="V730" s="160">
        <f>U730*H730</f>
        <v>0</v>
      </c>
      <c r="W730" s="160">
        <v>0</v>
      </c>
      <c r="X730" s="161">
        <f>W730*H730</f>
        <v>0</v>
      </c>
      <c r="Y730" s="33"/>
      <c r="Z730" s="33"/>
      <c r="AA730" s="33"/>
      <c r="AB730" s="33"/>
      <c r="AC730" s="33"/>
      <c r="AD730" s="33"/>
      <c r="AE730" s="33"/>
      <c r="AR730" s="162" t="s">
        <v>152</v>
      </c>
      <c r="AT730" s="162" t="s">
        <v>148</v>
      </c>
      <c r="AU730" s="162" t="s">
        <v>87</v>
      </c>
      <c r="AY730" s="18" t="s">
        <v>146</v>
      </c>
      <c r="BE730" s="163">
        <f>IF(O730="základní",K730,0)</f>
        <v>0</v>
      </c>
      <c r="BF730" s="163">
        <f>IF(O730="snížená",K730,0)</f>
        <v>0</v>
      </c>
      <c r="BG730" s="163">
        <f>IF(O730="zákl. přenesená",K730,0)</f>
        <v>0</v>
      </c>
      <c r="BH730" s="163">
        <f>IF(O730="sníž. přenesená",K730,0)</f>
        <v>0</v>
      </c>
      <c r="BI730" s="163">
        <f>IF(O730="nulová",K730,0)</f>
        <v>0</v>
      </c>
      <c r="BJ730" s="18" t="s">
        <v>83</v>
      </c>
      <c r="BK730" s="163">
        <f>ROUND(P730*H730,2)</f>
        <v>0</v>
      </c>
      <c r="BL730" s="18" t="s">
        <v>152</v>
      </c>
      <c r="BM730" s="162" t="s">
        <v>1035</v>
      </c>
    </row>
    <row r="731" spans="1:65" s="2" customFormat="1" ht="24.2" customHeight="1">
      <c r="A731" s="33"/>
      <c r="B731" s="148"/>
      <c r="C731" s="149" t="s">
        <v>1036</v>
      </c>
      <c r="D731" s="149" t="s">
        <v>148</v>
      </c>
      <c r="E731" s="150" t="s">
        <v>1037</v>
      </c>
      <c r="F731" s="151" t="s">
        <v>1038</v>
      </c>
      <c r="G731" s="152" t="s">
        <v>501</v>
      </c>
      <c r="H731" s="153">
        <v>1</v>
      </c>
      <c r="I731" s="154"/>
      <c r="J731" s="154"/>
      <c r="K731" s="155">
        <f>ROUND(P731*H731,2)</f>
        <v>0</v>
      </c>
      <c r="L731" s="156"/>
      <c r="M731" s="34"/>
      <c r="N731" s="157" t="s">
        <v>1</v>
      </c>
      <c r="O731" s="158" t="s">
        <v>41</v>
      </c>
      <c r="P731" s="159">
        <f>I731+J731</f>
        <v>0</v>
      </c>
      <c r="Q731" s="159">
        <f>ROUND(I731*H731,2)</f>
        <v>0</v>
      </c>
      <c r="R731" s="159">
        <f>ROUND(J731*H731,2)</f>
        <v>0</v>
      </c>
      <c r="S731" s="59"/>
      <c r="T731" s="160">
        <f>S731*H731</f>
        <v>0</v>
      </c>
      <c r="U731" s="160">
        <v>0</v>
      </c>
      <c r="V731" s="160">
        <f>U731*H731</f>
        <v>0</v>
      </c>
      <c r="W731" s="160">
        <v>0</v>
      </c>
      <c r="X731" s="161">
        <f>W731*H731</f>
        <v>0</v>
      </c>
      <c r="Y731" s="33"/>
      <c r="Z731" s="33"/>
      <c r="AA731" s="33"/>
      <c r="AB731" s="33"/>
      <c r="AC731" s="33"/>
      <c r="AD731" s="33"/>
      <c r="AE731" s="33"/>
      <c r="AR731" s="162" t="s">
        <v>152</v>
      </c>
      <c r="AT731" s="162" t="s">
        <v>148</v>
      </c>
      <c r="AU731" s="162" t="s">
        <v>87</v>
      </c>
      <c r="AY731" s="18" t="s">
        <v>146</v>
      </c>
      <c r="BE731" s="163">
        <f>IF(O731="základní",K731,0)</f>
        <v>0</v>
      </c>
      <c r="BF731" s="163">
        <f>IF(O731="snížená",K731,0)</f>
        <v>0</v>
      </c>
      <c r="BG731" s="163">
        <f>IF(O731="zákl. přenesená",K731,0)</f>
        <v>0</v>
      </c>
      <c r="BH731" s="163">
        <f>IF(O731="sníž. přenesená",K731,0)</f>
        <v>0</v>
      </c>
      <c r="BI731" s="163">
        <f>IF(O731="nulová",K731,0)</f>
        <v>0</v>
      </c>
      <c r="BJ731" s="18" t="s">
        <v>83</v>
      </c>
      <c r="BK731" s="163">
        <f>ROUND(P731*H731,2)</f>
        <v>0</v>
      </c>
      <c r="BL731" s="18" t="s">
        <v>152</v>
      </c>
      <c r="BM731" s="162" t="s">
        <v>1039</v>
      </c>
    </row>
    <row r="732" spans="1:65" s="12" customFormat="1" ht="22.9" customHeight="1">
      <c r="B732" s="134"/>
      <c r="D732" s="135" t="s">
        <v>77</v>
      </c>
      <c r="E732" s="146" t="s">
        <v>1040</v>
      </c>
      <c r="F732" s="146" t="s">
        <v>1041</v>
      </c>
      <c r="I732" s="137"/>
      <c r="J732" s="137"/>
      <c r="K732" s="147">
        <f>BK732</f>
        <v>0</v>
      </c>
      <c r="M732" s="134"/>
      <c r="N732" s="139"/>
      <c r="O732" s="140"/>
      <c r="P732" s="140"/>
      <c r="Q732" s="141">
        <f>SUM(Q733:Q740)</f>
        <v>0</v>
      </c>
      <c r="R732" s="141">
        <f>SUM(R733:R740)</f>
        <v>0</v>
      </c>
      <c r="S732" s="140"/>
      <c r="T732" s="142">
        <f>SUM(T733:T740)</f>
        <v>0</v>
      </c>
      <c r="U732" s="140"/>
      <c r="V732" s="142">
        <f>SUM(V733:V740)</f>
        <v>0</v>
      </c>
      <c r="W732" s="140"/>
      <c r="X732" s="143">
        <f>SUM(X733:X740)</f>
        <v>0</v>
      </c>
      <c r="AR732" s="135" t="s">
        <v>83</v>
      </c>
      <c r="AT732" s="144" t="s">
        <v>77</v>
      </c>
      <c r="AU732" s="144" t="s">
        <v>83</v>
      </c>
      <c r="AY732" s="135" t="s">
        <v>146</v>
      </c>
      <c r="BK732" s="145">
        <f>SUM(BK733:BK740)</f>
        <v>0</v>
      </c>
    </row>
    <row r="733" spans="1:65" s="2" customFormat="1" ht="14.45" customHeight="1">
      <c r="A733" s="33"/>
      <c r="B733" s="148"/>
      <c r="C733" s="149" t="s">
        <v>1042</v>
      </c>
      <c r="D733" s="149" t="s">
        <v>148</v>
      </c>
      <c r="E733" s="150" t="s">
        <v>1043</v>
      </c>
      <c r="F733" s="151" t="s">
        <v>1044</v>
      </c>
      <c r="G733" s="152" t="s">
        <v>324</v>
      </c>
      <c r="H733" s="153">
        <v>16</v>
      </c>
      <c r="I733" s="154"/>
      <c r="J733" s="154"/>
      <c r="K733" s="155">
        <f>ROUND(P733*H733,2)</f>
        <v>0</v>
      </c>
      <c r="L733" s="156"/>
      <c r="M733" s="34"/>
      <c r="N733" s="157" t="s">
        <v>1</v>
      </c>
      <c r="O733" s="158" t="s">
        <v>41</v>
      </c>
      <c r="P733" s="159">
        <f>I733+J733</f>
        <v>0</v>
      </c>
      <c r="Q733" s="159">
        <f>ROUND(I733*H733,2)</f>
        <v>0</v>
      </c>
      <c r="R733" s="159">
        <f>ROUND(J733*H733,2)</f>
        <v>0</v>
      </c>
      <c r="S733" s="59"/>
      <c r="T733" s="160">
        <f>S733*H733</f>
        <v>0</v>
      </c>
      <c r="U733" s="160">
        <v>0</v>
      </c>
      <c r="V733" s="160">
        <f>U733*H733</f>
        <v>0</v>
      </c>
      <c r="W733" s="160">
        <v>0</v>
      </c>
      <c r="X733" s="161">
        <f>W733*H733</f>
        <v>0</v>
      </c>
      <c r="Y733" s="33"/>
      <c r="Z733" s="33"/>
      <c r="AA733" s="33"/>
      <c r="AB733" s="33"/>
      <c r="AC733" s="33"/>
      <c r="AD733" s="33"/>
      <c r="AE733" s="33"/>
      <c r="AR733" s="162" t="s">
        <v>152</v>
      </c>
      <c r="AT733" s="162" t="s">
        <v>148</v>
      </c>
      <c r="AU733" s="162" t="s">
        <v>87</v>
      </c>
      <c r="AY733" s="18" t="s">
        <v>146</v>
      </c>
      <c r="BE733" s="163">
        <f>IF(O733="základní",K733,0)</f>
        <v>0</v>
      </c>
      <c r="BF733" s="163">
        <f>IF(O733="snížená",K733,0)</f>
        <v>0</v>
      </c>
      <c r="BG733" s="163">
        <f>IF(O733="zákl. přenesená",K733,0)</f>
        <v>0</v>
      </c>
      <c r="BH733" s="163">
        <f>IF(O733="sníž. přenesená",K733,0)</f>
        <v>0</v>
      </c>
      <c r="BI733" s="163">
        <f>IF(O733="nulová",K733,0)</f>
        <v>0</v>
      </c>
      <c r="BJ733" s="18" t="s">
        <v>83</v>
      </c>
      <c r="BK733" s="163">
        <f>ROUND(P733*H733,2)</f>
        <v>0</v>
      </c>
      <c r="BL733" s="18" t="s">
        <v>152</v>
      </c>
      <c r="BM733" s="162" t="s">
        <v>1045</v>
      </c>
    </row>
    <row r="734" spans="1:65" s="14" customFormat="1" ht="11.25">
      <c r="B734" s="172"/>
      <c r="D734" s="165" t="s">
        <v>158</v>
      </c>
      <c r="E734" s="173" t="s">
        <v>1</v>
      </c>
      <c r="F734" s="174" t="s">
        <v>228</v>
      </c>
      <c r="H734" s="175">
        <v>16</v>
      </c>
      <c r="I734" s="176"/>
      <c r="J734" s="176"/>
      <c r="M734" s="172"/>
      <c r="N734" s="177"/>
      <c r="O734" s="178"/>
      <c r="P734" s="178"/>
      <c r="Q734" s="178"/>
      <c r="R734" s="178"/>
      <c r="S734" s="178"/>
      <c r="T734" s="178"/>
      <c r="U734" s="178"/>
      <c r="V734" s="178"/>
      <c r="W734" s="178"/>
      <c r="X734" s="179"/>
      <c r="AT734" s="173" t="s">
        <v>158</v>
      </c>
      <c r="AU734" s="173" t="s">
        <v>87</v>
      </c>
      <c r="AV734" s="14" t="s">
        <v>87</v>
      </c>
      <c r="AW734" s="14" t="s">
        <v>4</v>
      </c>
      <c r="AX734" s="14" t="s">
        <v>83</v>
      </c>
      <c r="AY734" s="173" t="s">
        <v>146</v>
      </c>
    </row>
    <row r="735" spans="1:65" s="2" customFormat="1" ht="24.2" customHeight="1">
      <c r="A735" s="33"/>
      <c r="B735" s="148"/>
      <c r="C735" s="149" t="s">
        <v>1046</v>
      </c>
      <c r="D735" s="149" t="s">
        <v>148</v>
      </c>
      <c r="E735" s="150" t="s">
        <v>1047</v>
      </c>
      <c r="F735" s="151" t="s">
        <v>1048</v>
      </c>
      <c r="G735" s="152" t="s">
        <v>324</v>
      </c>
      <c r="H735" s="153">
        <v>480</v>
      </c>
      <c r="I735" s="154"/>
      <c r="J735" s="154"/>
      <c r="K735" s="155">
        <f>ROUND(P735*H735,2)</f>
        <v>0</v>
      </c>
      <c r="L735" s="156"/>
      <c r="M735" s="34"/>
      <c r="N735" s="157" t="s">
        <v>1</v>
      </c>
      <c r="O735" s="158" t="s">
        <v>41</v>
      </c>
      <c r="P735" s="159">
        <f>I735+J735</f>
        <v>0</v>
      </c>
      <c r="Q735" s="159">
        <f>ROUND(I735*H735,2)</f>
        <v>0</v>
      </c>
      <c r="R735" s="159">
        <f>ROUND(J735*H735,2)</f>
        <v>0</v>
      </c>
      <c r="S735" s="59"/>
      <c r="T735" s="160">
        <f>S735*H735</f>
        <v>0</v>
      </c>
      <c r="U735" s="160">
        <v>0</v>
      </c>
      <c r="V735" s="160">
        <f>U735*H735</f>
        <v>0</v>
      </c>
      <c r="W735" s="160">
        <v>0</v>
      </c>
      <c r="X735" s="161">
        <f>W735*H735</f>
        <v>0</v>
      </c>
      <c r="Y735" s="33"/>
      <c r="Z735" s="33"/>
      <c r="AA735" s="33"/>
      <c r="AB735" s="33"/>
      <c r="AC735" s="33"/>
      <c r="AD735" s="33"/>
      <c r="AE735" s="33"/>
      <c r="AR735" s="162" t="s">
        <v>152</v>
      </c>
      <c r="AT735" s="162" t="s">
        <v>148</v>
      </c>
      <c r="AU735" s="162" t="s">
        <v>87</v>
      </c>
      <c r="AY735" s="18" t="s">
        <v>146</v>
      </c>
      <c r="BE735" s="163">
        <f>IF(O735="základní",K735,0)</f>
        <v>0</v>
      </c>
      <c r="BF735" s="163">
        <f>IF(O735="snížená",K735,0)</f>
        <v>0</v>
      </c>
      <c r="BG735" s="163">
        <f>IF(O735="zákl. přenesená",K735,0)</f>
        <v>0</v>
      </c>
      <c r="BH735" s="163">
        <f>IF(O735="sníž. přenesená",K735,0)</f>
        <v>0</v>
      </c>
      <c r="BI735" s="163">
        <f>IF(O735="nulová",K735,0)</f>
        <v>0</v>
      </c>
      <c r="BJ735" s="18" t="s">
        <v>83</v>
      </c>
      <c r="BK735" s="163">
        <f>ROUND(P735*H735,2)</f>
        <v>0</v>
      </c>
      <c r="BL735" s="18" t="s">
        <v>152</v>
      </c>
      <c r="BM735" s="162" t="s">
        <v>1049</v>
      </c>
    </row>
    <row r="736" spans="1:65" s="14" customFormat="1" ht="11.25">
      <c r="B736" s="172"/>
      <c r="D736" s="165" t="s">
        <v>158</v>
      </c>
      <c r="E736" s="173" t="s">
        <v>1</v>
      </c>
      <c r="F736" s="174" t="s">
        <v>1050</v>
      </c>
      <c r="H736" s="175">
        <v>480</v>
      </c>
      <c r="I736" s="176"/>
      <c r="J736" s="176"/>
      <c r="M736" s="172"/>
      <c r="N736" s="177"/>
      <c r="O736" s="178"/>
      <c r="P736" s="178"/>
      <c r="Q736" s="178"/>
      <c r="R736" s="178"/>
      <c r="S736" s="178"/>
      <c r="T736" s="178"/>
      <c r="U736" s="178"/>
      <c r="V736" s="178"/>
      <c r="W736" s="178"/>
      <c r="X736" s="179"/>
      <c r="AT736" s="173" t="s">
        <v>158</v>
      </c>
      <c r="AU736" s="173" t="s">
        <v>87</v>
      </c>
      <c r="AV736" s="14" t="s">
        <v>87</v>
      </c>
      <c r="AW736" s="14" t="s">
        <v>4</v>
      </c>
      <c r="AX736" s="14" t="s">
        <v>83</v>
      </c>
      <c r="AY736" s="173" t="s">
        <v>146</v>
      </c>
    </row>
    <row r="737" spans="1:65" s="2" customFormat="1" ht="24.2" customHeight="1">
      <c r="A737" s="33"/>
      <c r="B737" s="148"/>
      <c r="C737" s="149" t="s">
        <v>1051</v>
      </c>
      <c r="D737" s="149" t="s">
        <v>148</v>
      </c>
      <c r="E737" s="150" t="s">
        <v>1052</v>
      </c>
      <c r="F737" s="151" t="s">
        <v>1053</v>
      </c>
      <c r="G737" s="152" t="s">
        <v>177</v>
      </c>
      <c r="H737" s="153">
        <v>139.5</v>
      </c>
      <c r="I737" s="154"/>
      <c r="J737" s="154"/>
      <c r="K737" s="155">
        <f>ROUND(P737*H737,2)</f>
        <v>0</v>
      </c>
      <c r="L737" s="156"/>
      <c r="M737" s="34"/>
      <c r="N737" s="157" t="s">
        <v>1</v>
      </c>
      <c r="O737" s="158" t="s">
        <v>41</v>
      </c>
      <c r="P737" s="159">
        <f>I737+J737</f>
        <v>0</v>
      </c>
      <c r="Q737" s="159">
        <f>ROUND(I737*H737,2)</f>
        <v>0</v>
      </c>
      <c r="R737" s="159">
        <f>ROUND(J737*H737,2)</f>
        <v>0</v>
      </c>
      <c r="S737" s="59"/>
      <c r="T737" s="160">
        <f>S737*H737</f>
        <v>0</v>
      </c>
      <c r="U737" s="160">
        <v>0</v>
      </c>
      <c r="V737" s="160">
        <f>U737*H737</f>
        <v>0</v>
      </c>
      <c r="W737" s="160">
        <v>0</v>
      </c>
      <c r="X737" s="161">
        <f>W737*H737</f>
        <v>0</v>
      </c>
      <c r="Y737" s="33"/>
      <c r="Z737" s="33"/>
      <c r="AA737" s="33"/>
      <c r="AB737" s="33"/>
      <c r="AC737" s="33"/>
      <c r="AD737" s="33"/>
      <c r="AE737" s="33"/>
      <c r="AR737" s="162" t="s">
        <v>152</v>
      </c>
      <c r="AT737" s="162" t="s">
        <v>148</v>
      </c>
      <c r="AU737" s="162" t="s">
        <v>87</v>
      </c>
      <c r="AY737" s="18" t="s">
        <v>146</v>
      </c>
      <c r="BE737" s="163">
        <f>IF(O737="základní",K737,0)</f>
        <v>0</v>
      </c>
      <c r="BF737" s="163">
        <f>IF(O737="snížená",K737,0)</f>
        <v>0</v>
      </c>
      <c r="BG737" s="163">
        <f>IF(O737="zákl. přenesená",K737,0)</f>
        <v>0</v>
      </c>
      <c r="BH737" s="163">
        <f>IF(O737="sníž. přenesená",K737,0)</f>
        <v>0</v>
      </c>
      <c r="BI737" s="163">
        <f>IF(O737="nulová",K737,0)</f>
        <v>0</v>
      </c>
      <c r="BJ737" s="18" t="s">
        <v>83</v>
      </c>
      <c r="BK737" s="163">
        <f>ROUND(P737*H737,2)</f>
        <v>0</v>
      </c>
      <c r="BL737" s="18" t="s">
        <v>152</v>
      </c>
      <c r="BM737" s="162" t="s">
        <v>1054</v>
      </c>
    </row>
    <row r="738" spans="1:65" s="2" customFormat="1" ht="24.2" customHeight="1">
      <c r="A738" s="33"/>
      <c r="B738" s="148"/>
      <c r="C738" s="149" t="s">
        <v>1055</v>
      </c>
      <c r="D738" s="149" t="s">
        <v>148</v>
      </c>
      <c r="E738" s="150" t="s">
        <v>1056</v>
      </c>
      <c r="F738" s="151" t="s">
        <v>1057</v>
      </c>
      <c r="G738" s="152" t="s">
        <v>177</v>
      </c>
      <c r="H738" s="153">
        <v>2651.64</v>
      </c>
      <c r="I738" s="154"/>
      <c r="J738" s="154"/>
      <c r="K738" s="155">
        <f>ROUND(P738*H738,2)</f>
        <v>0</v>
      </c>
      <c r="L738" s="156"/>
      <c r="M738" s="34"/>
      <c r="N738" s="157" t="s">
        <v>1</v>
      </c>
      <c r="O738" s="158" t="s">
        <v>41</v>
      </c>
      <c r="P738" s="159">
        <f>I738+J738</f>
        <v>0</v>
      </c>
      <c r="Q738" s="159">
        <f>ROUND(I738*H738,2)</f>
        <v>0</v>
      </c>
      <c r="R738" s="159">
        <f>ROUND(J738*H738,2)</f>
        <v>0</v>
      </c>
      <c r="S738" s="59"/>
      <c r="T738" s="160">
        <f>S738*H738</f>
        <v>0</v>
      </c>
      <c r="U738" s="160">
        <v>0</v>
      </c>
      <c r="V738" s="160">
        <f>U738*H738</f>
        <v>0</v>
      </c>
      <c r="W738" s="160">
        <v>0</v>
      </c>
      <c r="X738" s="161">
        <f>W738*H738</f>
        <v>0</v>
      </c>
      <c r="Y738" s="33"/>
      <c r="Z738" s="33"/>
      <c r="AA738" s="33"/>
      <c r="AB738" s="33"/>
      <c r="AC738" s="33"/>
      <c r="AD738" s="33"/>
      <c r="AE738" s="33"/>
      <c r="AR738" s="162" t="s">
        <v>152</v>
      </c>
      <c r="AT738" s="162" t="s">
        <v>148</v>
      </c>
      <c r="AU738" s="162" t="s">
        <v>87</v>
      </c>
      <c r="AY738" s="18" t="s">
        <v>146</v>
      </c>
      <c r="BE738" s="163">
        <f>IF(O738="základní",K738,0)</f>
        <v>0</v>
      </c>
      <c r="BF738" s="163">
        <f>IF(O738="snížená",K738,0)</f>
        <v>0</v>
      </c>
      <c r="BG738" s="163">
        <f>IF(O738="zákl. přenesená",K738,0)</f>
        <v>0</v>
      </c>
      <c r="BH738" s="163">
        <f>IF(O738="sníž. přenesená",K738,0)</f>
        <v>0</v>
      </c>
      <c r="BI738" s="163">
        <f>IF(O738="nulová",K738,0)</f>
        <v>0</v>
      </c>
      <c r="BJ738" s="18" t="s">
        <v>83</v>
      </c>
      <c r="BK738" s="163">
        <f>ROUND(P738*H738,2)</f>
        <v>0</v>
      </c>
      <c r="BL738" s="18" t="s">
        <v>152</v>
      </c>
      <c r="BM738" s="162" t="s">
        <v>1058</v>
      </c>
    </row>
    <row r="739" spans="1:65" s="14" customFormat="1" ht="11.25">
      <c r="B739" s="172"/>
      <c r="D739" s="165" t="s">
        <v>158</v>
      </c>
      <c r="E739" s="173" t="s">
        <v>1</v>
      </c>
      <c r="F739" s="174" t="s">
        <v>1059</v>
      </c>
      <c r="H739" s="175">
        <v>2651.64</v>
      </c>
      <c r="I739" s="176"/>
      <c r="J739" s="176"/>
      <c r="M739" s="172"/>
      <c r="N739" s="177"/>
      <c r="O739" s="178"/>
      <c r="P739" s="178"/>
      <c r="Q739" s="178"/>
      <c r="R739" s="178"/>
      <c r="S739" s="178"/>
      <c r="T739" s="178"/>
      <c r="U739" s="178"/>
      <c r="V739" s="178"/>
      <c r="W739" s="178"/>
      <c r="X739" s="179"/>
      <c r="AT739" s="173" t="s">
        <v>158</v>
      </c>
      <c r="AU739" s="173" t="s">
        <v>87</v>
      </c>
      <c r="AV739" s="14" t="s">
        <v>87</v>
      </c>
      <c r="AW739" s="14" t="s">
        <v>4</v>
      </c>
      <c r="AX739" s="14" t="s">
        <v>83</v>
      </c>
      <c r="AY739" s="173" t="s">
        <v>146</v>
      </c>
    </row>
    <row r="740" spans="1:65" s="2" customFormat="1" ht="24.2" customHeight="1">
      <c r="A740" s="33"/>
      <c r="B740" s="148"/>
      <c r="C740" s="149" t="s">
        <v>1060</v>
      </c>
      <c r="D740" s="149" t="s">
        <v>148</v>
      </c>
      <c r="E740" s="150" t="s">
        <v>1061</v>
      </c>
      <c r="F740" s="151" t="s">
        <v>1062</v>
      </c>
      <c r="G740" s="152" t="s">
        <v>177</v>
      </c>
      <c r="H740" s="153">
        <v>139.5</v>
      </c>
      <c r="I740" s="154"/>
      <c r="J740" s="154"/>
      <c r="K740" s="155">
        <f>ROUND(P740*H740,2)</f>
        <v>0</v>
      </c>
      <c r="L740" s="156"/>
      <c r="M740" s="34"/>
      <c r="N740" s="157" t="s">
        <v>1</v>
      </c>
      <c r="O740" s="158" t="s">
        <v>41</v>
      </c>
      <c r="P740" s="159">
        <f>I740+J740</f>
        <v>0</v>
      </c>
      <c r="Q740" s="159">
        <f>ROUND(I740*H740,2)</f>
        <v>0</v>
      </c>
      <c r="R740" s="159">
        <f>ROUND(J740*H740,2)</f>
        <v>0</v>
      </c>
      <c r="S740" s="59"/>
      <c r="T740" s="160">
        <f>S740*H740</f>
        <v>0</v>
      </c>
      <c r="U740" s="160">
        <v>0</v>
      </c>
      <c r="V740" s="160">
        <f>U740*H740</f>
        <v>0</v>
      </c>
      <c r="W740" s="160">
        <v>0</v>
      </c>
      <c r="X740" s="161">
        <f>W740*H740</f>
        <v>0</v>
      </c>
      <c r="Y740" s="33"/>
      <c r="Z740" s="33"/>
      <c r="AA740" s="33"/>
      <c r="AB740" s="33"/>
      <c r="AC740" s="33"/>
      <c r="AD740" s="33"/>
      <c r="AE740" s="33"/>
      <c r="AR740" s="162" t="s">
        <v>152</v>
      </c>
      <c r="AT740" s="162" t="s">
        <v>148</v>
      </c>
      <c r="AU740" s="162" t="s">
        <v>87</v>
      </c>
      <c r="AY740" s="18" t="s">
        <v>146</v>
      </c>
      <c r="BE740" s="163">
        <f>IF(O740="základní",K740,0)</f>
        <v>0</v>
      </c>
      <c r="BF740" s="163">
        <f>IF(O740="snížená",K740,0)</f>
        <v>0</v>
      </c>
      <c r="BG740" s="163">
        <f>IF(O740="zákl. přenesená",K740,0)</f>
        <v>0</v>
      </c>
      <c r="BH740" s="163">
        <f>IF(O740="sníž. přenesená",K740,0)</f>
        <v>0</v>
      </c>
      <c r="BI740" s="163">
        <f>IF(O740="nulová",K740,0)</f>
        <v>0</v>
      </c>
      <c r="BJ740" s="18" t="s">
        <v>83</v>
      </c>
      <c r="BK740" s="163">
        <f>ROUND(P740*H740,2)</f>
        <v>0</v>
      </c>
      <c r="BL740" s="18" t="s">
        <v>152</v>
      </c>
      <c r="BM740" s="162" t="s">
        <v>1063</v>
      </c>
    </row>
    <row r="741" spans="1:65" s="12" customFormat="1" ht="22.9" customHeight="1">
      <c r="B741" s="134"/>
      <c r="D741" s="135" t="s">
        <v>77</v>
      </c>
      <c r="E741" s="146" t="s">
        <v>1064</v>
      </c>
      <c r="F741" s="146" t="s">
        <v>1065</v>
      </c>
      <c r="I741" s="137"/>
      <c r="J741" s="137"/>
      <c r="K741" s="147">
        <f>BK741</f>
        <v>0</v>
      </c>
      <c r="M741" s="134"/>
      <c r="N741" s="139"/>
      <c r="O741" s="140"/>
      <c r="P741" s="140"/>
      <c r="Q741" s="141">
        <f>Q742</f>
        <v>0</v>
      </c>
      <c r="R741" s="141">
        <f>R742</f>
        <v>0</v>
      </c>
      <c r="S741" s="140"/>
      <c r="T741" s="142">
        <f>T742</f>
        <v>0</v>
      </c>
      <c r="U741" s="140"/>
      <c r="V741" s="142">
        <f>V742</f>
        <v>0</v>
      </c>
      <c r="W741" s="140"/>
      <c r="X741" s="143">
        <f>X742</f>
        <v>0</v>
      </c>
      <c r="AR741" s="135" t="s">
        <v>83</v>
      </c>
      <c r="AT741" s="144" t="s">
        <v>77</v>
      </c>
      <c r="AU741" s="144" t="s">
        <v>83</v>
      </c>
      <c r="AY741" s="135" t="s">
        <v>146</v>
      </c>
      <c r="BK741" s="145">
        <f>BK742</f>
        <v>0</v>
      </c>
    </row>
    <row r="742" spans="1:65" s="2" customFormat="1" ht="14.45" customHeight="1">
      <c r="A742" s="33"/>
      <c r="B742" s="148"/>
      <c r="C742" s="149" t="s">
        <v>1066</v>
      </c>
      <c r="D742" s="149" t="s">
        <v>148</v>
      </c>
      <c r="E742" s="150" t="s">
        <v>1067</v>
      </c>
      <c r="F742" s="151" t="s">
        <v>1068</v>
      </c>
      <c r="G742" s="152" t="s">
        <v>177</v>
      </c>
      <c r="H742" s="153">
        <v>238.08699999999999</v>
      </c>
      <c r="I742" s="154"/>
      <c r="J742" s="154"/>
      <c r="K742" s="155">
        <f>ROUND(P742*H742,2)</f>
        <v>0</v>
      </c>
      <c r="L742" s="156"/>
      <c r="M742" s="34"/>
      <c r="N742" s="157" t="s">
        <v>1</v>
      </c>
      <c r="O742" s="158" t="s">
        <v>41</v>
      </c>
      <c r="P742" s="159">
        <f>I742+J742</f>
        <v>0</v>
      </c>
      <c r="Q742" s="159">
        <f>ROUND(I742*H742,2)</f>
        <v>0</v>
      </c>
      <c r="R742" s="159">
        <f>ROUND(J742*H742,2)</f>
        <v>0</v>
      </c>
      <c r="S742" s="59"/>
      <c r="T742" s="160">
        <f>S742*H742</f>
        <v>0</v>
      </c>
      <c r="U742" s="160">
        <v>0</v>
      </c>
      <c r="V742" s="160">
        <f>U742*H742</f>
        <v>0</v>
      </c>
      <c r="W742" s="160">
        <v>0</v>
      </c>
      <c r="X742" s="161">
        <f>W742*H742</f>
        <v>0</v>
      </c>
      <c r="Y742" s="33"/>
      <c r="Z742" s="33"/>
      <c r="AA742" s="33"/>
      <c r="AB742" s="33"/>
      <c r="AC742" s="33"/>
      <c r="AD742" s="33"/>
      <c r="AE742" s="33"/>
      <c r="AR742" s="162" t="s">
        <v>152</v>
      </c>
      <c r="AT742" s="162" t="s">
        <v>148</v>
      </c>
      <c r="AU742" s="162" t="s">
        <v>87</v>
      </c>
      <c r="AY742" s="18" t="s">
        <v>146</v>
      </c>
      <c r="BE742" s="163">
        <f>IF(O742="základní",K742,0)</f>
        <v>0</v>
      </c>
      <c r="BF742" s="163">
        <f>IF(O742="snížená",K742,0)</f>
        <v>0</v>
      </c>
      <c r="BG742" s="163">
        <f>IF(O742="zákl. přenesená",K742,0)</f>
        <v>0</v>
      </c>
      <c r="BH742" s="163">
        <f>IF(O742="sníž. přenesená",K742,0)</f>
        <v>0</v>
      </c>
      <c r="BI742" s="163">
        <f>IF(O742="nulová",K742,0)</f>
        <v>0</v>
      </c>
      <c r="BJ742" s="18" t="s">
        <v>83</v>
      </c>
      <c r="BK742" s="163">
        <f>ROUND(P742*H742,2)</f>
        <v>0</v>
      </c>
      <c r="BL742" s="18" t="s">
        <v>152</v>
      </c>
      <c r="BM742" s="162" t="s">
        <v>1069</v>
      </c>
    </row>
    <row r="743" spans="1:65" s="12" customFormat="1" ht="25.9" customHeight="1">
      <c r="B743" s="134"/>
      <c r="D743" s="135" t="s">
        <v>77</v>
      </c>
      <c r="E743" s="136" t="s">
        <v>1070</v>
      </c>
      <c r="F743" s="136" t="s">
        <v>1071</v>
      </c>
      <c r="I743" s="137"/>
      <c r="J743" s="137"/>
      <c r="K743" s="138">
        <f>BK743</f>
        <v>0</v>
      </c>
      <c r="M743" s="134"/>
      <c r="N743" s="139"/>
      <c r="O743" s="140"/>
      <c r="P743" s="140"/>
      <c r="Q743" s="141">
        <f>Q744+Q761+Q776+Q818+Q831+Q860+Q868+Q900+Q925+Q1139+Q1217+Q1278+Q1304+Q1337</f>
        <v>0</v>
      </c>
      <c r="R743" s="141">
        <f>R744+R761+R776+R818+R831+R860+R868+R900+R925+R1139+R1217+R1278+R1304+R1337</f>
        <v>0</v>
      </c>
      <c r="S743" s="140"/>
      <c r="T743" s="142">
        <f>T744+T761+T776+T818+T831+T860+T868+T900+T925+T1139+T1217+T1278+T1304+T1337</f>
        <v>0</v>
      </c>
      <c r="U743" s="140"/>
      <c r="V743" s="142">
        <f>V744+V761+V776+V818+V831+V860+V868+V900+V925+V1139+V1217+V1278+V1304+V1337</f>
        <v>21.665119280000006</v>
      </c>
      <c r="W743" s="140"/>
      <c r="X743" s="143">
        <f>X744+X761+X776+X818+X831+X860+X868+X900+X925+X1139+X1217+X1278+X1304+X1337</f>
        <v>8.5385361900000003</v>
      </c>
      <c r="AR743" s="135" t="s">
        <v>87</v>
      </c>
      <c r="AT743" s="144" t="s">
        <v>77</v>
      </c>
      <c r="AU743" s="144" t="s">
        <v>78</v>
      </c>
      <c r="AY743" s="135" t="s">
        <v>146</v>
      </c>
      <c r="BK743" s="145">
        <f>BK744+BK761+BK776+BK818+BK831+BK860+BK868+BK900+BK925+BK1139+BK1217+BK1278+BK1304+BK1337</f>
        <v>0</v>
      </c>
    </row>
    <row r="744" spans="1:65" s="12" customFormat="1" ht="22.9" customHeight="1">
      <c r="B744" s="134"/>
      <c r="D744" s="135" t="s">
        <v>77</v>
      </c>
      <c r="E744" s="146" t="s">
        <v>1072</v>
      </c>
      <c r="F744" s="146" t="s">
        <v>1073</v>
      </c>
      <c r="I744" s="137"/>
      <c r="J744" s="137"/>
      <c r="K744" s="147">
        <f>BK744</f>
        <v>0</v>
      </c>
      <c r="M744" s="134"/>
      <c r="N744" s="139"/>
      <c r="O744" s="140"/>
      <c r="P744" s="140"/>
      <c r="Q744" s="141">
        <f>SUM(Q745:Q760)</f>
        <v>0</v>
      </c>
      <c r="R744" s="141">
        <f>SUM(R745:R760)</f>
        <v>0</v>
      </c>
      <c r="S744" s="140"/>
      <c r="T744" s="142">
        <f>SUM(T745:T760)</f>
        <v>0</v>
      </c>
      <c r="U744" s="140"/>
      <c r="V744" s="142">
        <f>SUM(V745:V760)</f>
        <v>0.27029600000000004</v>
      </c>
      <c r="W744" s="140"/>
      <c r="X744" s="143">
        <f>SUM(X745:X760)</f>
        <v>0</v>
      </c>
      <c r="AR744" s="135" t="s">
        <v>87</v>
      </c>
      <c r="AT744" s="144" t="s">
        <v>77</v>
      </c>
      <c r="AU744" s="144" t="s">
        <v>83</v>
      </c>
      <c r="AY744" s="135" t="s">
        <v>146</v>
      </c>
      <c r="BK744" s="145">
        <f>SUM(BK745:BK760)</f>
        <v>0</v>
      </c>
    </row>
    <row r="745" spans="1:65" s="2" customFormat="1" ht="24.2" customHeight="1">
      <c r="A745" s="33"/>
      <c r="B745" s="148"/>
      <c r="C745" s="149" t="s">
        <v>1074</v>
      </c>
      <c r="D745" s="149" t="s">
        <v>148</v>
      </c>
      <c r="E745" s="150" t="s">
        <v>1075</v>
      </c>
      <c r="F745" s="151" t="s">
        <v>1076</v>
      </c>
      <c r="G745" s="152" t="s">
        <v>151</v>
      </c>
      <c r="H745" s="153">
        <v>38.289000000000001</v>
      </c>
      <c r="I745" s="154"/>
      <c r="J745" s="154"/>
      <c r="K745" s="155">
        <f>ROUND(P745*H745,2)</f>
        <v>0</v>
      </c>
      <c r="L745" s="156"/>
      <c r="M745" s="34"/>
      <c r="N745" s="157" t="s">
        <v>1</v>
      </c>
      <c r="O745" s="158" t="s">
        <v>41</v>
      </c>
      <c r="P745" s="159">
        <f>I745+J745</f>
        <v>0</v>
      </c>
      <c r="Q745" s="159">
        <f>ROUND(I745*H745,2)</f>
        <v>0</v>
      </c>
      <c r="R745" s="159">
        <f>ROUND(J745*H745,2)</f>
        <v>0</v>
      </c>
      <c r="S745" s="59"/>
      <c r="T745" s="160">
        <f>S745*H745</f>
        <v>0</v>
      </c>
      <c r="U745" s="160">
        <v>0</v>
      </c>
      <c r="V745" s="160">
        <f>U745*H745</f>
        <v>0</v>
      </c>
      <c r="W745" s="160">
        <v>0</v>
      </c>
      <c r="X745" s="161">
        <f>W745*H745</f>
        <v>0</v>
      </c>
      <c r="Y745" s="33"/>
      <c r="Z745" s="33"/>
      <c r="AA745" s="33"/>
      <c r="AB745" s="33"/>
      <c r="AC745" s="33"/>
      <c r="AD745" s="33"/>
      <c r="AE745" s="33"/>
      <c r="AR745" s="162" t="s">
        <v>228</v>
      </c>
      <c r="AT745" s="162" t="s">
        <v>148</v>
      </c>
      <c r="AU745" s="162" t="s">
        <v>87</v>
      </c>
      <c r="AY745" s="18" t="s">
        <v>146</v>
      </c>
      <c r="BE745" s="163">
        <f>IF(O745="základní",K745,0)</f>
        <v>0</v>
      </c>
      <c r="BF745" s="163">
        <f>IF(O745="snížená",K745,0)</f>
        <v>0</v>
      </c>
      <c r="BG745" s="163">
        <f>IF(O745="zákl. přenesená",K745,0)</f>
        <v>0</v>
      </c>
      <c r="BH745" s="163">
        <f>IF(O745="sníž. přenesená",K745,0)</f>
        <v>0</v>
      </c>
      <c r="BI745" s="163">
        <f>IF(O745="nulová",K745,0)</f>
        <v>0</v>
      </c>
      <c r="BJ745" s="18" t="s">
        <v>83</v>
      </c>
      <c r="BK745" s="163">
        <f>ROUND(P745*H745,2)</f>
        <v>0</v>
      </c>
      <c r="BL745" s="18" t="s">
        <v>228</v>
      </c>
      <c r="BM745" s="162" t="s">
        <v>1077</v>
      </c>
    </row>
    <row r="746" spans="1:65" s="13" customFormat="1" ht="11.25">
      <c r="B746" s="164"/>
      <c r="D746" s="165" t="s">
        <v>158</v>
      </c>
      <c r="E746" s="166" t="s">
        <v>1</v>
      </c>
      <c r="F746" s="167" t="s">
        <v>159</v>
      </c>
      <c r="H746" s="166" t="s">
        <v>1</v>
      </c>
      <c r="I746" s="168"/>
      <c r="J746" s="168"/>
      <c r="M746" s="164"/>
      <c r="N746" s="169"/>
      <c r="O746" s="170"/>
      <c r="P746" s="170"/>
      <c r="Q746" s="170"/>
      <c r="R746" s="170"/>
      <c r="S746" s="170"/>
      <c r="T746" s="170"/>
      <c r="U746" s="170"/>
      <c r="V746" s="170"/>
      <c r="W746" s="170"/>
      <c r="X746" s="171"/>
      <c r="AT746" s="166" t="s">
        <v>158</v>
      </c>
      <c r="AU746" s="166" t="s">
        <v>87</v>
      </c>
      <c r="AV746" s="13" t="s">
        <v>83</v>
      </c>
      <c r="AW746" s="13" t="s">
        <v>4</v>
      </c>
      <c r="AX746" s="13" t="s">
        <v>78</v>
      </c>
      <c r="AY746" s="166" t="s">
        <v>146</v>
      </c>
    </row>
    <row r="747" spans="1:65" s="14" customFormat="1" ht="11.25">
      <c r="B747" s="172"/>
      <c r="D747" s="165" t="s">
        <v>158</v>
      </c>
      <c r="E747" s="173" t="s">
        <v>1</v>
      </c>
      <c r="F747" s="174" t="s">
        <v>1078</v>
      </c>
      <c r="H747" s="175">
        <v>19.972000000000001</v>
      </c>
      <c r="I747" s="176"/>
      <c r="J747" s="176"/>
      <c r="M747" s="172"/>
      <c r="N747" s="177"/>
      <c r="O747" s="178"/>
      <c r="P747" s="178"/>
      <c r="Q747" s="178"/>
      <c r="R747" s="178"/>
      <c r="S747" s="178"/>
      <c r="T747" s="178"/>
      <c r="U747" s="178"/>
      <c r="V747" s="178"/>
      <c r="W747" s="178"/>
      <c r="X747" s="179"/>
      <c r="AT747" s="173" t="s">
        <v>158</v>
      </c>
      <c r="AU747" s="173" t="s">
        <v>87</v>
      </c>
      <c r="AV747" s="14" t="s">
        <v>87</v>
      </c>
      <c r="AW747" s="14" t="s">
        <v>4</v>
      </c>
      <c r="AX747" s="14" t="s">
        <v>78</v>
      </c>
      <c r="AY747" s="173" t="s">
        <v>146</v>
      </c>
    </row>
    <row r="748" spans="1:65" s="14" customFormat="1" ht="11.25">
      <c r="B748" s="172"/>
      <c r="D748" s="165" t="s">
        <v>158</v>
      </c>
      <c r="E748" s="173" t="s">
        <v>1</v>
      </c>
      <c r="F748" s="174" t="s">
        <v>1079</v>
      </c>
      <c r="H748" s="175">
        <v>18.317</v>
      </c>
      <c r="I748" s="176"/>
      <c r="J748" s="176"/>
      <c r="M748" s="172"/>
      <c r="N748" s="177"/>
      <c r="O748" s="178"/>
      <c r="P748" s="178"/>
      <c r="Q748" s="178"/>
      <c r="R748" s="178"/>
      <c r="S748" s="178"/>
      <c r="T748" s="178"/>
      <c r="U748" s="178"/>
      <c r="V748" s="178"/>
      <c r="W748" s="178"/>
      <c r="X748" s="179"/>
      <c r="AT748" s="173" t="s">
        <v>158</v>
      </c>
      <c r="AU748" s="173" t="s">
        <v>87</v>
      </c>
      <c r="AV748" s="14" t="s">
        <v>87</v>
      </c>
      <c r="AW748" s="14" t="s">
        <v>4</v>
      </c>
      <c r="AX748" s="14" t="s">
        <v>78</v>
      </c>
      <c r="AY748" s="173" t="s">
        <v>146</v>
      </c>
    </row>
    <row r="749" spans="1:65" s="15" customFormat="1" ht="11.25">
      <c r="B749" s="190"/>
      <c r="D749" s="165" t="s">
        <v>158</v>
      </c>
      <c r="E749" s="191" t="s">
        <v>1</v>
      </c>
      <c r="F749" s="192" t="s">
        <v>248</v>
      </c>
      <c r="H749" s="193">
        <v>38.289000000000001</v>
      </c>
      <c r="I749" s="194"/>
      <c r="J749" s="194"/>
      <c r="M749" s="190"/>
      <c r="N749" s="195"/>
      <c r="O749" s="196"/>
      <c r="P749" s="196"/>
      <c r="Q749" s="196"/>
      <c r="R749" s="196"/>
      <c r="S749" s="196"/>
      <c r="T749" s="196"/>
      <c r="U749" s="196"/>
      <c r="V749" s="196"/>
      <c r="W749" s="196"/>
      <c r="X749" s="197"/>
      <c r="AT749" s="191" t="s">
        <v>158</v>
      </c>
      <c r="AU749" s="191" t="s">
        <v>87</v>
      </c>
      <c r="AV749" s="15" t="s">
        <v>152</v>
      </c>
      <c r="AW749" s="15" t="s">
        <v>4</v>
      </c>
      <c r="AX749" s="15" t="s">
        <v>83</v>
      </c>
      <c r="AY749" s="191" t="s">
        <v>146</v>
      </c>
    </row>
    <row r="750" spans="1:65" s="2" customFormat="1" ht="14.45" customHeight="1">
      <c r="A750" s="33"/>
      <c r="B750" s="148"/>
      <c r="C750" s="180" t="s">
        <v>1080</v>
      </c>
      <c r="D750" s="180" t="s">
        <v>186</v>
      </c>
      <c r="E750" s="181" t="s">
        <v>1081</v>
      </c>
      <c r="F750" s="182" t="s">
        <v>1082</v>
      </c>
      <c r="G750" s="183" t="s">
        <v>177</v>
      </c>
      <c r="H750" s="184">
        <v>1.2999999999999999E-2</v>
      </c>
      <c r="I750" s="185"/>
      <c r="J750" s="186"/>
      <c r="K750" s="187">
        <f>ROUND(P750*H750,2)</f>
        <v>0</v>
      </c>
      <c r="L750" s="186"/>
      <c r="M750" s="188"/>
      <c r="N750" s="189" t="s">
        <v>1</v>
      </c>
      <c r="O750" s="158" t="s">
        <v>41</v>
      </c>
      <c r="P750" s="159">
        <f>I750+J750</f>
        <v>0</v>
      </c>
      <c r="Q750" s="159">
        <f>ROUND(I750*H750,2)</f>
        <v>0</v>
      </c>
      <c r="R750" s="159">
        <f>ROUND(J750*H750,2)</f>
        <v>0</v>
      </c>
      <c r="S750" s="59"/>
      <c r="T750" s="160">
        <f>S750*H750</f>
        <v>0</v>
      </c>
      <c r="U750" s="160">
        <v>1</v>
      </c>
      <c r="V750" s="160">
        <f>U750*H750</f>
        <v>1.2999999999999999E-2</v>
      </c>
      <c r="W750" s="160">
        <v>0</v>
      </c>
      <c r="X750" s="161">
        <f>W750*H750</f>
        <v>0</v>
      </c>
      <c r="Y750" s="33"/>
      <c r="Z750" s="33"/>
      <c r="AA750" s="33"/>
      <c r="AB750" s="33"/>
      <c r="AC750" s="33"/>
      <c r="AD750" s="33"/>
      <c r="AE750" s="33"/>
      <c r="AR750" s="162" t="s">
        <v>316</v>
      </c>
      <c r="AT750" s="162" t="s">
        <v>186</v>
      </c>
      <c r="AU750" s="162" t="s">
        <v>87</v>
      </c>
      <c r="AY750" s="18" t="s">
        <v>146</v>
      </c>
      <c r="BE750" s="163">
        <f>IF(O750="základní",K750,0)</f>
        <v>0</v>
      </c>
      <c r="BF750" s="163">
        <f>IF(O750="snížená",K750,0)</f>
        <v>0</v>
      </c>
      <c r="BG750" s="163">
        <f>IF(O750="zákl. přenesená",K750,0)</f>
        <v>0</v>
      </c>
      <c r="BH750" s="163">
        <f>IF(O750="sníž. přenesená",K750,0)</f>
        <v>0</v>
      </c>
      <c r="BI750" s="163">
        <f>IF(O750="nulová",K750,0)</f>
        <v>0</v>
      </c>
      <c r="BJ750" s="18" t="s">
        <v>83</v>
      </c>
      <c r="BK750" s="163">
        <f>ROUND(P750*H750,2)</f>
        <v>0</v>
      </c>
      <c r="BL750" s="18" t="s">
        <v>228</v>
      </c>
      <c r="BM750" s="162" t="s">
        <v>1083</v>
      </c>
    </row>
    <row r="751" spans="1:65" s="14" customFormat="1" ht="11.25">
      <c r="B751" s="172"/>
      <c r="D751" s="165" t="s">
        <v>158</v>
      </c>
      <c r="F751" s="174" t="s">
        <v>1084</v>
      </c>
      <c r="H751" s="175">
        <v>1.2999999999999999E-2</v>
      </c>
      <c r="I751" s="176"/>
      <c r="J751" s="176"/>
      <c r="M751" s="172"/>
      <c r="N751" s="177"/>
      <c r="O751" s="178"/>
      <c r="P751" s="178"/>
      <c r="Q751" s="178"/>
      <c r="R751" s="178"/>
      <c r="S751" s="178"/>
      <c r="T751" s="178"/>
      <c r="U751" s="178"/>
      <c r="V751" s="178"/>
      <c r="W751" s="178"/>
      <c r="X751" s="179"/>
      <c r="AT751" s="173" t="s">
        <v>158</v>
      </c>
      <c r="AU751" s="173" t="s">
        <v>87</v>
      </c>
      <c r="AV751" s="14" t="s">
        <v>87</v>
      </c>
      <c r="AW751" s="14" t="s">
        <v>3</v>
      </c>
      <c r="AX751" s="14" t="s">
        <v>83</v>
      </c>
      <c r="AY751" s="173" t="s">
        <v>146</v>
      </c>
    </row>
    <row r="752" spans="1:65" s="2" customFormat="1" ht="24.2" customHeight="1">
      <c r="A752" s="33"/>
      <c r="B752" s="148"/>
      <c r="C752" s="149" t="s">
        <v>1085</v>
      </c>
      <c r="D752" s="149" t="s">
        <v>148</v>
      </c>
      <c r="E752" s="150" t="s">
        <v>1086</v>
      </c>
      <c r="F752" s="151" t="s">
        <v>1087</v>
      </c>
      <c r="G752" s="152" t="s">
        <v>151</v>
      </c>
      <c r="H752" s="153">
        <v>3.8290000000000002</v>
      </c>
      <c r="I752" s="154"/>
      <c r="J752" s="154"/>
      <c r="K752" s="155">
        <f>ROUND(P752*H752,2)</f>
        <v>0</v>
      </c>
      <c r="L752" s="156"/>
      <c r="M752" s="34"/>
      <c r="N752" s="157" t="s">
        <v>1</v>
      </c>
      <c r="O752" s="158" t="s">
        <v>41</v>
      </c>
      <c r="P752" s="159">
        <f>I752+J752</f>
        <v>0</v>
      </c>
      <c r="Q752" s="159">
        <f>ROUND(I752*H752,2)</f>
        <v>0</v>
      </c>
      <c r="R752" s="159">
        <f>ROUND(J752*H752,2)</f>
        <v>0</v>
      </c>
      <c r="S752" s="59"/>
      <c r="T752" s="160">
        <f>S752*H752</f>
        <v>0</v>
      </c>
      <c r="U752" s="160">
        <v>0</v>
      </c>
      <c r="V752" s="160">
        <f>U752*H752</f>
        <v>0</v>
      </c>
      <c r="W752" s="160">
        <v>0</v>
      </c>
      <c r="X752" s="161">
        <f>W752*H752</f>
        <v>0</v>
      </c>
      <c r="Y752" s="33"/>
      <c r="Z752" s="33"/>
      <c r="AA752" s="33"/>
      <c r="AB752" s="33"/>
      <c r="AC752" s="33"/>
      <c r="AD752" s="33"/>
      <c r="AE752" s="33"/>
      <c r="AR752" s="162" t="s">
        <v>228</v>
      </c>
      <c r="AT752" s="162" t="s">
        <v>148</v>
      </c>
      <c r="AU752" s="162" t="s">
        <v>87</v>
      </c>
      <c r="AY752" s="18" t="s">
        <v>146</v>
      </c>
      <c r="BE752" s="163">
        <f>IF(O752="základní",K752,0)</f>
        <v>0</v>
      </c>
      <c r="BF752" s="163">
        <f>IF(O752="snížená",K752,0)</f>
        <v>0</v>
      </c>
      <c r="BG752" s="163">
        <f>IF(O752="zákl. přenesená",K752,0)</f>
        <v>0</v>
      </c>
      <c r="BH752" s="163">
        <f>IF(O752="sníž. přenesená",K752,0)</f>
        <v>0</v>
      </c>
      <c r="BI752" s="163">
        <f>IF(O752="nulová",K752,0)</f>
        <v>0</v>
      </c>
      <c r="BJ752" s="18" t="s">
        <v>83</v>
      </c>
      <c r="BK752" s="163">
        <f>ROUND(P752*H752,2)</f>
        <v>0</v>
      </c>
      <c r="BL752" s="18" t="s">
        <v>228</v>
      </c>
      <c r="BM752" s="162" t="s">
        <v>1088</v>
      </c>
    </row>
    <row r="753" spans="1:65" s="13" customFormat="1" ht="11.25">
      <c r="B753" s="164"/>
      <c r="D753" s="165" t="s">
        <v>158</v>
      </c>
      <c r="E753" s="166" t="s">
        <v>1</v>
      </c>
      <c r="F753" s="167" t="s">
        <v>237</v>
      </c>
      <c r="H753" s="166" t="s">
        <v>1</v>
      </c>
      <c r="I753" s="168"/>
      <c r="J753" s="168"/>
      <c r="M753" s="164"/>
      <c r="N753" s="169"/>
      <c r="O753" s="170"/>
      <c r="P753" s="170"/>
      <c r="Q753" s="170"/>
      <c r="R753" s="170"/>
      <c r="S753" s="170"/>
      <c r="T753" s="170"/>
      <c r="U753" s="170"/>
      <c r="V753" s="170"/>
      <c r="W753" s="170"/>
      <c r="X753" s="171"/>
      <c r="AT753" s="166" t="s">
        <v>158</v>
      </c>
      <c r="AU753" s="166" t="s">
        <v>87</v>
      </c>
      <c r="AV753" s="13" t="s">
        <v>83</v>
      </c>
      <c r="AW753" s="13" t="s">
        <v>4</v>
      </c>
      <c r="AX753" s="13" t="s">
        <v>78</v>
      </c>
      <c r="AY753" s="166" t="s">
        <v>146</v>
      </c>
    </row>
    <row r="754" spans="1:65" s="14" customFormat="1" ht="11.25">
      <c r="B754" s="172"/>
      <c r="D754" s="165" t="s">
        <v>158</v>
      </c>
      <c r="E754" s="173" t="s">
        <v>1</v>
      </c>
      <c r="F754" s="174" t="s">
        <v>1089</v>
      </c>
      <c r="H754" s="175">
        <v>3.8290000000000002</v>
      </c>
      <c r="I754" s="176"/>
      <c r="J754" s="176"/>
      <c r="M754" s="172"/>
      <c r="N754" s="177"/>
      <c r="O754" s="178"/>
      <c r="P754" s="178"/>
      <c r="Q754" s="178"/>
      <c r="R754" s="178"/>
      <c r="S754" s="178"/>
      <c r="T754" s="178"/>
      <c r="U754" s="178"/>
      <c r="V754" s="178"/>
      <c r="W754" s="178"/>
      <c r="X754" s="179"/>
      <c r="AT754" s="173" t="s">
        <v>158</v>
      </c>
      <c r="AU754" s="173" t="s">
        <v>87</v>
      </c>
      <c r="AV754" s="14" t="s">
        <v>87</v>
      </c>
      <c r="AW754" s="14" t="s">
        <v>4</v>
      </c>
      <c r="AX754" s="14" t="s">
        <v>83</v>
      </c>
      <c r="AY754" s="173" t="s">
        <v>146</v>
      </c>
    </row>
    <row r="755" spans="1:65" s="2" customFormat="1" ht="14.45" customHeight="1">
      <c r="A755" s="33"/>
      <c r="B755" s="148"/>
      <c r="C755" s="180" t="s">
        <v>1090</v>
      </c>
      <c r="D755" s="180" t="s">
        <v>186</v>
      </c>
      <c r="E755" s="181" t="s">
        <v>1081</v>
      </c>
      <c r="F755" s="182" t="s">
        <v>1082</v>
      </c>
      <c r="G755" s="183" t="s">
        <v>177</v>
      </c>
      <c r="H755" s="184">
        <v>1E-3</v>
      </c>
      <c r="I755" s="185"/>
      <c r="J755" s="186"/>
      <c r="K755" s="187">
        <f>ROUND(P755*H755,2)</f>
        <v>0</v>
      </c>
      <c r="L755" s="186"/>
      <c r="M755" s="188"/>
      <c r="N755" s="189" t="s">
        <v>1</v>
      </c>
      <c r="O755" s="158" t="s">
        <v>41</v>
      </c>
      <c r="P755" s="159">
        <f>I755+J755</f>
        <v>0</v>
      </c>
      <c r="Q755" s="159">
        <f>ROUND(I755*H755,2)</f>
        <v>0</v>
      </c>
      <c r="R755" s="159">
        <f>ROUND(J755*H755,2)</f>
        <v>0</v>
      </c>
      <c r="S755" s="59"/>
      <c r="T755" s="160">
        <f>S755*H755</f>
        <v>0</v>
      </c>
      <c r="U755" s="160">
        <v>1</v>
      </c>
      <c r="V755" s="160">
        <f>U755*H755</f>
        <v>1E-3</v>
      </c>
      <c r="W755" s="160">
        <v>0</v>
      </c>
      <c r="X755" s="161">
        <f>W755*H755</f>
        <v>0</v>
      </c>
      <c r="Y755" s="33"/>
      <c r="Z755" s="33"/>
      <c r="AA755" s="33"/>
      <c r="AB755" s="33"/>
      <c r="AC755" s="33"/>
      <c r="AD755" s="33"/>
      <c r="AE755" s="33"/>
      <c r="AR755" s="162" t="s">
        <v>316</v>
      </c>
      <c r="AT755" s="162" t="s">
        <v>186</v>
      </c>
      <c r="AU755" s="162" t="s">
        <v>87</v>
      </c>
      <c r="AY755" s="18" t="s">
        <v>146</v>
      </c>
      <c r="BE755" s="163">
        <f>IF(O755="základní",K755,0)</f>
        <v>0</v>
      </c>
      <c r="BF755" s="163">
        <f>IF(O755="snížená",K755,0)</f>
        <v>0</v>
      </c>
      <c r="BG755" s="163">
        <f>IF(O755="zákl. přenesená",K755,0)</f>
        <v>0</v>
      </c>
      <c r="BH755" s="163">
        <f>IF(O755="sníž. přenesená",K755,0)</f>
        <v>0</v>
      </c>
      <c r="BI755" s="163">
        <f>IF(O755="nulová",K755,0)</f>
        <v>0</v>
      </c>
      <c r="BJ755" s="18" t="s">
        <v>83</v>
      </c>
      <c r="BK755" s="163">
        <f>ROUND(P755*H755,2)</f>
        <v>0</v>
      </c>
      <c r="BL755" s="18" t="s">
        <v>228</v>
      </c>
      <c r="BM755" s="162" t="s">
        <v>1091</v>
      </c>
    </row>
    <row r="756" spans="1:65" s="14" customFormat="1" ht="11.25">
      <c r="B756" s="172"/>
      <c r="D756" s="165" t="s">
        <v>158</v>
      </c>
      <c r="F756" s="174" t="s">
        <v>1092</v>
      </c>
      <c r="H756" s="175">
        <v>1E-3</v>
      </c>
      <c r="I756" s="176"/>
      <c r="J756" s="176"/>
      <c r="M756" s="172"/>
      <c r="N756" s="177"/>
      <c r="O756" s="178"/>
      <c r="P756" s="178"/>
      <c r="Q756" s="178"/>
      <c r="R756" s="178"/>
      <c r="S756" s="178"/>
      <c r="T756" s="178"/>
      <c r="U756" s="178"/>
      <c r="V756" s="178"/>
      <c r="W756" s="178"/>
      <c r="X756" s="179"/>
      <c r="AT756" s="173" t="s">
        <v>158</v>
      </c>
      <c r="AU756" s="173" t="s">
        <v>87</v>
      </c>
      <c r="AV756" s="14" t="s">
        <v>87</v>
      </c>
      <c r="AW756" s="14" t="s">
        <v>3</v>
      </c>
      <c r="AX756" s="14" t="s">
        <v>83</v>
      </c>
      <c r="AY756" s="173" t="s">
        <v>146</v>
      </c>
    </row>
    <row r="757" spans="1:65" s="2" customFormat="1" ht="24.2" customHeight="1">
      <c r="A757" s="33"/>
      <c r="B757" s="148"/>
      <c r="C757" s="149" t="s">
        <v>1093</v>
      </c>
      <c r="D757" s="149" t="s">
        <v>148</v>
      </c>
      <c r="E757" s="150" t="s">
        <v>1094</v>
      </c>
      <c r="F757" s="151" t="s">
        <v>1095</v>
      </c>
      <c r="G757" s="152" t="s">
        <v>151</v>
      </c>
      <c r="H757" s="153">
        <v>38.289000000000001</v>
      </c>
      <c r="I757" s="154"/>
      <c r="J757" s="154"/>
      <c r="K757" s="155">
        <f>ROUND(P757*H757,2)</f>
        <v>0</v>
      </c>
      <c r="L757" s="156"/>
      <c r="M757" s="34"/>
      <c r="N757" s="157" t="s">
        <v>1</v>
      </c>
      <c r="O757" s="158" t="s">
        <v>41</v>
      </c>
      <c r="P757" s="159">
        <f>I757+J757</f>
        <v>0</v>
      </c>
      <c r="Q757" s="159">
        <f>ROUND(I757*H757,2)</f>
        <v>0</v>
      </c>
      <c r="R757" s="159">
        <f>ROUND(J757*H757,2)</f>
        <v>0</v>
      </c>
      <c r="S757" s="59"/>
      <c r="T757" s="160">
        <f>S757*H757</f>
        <v>0</v>
      </c>
      <c r="U757" s="160">
        <v>4.0000000000000002E-4</v>
      </c>
      <c r="V757" s="160">
        <f>U757*H757</f>
        <v>1.5315600000000002E-2</v>
      </c>
      <c r="W757" s="160">
        <v>0</v>
      </c>
      <c r="X757" s="161">
        <f>W757*H757</f>
        <v>0</v>
      </c>
      <c r="Y757" s="33"/>
      <c r="Z757" s="33"/>
      <c r="AA757" s="33"/>
      <c r="AB757" s="33"/>
      <c r="AC757" s="33"/>
      <c r="AD757" s="33"/>
      <c r="AE757" s="33"/>
      <c r="AR757" s="162" t="s">
        <v>228</v>
      </c>
      <c r="AT757" s="162" t="s">
        <v>148</v>
      </c>
      <c r="AU757" s="162" t="s">
        <v>87</v>
      </c>
      <c r="AY757" s="18" t="s">
        <v>146</v>
      </c>
      <c r="BE757" s="163">
        <f>IF(O757="základní",K757,0)</f>
        <v>0</v>
      </c>
      <c r="BF757" s="163">
        <f>IF(O757="snížená",K757,0)</f>
        <v>0</v>
      </c>
      <c r="BG757" s="163">
        <f>IF(O757="zákl. přenesená",K757,0)</f>
        <v>0</v>
      </c>
      <c r="BH757" s="163">
        <f>IF(O757="sníž. přenesená",K757,0)</f>
        <v>0</v>
      </c>
      <c r="BI757" s="163">
        <f>IF(O757="nulová",K757,0)</f>
        <v>0</v>
      </c>
      <c r="BJ757" s="18" t="s">
        <v>83</v>
      </c>
      <c r="BK757" s="163">
        <f>ROUND(P757*H757,2)</f>
        <v>0</v>
      </c>
      <c r="BL757" s="18" t="s">
        <v>228</v>
      </c>
      <c r="BM757" s="162" t="s">
        <v>1096</v>
      </c>
    </row>
    <row r="758" spans="1:65" s="2" customFormat="1" ht="24.2" customHeight="1">
      <c r="A758" s="33"/>
      <c r="B758" s="148"/>
      <c r="C758" s="180" t="s">
        <v>1097</v>
      </c>
      <c r="D758" s="180" t="s">
        <v>186</v>
      </c>
      <c r="E758" s="181" t="s">
        <v>1098</v>
      </c>
      <c r="F758" s="182" t="s">
        <v>1099</v>
      </c>
      <c r="G758" s="183" t="s">
        <v>151</v>
      </c>
      <c r="H758" s="184">
        <v>44.625999999999998</v>
      </c>
      <c r="I758" s="185"/>
      <c r="J758" s="186"/>
      <c r="K758" s="187">
        <f>ROUND(P758*H758,2)</f>
        <v>0</v>
      </c>
      <c r="L758" s="186"/>
      <c r="M758" s="188"/>
      <c r="N758" s="189" t="s">
        <v>1</v>
      </c>
      <c r="O758" s="158" t="s">
        <v>41</v>
      </c>
      <c r="P758" s="159">
        <f>I758+J758</f>
        <v>0</v>
      </c>
      <c r="Q758" s="159">
        <f>ROUND(I758*H758,2)</f>
        <v>0</v>
      </c>
      <c r="R758" s="159">
        <f>ROUND(J758*H758,2)</f>
        <v>0</v>
      </c>
      <c r="S758" s="59"/>
      <c r="T758" s="160">
        <f>S758*H758</f>
        <v>0</v>
      </c>
      <c r="U758" s="160">
        <v>5.4000000000000003E-3</v>
      </c>
      <c r="V758" s="160">
        <f>U758*H758</f>
        <v>0.24098040000000001</v>
      </c>
      <c r="W758" s="160">
        <v>0</v>
      </c>
      <c r="X758" s="161">
        <f>W758*H758</f>
        <v>0</v>
      </c>
      <c r="Y758" s="33"/>
      <c r="Z758" s="33"/>
      <c r="AA758" s="33"/>
      <c r="AB758" s="33"/>
      <c r="AC758" s="33"/>
      <c r="AD758" s="33"/>
      <c r="AE758" s="33"/>
      <c r="AR758" s="162" t="s">
        <v>316</v>
      </c>
      <c r="AT758" s="162" t="s">
        <v>186</v>
      </c>
      <c r="AU758" s="162" t="s">
        <v>87</v>
      </c>
      <c r="AY758" s="18" t="s">
        <v>146</v>
      </c>
      <c r="BE758" s="163">
        <f>IF(O758="základní",K758,0)</f>
        <v>0</v>
      </c>
      <c r="BF758" s="163">
        <f>IF(O758="snížená",K758,0)</f>
        <v>0</v>
      </c>
      <c r="BG758" s="163">
        <f>IF(O758="zákl. přenesená",K758,0)</f>
        <v>0</v>
      </c>
      <c r="BH758" s="163">
        <f>IF(O758="sníž. přenesená",K758,0)</f>
        <v>0</v>
      </c>
      <c r="BI758" s="163">
        <f>IF(O758="nulová",K758,0)</f>
        <v>0</v>
      </c>
      <c r="BJ758" s="18" t="s">
        <v>83</v>
      </c>
      <c r="BK758" s="163">
        <f>ROUND(P758*H758,2)</f>
        <v>0</v>
      </c>
      <c r="BL758" s="18" t="s">
        <v>228</v>
      </c>
      <c r="BM758" s="162" t="s">
        <v>1100</v>
      </c>
    </row>
    <row r="759" spans="1:65" s="14" customFormat="1" ht="11.25">
      <c r="B759" s="172"/>
      <c r="D759" s="165" t="s">
        <v>158</v>
      </c>
      <c r="F759" s="174" t="s">
        <v>1101</v>
      </c>
      <c r="H759" s="175">
        <v>44.625999999999998</v>
      </c>
      <c r="I759" s="176"/>
      <c r="J759" s="176"/>
      <c r="M759" s="172"/>
      <c r="N759" s="177"/>
      <c r="O759" s="178"/>
      <c r="P759" s="178"/>
      <c r="Q759" s="178"/>
      <c r="R759" s="178"/>
      <c r="S759" s="178"/>
      <c r="T759" s="178"/>
      <c r="U759" s="178"/>
      <c r="V759" s="178"/>
      <c r="W759" s="178"/>
      <c r="X759" s="179"/>
      <c r="AT759" s="173" t="s">
        <v>158</v>
      </c>
      <c r="AU759" s="173" t="s">
        <v>87</v>
      </c>
      <c r="AV759" s="14" t="s">
        <v>87</v>
      </c>
      <c r="AW759" s="14" t="s">
        <v>3</v>
      </c>
      <c r="AX759" s="14" t="s">
        <v>83</v>
      </c>
      <c r="AY759" s="173" t="s">
        <v>146</v>
      </c>
    </row>
    <row r="760" spans="1:65" s="2" customFormat="1" ht="24.2" customHeight="1">
      <c r="A760" s="33"/>
      <c r="B760" s="148"/>
      <c r="C760" s="149" t="s">
        <v>1102</v>
      </c>
      <c r="D760" s="149" t="s">
        <v>148</v>
      </c>
      <c r="E760" s="150" t="s">
        <v>1103</v>
      </c>
      <c r="F760" s="151" t="s">
        <v>1104</v>
      </c>
      <c r="G760" s="152" t="s">
        <v>177</v>
      </c>
      <c r="H760" s="153">
        <v>0.27</v>
      </c>
      <c r="I760" s="154"/>
      <c r="J760" s="154"/>
      <c r="K760" s="155">
        <f>ROUND(P760*H760,2)</f>
        <v>0</v>
      </c>
      <c r="L760" s="156"/>
      <c r="M760" s="34"/>
      <c r="N760" s="157" t="s">
        <v>1</v>
      </c>
      <c r="O760" s="158" t="s">
        <v>41</v>
      </c>
      <c r="P760" s="159">
        <f>I760+J760</f>
        <v>0</v>
      </c>
      <c r="Q760" s="159">
        <f>ROUND(I760*H760,2)</f>
        <v>0</v>
      </c>
      <c r="R760" s="159">
        <f>ROUND(J760*H760,2)</f>
        <v>0</v>
      </c>
      <c r="S760" s="59"/>
      <c r="T760" s="160">
        <f>S760*H760</f>
        <v>0</v>
      </c>
      <c r="U760" s="160">
        <v>0</v>
      </c>
      <c r="V760" s="160">
        <f>U760*H760</f>
        <v>0</v>
      </c>
      <c r="W760" s="160">
        <v>0</v>
      </c>
      <c r="X760" s="161">
        <f>W760*H760</f>
        <v>0</v>
      </c>
      <c r="Y760" s="33"/>
      <c r="Z760" s="33"/>
      <c r="AA760" s="33"/>
      <c r="AB760" s="33"/>
      <c r="AC760" s="33"/>
      <c r="AD760" s="33"/>
      <c r="AE760" s="33"/>
      <c r="AR760" s="162" t="s">
        <v>228</v>
      </c>
      <c r="AT760" s="162" t="s">
        <v>148</v>
      </c>
      <c r="AU760" s="162" t="s">
        <v>87</v>
      </c>
      <c r="AY760" s="18" t="s">
        <v>146</v>
      </c>
      <c r="BE760" s="163">
        <f>IF(O760="základní",K760,0)</f>
        <v>0</v>
      </c>
      <c r="BF760" s="163">
        <f>IF(O760="snížená",K760,0)</f>
        <v>0</v>
      </c>
      <c r="BG760" s="163">
        <f>IF(O760="zákl. přenesená",K760,0)</f>
        <v>0</v>
      </c>
      <c r="BH760" s="163">
        <f>IF(O760="sníž. přenesená",K760,0)</f>
        <v>0</v>
      </c>
      <c r="BI760" s="163">
        <f>IF(O760="nulová",K760,0)</f>
        <v>0</v>
      </c>
      <c r="BJ760" s="18" t="s">
        <v>83</v>
      </c>
      <c r="BK760" s="163">
        <f>ROUND(P760*H760,2)</f>
        <v>0</v>
      </c>
      <c r="BL760" s="18" t="s">
        <v>228</v>
      </c>
      <c r="BM760" s="162" t="s">
        <v>1105</v>
      </c>
    </row>
    <row r="761" spans="1:65" s="12" customFormat="1" ht="22.9" customHeight="1">
      <c r="B761" s="134"/>
      <c r="D761" s="135" t="s">
        <v>77</v>
      </c>
      <c r="E761" s="146" t="s">
        <v>1106</v>
      </c>
      <c r="F761" s="146" t="s">
        <v>1107</v>
      </c>
      <c r="I761" s="137"/>
      <c r="J761" s="137"/>
      <c r="K761" s="147">
        <f>BK761</f>
        <v>0</v>
      </c>
      <c r="M761" s="134"/>
      <c r="N761" s="139"/>
      <c r="O761" s="140"/>
      <c r="P761" s="140"/>
      <c r="Q761" s="141">
        <f>SUM(Q762:Q775)</f>
        <v>0</v>
      </c>
      <c r="R761" s="141">
        <f>SUM(R762:R775)</f>
        <v>0</v>
      </c>
      <c r="S761" s="140"/>
      <c r="T761" s="142">
        <f>SUM(T762:T775)</f>
        <v>0</v>
      </c>
      <c r="U761" s="140"/>
      <c r="V761" s="142">
        <f>SUM(V762:V775)</f>
        <v>5.1209899999999996E-2</v>
      </c>
      <c r="W761" s="140"/>
      <c r="X761" s="143">
        <f>SUM(X762:X775)</f>
        <v>0</v>
      </c>
      <c r="AR761" s="135" t="s">
        <v>87</v>
      </c>
      <c r="AT761" s="144" t="s">
        <v>77</v>
      </c>
      <c r="AU761" s="144" t="s">
        <v>83</v>
      </c>
      <c r="AY761" s="135" t="s">
        <v>146</v>
      </c>
      <c r="BK761" s="145">
        <f>SUM(BK762:BK775)</f>
        <v>0</v>
      </c>
    </row>
    <row r="762" spans="1:65" s="2" customFormat="1" ht="24.2" customHeight="1">
      <c r="A762" s="33"/>
      <c r="B762" s="148"/>
      <c r="C762" s="149" t="s">
        <v>1108</v>
      </c>
      <c r="D762" s="149" t="s">
        <v>148</v>
      </c>
      <c r="E762" s="150" t="s">
        <v>1109</v>
      </c>
      <c r="F762" s="151" t="s">
        <v>1110</v>
      </c>
      <c r="G762" s="152" t="s">
        <v>151</v>
      </c>
      <c r="H762" s="153">
        <v>13.32</v>
      </c>
      <c r="I762" s="154"/>
      <c r="J762" s="154"/>
      <c r="K762" s="155">
        <f>ROUND(P762*H762,2)</f>
        <v>0</v>
      </c>
      <c r="L762" s="156"/>
      <c r="M762" s="34"/>
      <c r="N762" s="157" t="s">
        <v>1</v>
      </c>
      <c r="O762" s="158" t="s">
        <v>41</v>
      </c>
      <c r="P762" s="159">
        <f>I762+J762</f>
        <v>0</v>
      </c>
      <c r="Q762" s="159">
        <f>ROUND(I762*H762,2)</f>
        <v>0</v>
      </c>
      <c r="R762" s="159">
        <f>ROUND(J762*H762,2)</f>
        <v>0</v>
      </c>
      <c r="S762" s="59"/>
      <c r="T762" s="160">
        <f>S762*H762</f>
        <v>0</v>
      </c>
      <c r="U762" s="160">
        <v>1.9000000000000001E-4</v>
      </c>
      <c r="V762" s="160">
        <f>U762*H762</f>
        <v>2.5308000000000002E-3</v>
      </c>
      <c r="W762" s="160">
        <v>0</v>
      </c>
      <c r="X762" s="161">
        <f>W762*H762</f>
        <v>0</v>
      </c>
      <c r="Y762" s="33"/>
      <c r="Z762" s="33"/>
      <c r="AA762" s="33"/>
      <c r="AB762" s="33"/>
      <c r="AC762" s="33"/>
      <c r="AD762" s="33"/>
      <c r="AE762" s="33"/>
      <c r="AR762" s="162" t="s">
        <v>228</v>
      </c>
      <c r="AT762" s="162" t="s">
        <v>148</v>
      </c>
      <c r="AU762" s="162" t="s">
        <v>87</v>
      </c>
      <c r="AY762" s="18" t="s">
        <v>146</v>
      </c>
      <c r="BE762" s="163">
        <f>IF(O762="základní",K762,0)</f>
        <v>0</v>
      </c>
      <c r="BF762" s="163">
        <f>IF(O762="snížená",K762,0)</f>
        <v>0</v>
      </c>
      <c r="BG762" s="163">
        <f>IF(O762="zákl. přenesená",K762,0)</f>
        <v>0</v>
      </c>
      <c r="BH762" s="163">
        <f>IF(O762="sníž. přenesená",K762,0)</f>
        <v>0</v>
      </c>
      <c r="BI762" s="163">
        <f>IF(O762="nulová",K762,0)</f>
        <v>0</v>
      </c>
      <c r="BJ762" s="18" t="s">
        <v>83</v>
      </c>
      <c r="BK762" s="163">
        <f>ROUND(P762*H762,2)</f>
        <v>0</v>
      </c>
      <c r="BL762" s="18" t="s">
        <v>228</v>
      </c>
      <c r="BM762" s="162" t="s">
        <v>1111</v>
      </c>
    </row>
    <row r="763" spans="1:65" s="2" customFormat="1" ht="24.2" customHeight="1">
      <c r="A763" s="33"/>
      <c r="B763" s="148"/>
      <c r="C763" s="180" t="s">
        <v>1112</v>
      </c>
      <c r="D763" s="180" t="s">
        <v>186</v>
      </c>
      <c r="E763" s="181" t="s">
        <v>1113</v>
      </c>
      <c r="F763" s="182" t="s">
        <v>1114</v>
      </c>
      <c r="G763" s="183" t="s">
        <v>151</v>
      </c>
      <c r="H763" s="184">
        <v>15.523999999999999</v>
      </c>
      <c r="I763" s="185"/>
      <c r="J763" s="186"/>
      <c r="K763" s="187">
        <f>ROUND(P763*H763,2)</f>
        <v>0</v>
      </c>
      <c r="L763" s="186"/>
      <c r="M763" s="188"/>
      <c r="N763" s="189" t="s">
        <v>1</v>
      </c>
      <c r="O763" s="158" t="s">
        <v>41</v>
      </c>
      <c r="P763" s="159">
        <f>I763+J763</f>
        <v>0</v>
      </c>
      <c r="Q763" s="159">
        <f>ROUND(I763*H763,2)</f>
        <v>0</v>
      </c>
      <c r="R763" s="159">
        <f>ROUND(J763*H763,2)</f>
        <v>0</v>
      </c>
      <c r="S763" s="59"/>
      <c r="T763" s="160">
        <f>S763*H763</f>
        <v>0</v>
      </c>
      <c r="U763" s="160">
        <v>1.9E-3</v>
      </c>
      <c r="V763" s="160">
        <f>U763*H763</f>
        <v>2.9495599999999997E-2</v>
      </c>
      <c r="W763" s="160">
        <v>0</v>
      </c>
      <c r="X763" s="161">
        <f>W763*H763</f>
        <v>0</v>
      </c>
      <c r="Y763" s="33"/>
      <c r="Z763" s="33"/>
      <c r="AA763" s="33"/>
      <c r="AB763" s="33"/>
      <c r="AC763" s="33"/>
      <c r="AD763" s="33"/>
      <c r="AE763" s="33"/>
      <c r="AR763" s="162" t="s">
        <v>316</v>
      </c>
      <c r="AT763" s="162" t="s">
        <v>186</v>
      </c>
      <c r="AU763" s="162" t="s">
        <v>87</v>
      </c>
      <c r="AY763" s="18" t="s">
        <v>146</v>
      </c>
      <c r="BE763" s="163">
        <f>IF(O763="základní",K763,0)</f>
        <v>0</v>
      </c>
      <c r="BF763" s="163">
        <f>IF(O763="snížená",K763,0)</f>
        <v>0</v>
      </c>
      <c r="BG763" s="163">
        <f>IF(O763="zákl. přenesená",K763,0)</f>
        <v>0</v>
      </c>
      <c r="BH763" s="163">
        <f>IF(O763="sníž. přenesená",K763,0)</f>
        <v>0</v>
      </c>
      <c r="BI763" s="163">
        <f>IF(O763="nulová",K763,0)</f>
        <v>0</v>
      </c>
      <c r="BJ763" s="18" t="s">
        <v>83</v>
      </c>
      <c r="BK763" s="163">
        <f>ROUND(P763*H763,2)</f>
        <v>0</v>
      </c>
      <c r="BL763" s="18" t="s">
        <v>228</v>
      </c>
      <c r="BM763" s="162" t="s">
        <v>1115</v>
      </c>
    </row>
    <row r="764" spans="1:65" s="14" customFormat="1" ht="11.25">
      <c r="B764" s="172"/>
      <c r="D764" s="165" t="s">
        <v>158</v>
      </c>
      <c r="F764" s="174" t="s">
        <v>1116</v>
      </c>
      <c r="H764" s="175">
        <v>15.523999999999999</v>
      </c>
      <c r="I764" s="176"/>
      <c r="J764" s="176"/>
      <c r="M764" s="172"/>
      <c r="N764" s="177"/>
      <c r="O764" s="178"/>
      <c r="P764" s="178"/>
      <c r="Q764" s="178"/>
      <c r="R764" s="178"/>
      <c r="S764" s="178"/>
      <c r="T764" s="178"/>
      <c r="U764" s="178"/>
      <c r="V764" s="178"/>
      <c r="W764" s="178"/>
      <c r="X764" s="179"/>
      <c r="AT764" s="173" t="s">
        <v>158</v>
      </c>
      <c r="AU764" s="173" t="s">
        <v>87</v>
      </c>
      <c r="AV764" s="14" t="s">
        <v>87</v>
      </c>
      <c r="AW764" s="14" t="s">
        <v>3</v>
      </c>
      <c r="AX764" s="14" t="s">
        <v>83</v>
      </c>
      <c r="AY764" s="173" t="s">
        <v>146</v>
      </c>
    </row>
    <row r="765" spans="1:65" s="2" customFormat="1" ht="24.2" customHeight="1">
      <c r="A765" s="33"/>
      <c r="B765" s="148"/>
      <c r="C765" s="149" t="s">
        <v>1117</v>
      </c>
      <c r="D765" s="149" t="s">
        <v>148</v>
      </c>
      <c r="E765" s="150" t="s">
        <v>1118</v>
      </c>
      <c r="F765" s="151" t="s">
        <v>1119</v>
      </c>
      <c r="G765" s="152" t="s">
        <v>252</v>
      </c>
      <c r="H765" s="153">
        <v>133.19999999999999</v>
      </c>
      <c r="I765" s="154"/>
      <c r="J765" s="154"/>
      <c r="K765" s="155">
        <f>ROUND(P765*H765,2)</f>
        <v>0</v>
      </c>
      <c r="L765" s="156"/>
      <c r="M765" s="34"/>
      <c r="N765" s="157" t="s">
        <v>1</v>
      </c>
      <c r="O765" s="158" t="s">
        <v>41</v>
      </c>
      <c r="P765" s="159">
        <f>I765+J765</f>
        <v>0</v>
      </c>
      <c r="Q765" s="159">
        <f>ROUND(I765*H765,2)</f>
        <v>0</v>
      </c>
      <c r="R765" s="159">
        <f>ROUND(J765*H765,2)</f>
        <v>0</v>
      </c>
      <c r="S765" s="59"/>
      <c r="T765" s="160">
        <f>S765*H765</f>
        <v>0</v>
      </c>
      <c r="U765" s="160">
        <v>0</v>
      </c>
      <c r="V765" s="160">
        <f>U765*H765</f>
        <v>0</v>
      </c>
      <c r="W765" s="160">
        <v>0</v>
      </c>
      <c r="X765" s="161">
        <f>W765*H765</f>
        <v>0</v>
      </c>
      <c r="Y765" s="33"/>
      <c r="Z765" s="33"/>
      <c r="AA765" s="33"/>
      <c r="AB765" s="33"/>
      <c r="AC765" s="33"/>
      <c r="AD765" s="33"/>
      <c r="AE765" s="33"/>
      <c r="AR765" s="162" t="s">
        <v>228</v>
      </c>
      <c r="AT765" s="162" t="s">
        <v>148</v>
      </c>
      <c r="AU765" s="162" t="s">
        <v>87</v>
      </c>
      <c r="AY765" s="18" t="s">
        <v>146</v>
      </c>
      <c r="BE765" s="163">
        <f>IF(O765="základní",K765,0)</f>
        <v>0</v>
      </c>
      <c r="BF765" s="163">
        <f>IF(O765="snížená",K765,0)</f>
        <v>0</v>
      </c>
      <c r="BG765" s="163">
        <f>IF(O765="zákl. přenesená",K765,0)</f>
        <v>0</v>
      </c>
      <c r="BH765" s="163">
        <f>IF(O765="sníž. přenesená",K765,0)</f>
        <v>0</v>
      </c>
      <c r="BI765" s="163">
        <f>IF(O765="nulová",K765,0)</f>
        <v>0</v>
      </c>
      <c r="BJ765" s="18" t="s">
        <v>83</v>
      </c>
      <c r="BK765" s="163">
        <f>ROUND(P765*H765,2)</f>
        <v>0</v>
      </c>
      <c r="BL765" s="18" t="s">
        <v>228</v>
      </c>
      <c r="BM765" s="162" t="s">
        <v>1120</v>
      </c>
    </row>
    <row r="766" spans="1:65" s="14" customFormat="1" ht="11.25">
      <c r="B766" s="172"/>
      <c r="D766" s="165" t="s">
        <v>158</v>
      </c>
      <c r="E766" s="173" t="s">
        <v>1</v>
      </c>
      <c r="F766" s="174" t="s">
        <v>1121</v>
      </c>
      <c r="H766" s="175">
        <v>133.19999999999999</v>
      </c>
      <c r="I766" s="176"/>
      <c r="J766" s="176"/>
      <c r="M766" s="172"/>
      <c r="N766" s="177"/>
      <c r="O766" s="178"/>
      <c r="P766" s="178"/>
      <c r="Q766" s="178"/>
      <c r="R766" s="178"/>
      <c r="S766" s="178"/>
      <c r="T766" s="178"/>
      <c r="U766" s="178"/>
      <c r="V766" s="178"/>
      <c r="W766" s="178"/>
      <c r="X766" s="179"/>
      <c r="AT766" s="173" t="s">
        <v>158</v>
      </c>
      <c r="AU766" s="173" t="s">
        <v>87</v>
      </c>
      <c r="AV766" s="14" t="s">
        <v>87</v>
      </c>
      <c r="AW766" s="14" t="s">
        <v>4</v>
      </c>
      <c r="AX766" s="14" t="s">
        <v>83</v>
      </c>
      <c r="AY766" s="173" t="s">
        <v>146</v>
      </c>
    </row>
    <row r="767" spans="1:65" s="2" customFormat="1" ht="24.2" customHeight="1">
      <c r="A767" s="33"/>
      <c r="B767" s="148"/>
      <c r="C767" s="180" t="s">
        <v>1122</v>
      </c>
      <c r="D767" s="180" t="s">
        <v>186</v>
      </c>
      <c r="E767" s="181" t="s">
        <v>1123</v>
      </c>
      <c r="F767" s="182" t="s">
        <v>1124</v>
      </c>
      <c r="G767" s="183" t="s">
        <v>252</v>
      </c>
      <c r="H767" s="184">
        <v>139.86000000000001</v>
      </c>
      <c r="I767" s="185"/>
      <c r="J767" s="186"/>
      <c r="K767" s="187">
        <f>ROUND(P767*H767,2)</f>
        <v>0</v>
      </c>
      <c r="L767" s="186"/>
      <c r="M767" s="188"/>
      <c r="N767" s="189" t="s">
        <v>1</v>
      </c>
      <c r="O767" s="158" t="s">
        <v>41</v>
      </c>
      <c r="P767" s="159">
        <f>I767+J767</f>
        <v>0</v>
      </c>
      <c r="Q767" s="159">
        <f>ROUND(I767*H767,2)</f>
        <v>0</v>
      </c>
      <c r="R767" s="159">
        <f>ROUND(J767*H767,2)</f>
        <v>0</v>
      </c>
      <c r="S767" s="59"/>
      <c r="T767" s="160">
        <f>S767*H767</f>
        <v>0</v>
      </c>
      <c r="U767" s="160">
        <v>6.0000000000000002E-5</v>
      </c>
      <c r="V767" s="160">
        <f>U767*H767</f>
        <v>8.3916000000000008E-3</v>
      </c>
      <c r="W767" s="160">
        <v>0</v>
      </c>
      <c r="X767" s="161">
        <f>W767*H767</f>
        <v>0</v>
      </c>
      <c r="Y767" s="33"/>
      <c r="Z767" s="33"/>
      <c r="AA767" s="33"/>
      <c r="AB767" s="33"/>
      <c r="AC767" s="33"/>
      <c r="AD767" s="33"/>
      <c r="AE767" s="33"/>
      <c r="AR767" s="162" t="s">
        <v>316</v>
      </c>
      <c r="AT767" s="162" t="s">
        <v>186</v>
      </c>
      <c r="AU767" s="162" t="s">
        <v>87</v>
      </c>
      <c r="AY767" s="18" t="s">
        <v>146</v>
      </c>
      <c r="BE767" s="163">
        <f>IF(O767="základní",K767,0)</f>
        <v>0</v>
      </c>
      <c r="BF767" s="163">
        <f>IF(O767="snížená",K767,0)</f>
        <v>0</v>
      </c>
      <c r="BG767" s="163">
        <f>IF(O767="zákl. přenesená",K767,0)</f>
        <v>0</v>
      </c>
      <c r="BH767" s="163">
        <f>IF(O767="sníž. přenesená",K767,0)</f>
        <v>0</v>
      </c>
      <c r="BI767" s="163">
        <f>IF(O767="nulová",K767,0)</f>
        <v>0</v>
      </c>
      <c r="BJ767" s="18" t="s">
        <v>83</v>
      </c>
      <c r="BK767" s="163">
        <f>ROUND(P767*H767,2)</f>
        <v>0</v>
      </c>
      <c r="BL767" s="18" t="s">
        <v>228</v>
      </c>
      <c r="BM767" s="162" t="s">
        <v>1125</v>
      </c>
    </row>
    <row r="768" spans="1:65" s="14" customFormat="1" ht="11.25">
      <c r="B768" s="172"/>
      <c r="D768" s="165" t="s">
        <v>158</v>
      </c>
      <c r="F768" s="174" t="s">
        <v>1126</v>
      </c>
      <c r="H768" s="175">
        <v>139.86000000000001</v>
      </c>
      <c r="I768" s="176"/>
      <c r="J768" s="176"/>
      <c r="M768" s="172"/>
      <c r="N768" s="177"/>
      <c r="O768" s="178"/>
      <c r="P768" s="178"/>
      <c r="Q768" s="178"/>
      <c r="R768" s="178"/>
      <c r="S768" s="178"/>
      <c r="T768" s="178"/>
      <c r="U768" s="178"/>
      <c r="V768" s="178"/>
      <c r="W768" s="178"/>
      <c r="X768" s="179"/>
      <c r="AT768" s="173" t="s">
        <v>158</v>
      </c>
      <c r="AU768" s="173" t="s">
        <v>87</v>
      </c>
      <c r="AV768" s="14" t="s">
        <v>87</v>
      </c>
      <c r="AW768" s="14" t="s">
        <v>3</v>
      </c>
      <c r="AX768" s="14" t="s">
        <v>83</v>
      </c>
      <c r="AY768" s="173" t="s">
        <v>146</v>
      </c>
    </row>
    <row r="769" spans="1:65" s="2" customFormat="1" ht="24.2" customHeight="1">
      <c r="A769" s="33"/>
      <c r="B769" s="148"/>
      <c r="C769" s="149" t="s">
        <v>1127</v>
      </c>
      <c r="D769" s="149" t="s">
        <v>148</v>
      </c>
      <c r="E769" s="150" t="s">
        <v>1128</v>
      </c>
      <c r="F769" s="151" t="s">
        <v>1129</v>
      </c>
      <c r="G769" s="152" t="s">
        <v>324</v>
      </c>
      <c r="H769" s="153">
        <v>3.8250000000000002</v>
      </c>
      <c r="I769" s="154"/>
      <c r="J769" s="154"/>
      <c r="K769" s="155">
        <f>ROUND(P769*H769,2)</f>
        <v>0</v>
      </c>
      <c r="L769" s="156"/>
      <c r="M769" s="34"/>
      <c r="N769" s="157" t="s">
        <v>1</v>
      </c>
      <c r="O769" s="158" t="s">
        <v>41</v>
      </c>
      <c r="P769" s="159">
        <f>I769+J769</f>
        <v>0</v>
      </c>
      <c r="Q769" s="159">
        <f>ROUND(I769*H769,2)</f>
        <v>0</v>
      </c>
      <c r="R769" s="159">
        <f>ROUND(J769*H769,2)</f>
        <v>0</v>
      </c>
      <c r="S769" s="59"/>
      <c r="T769" s="160">
        <f>S769*H769</f>
        <v>0</v>
      </c>
      <c r="U769" s="160">
        <v>1.6199999999999999E-3</v>
      </c>
      <c r="V769" s="160">
        <f>U769*H769</f>
        <v>6.1964999999999998E-3</v>
      </c>
      <c r="W769" s="160">
        <v>0</v>
      </c>
      <c r="X769" s="161">
        <f>W769*H769</f>
        <v>0</v>
      </c>
      <c r="Y769" s="33"/>
      <c r="Z769" s="33"/>
      <c r="AA769" s="33"/>
      <c r="AB769" s="33"/>
      <c r="AC769" s="33"/>
      <c r="AD769" s="33"/>
      <c r="AE769" s="33"/>
      <c r="AR769" s="162" t="s">
        <v>228</v>
      </c>
      <c r="AT769" s="162" t="s">
        <v>148</v>
      </c>
      <c r="AU769" s="162" t="s">
        <v>87</v>
      </c>
      <c r="AY769" s="18" t="s">
        <v>146</v>
      </c>
      <c r="BE769" s="163">
        <f>IF(O769="základní",K769,0)</f>
        <v>0</v>
      </c>
      <c r="BF769" s="163">
        <f>IF(O769="snížená",K769,0)</f>
        <v>0</v>
      </c>
      <c r="BG769" s="163">
        <f>IF(O769="zákl. přenesená",K769,0)</f>
        <v>0</v>
      </c>
      <c r="BH769" s="163">
        <f>IF(O769="sníž. přenesená",K769,0)</f>
        <v>0</v>
      </c>
      <c r="BI769" s="163">
        <f>IF(O769="nulová",K769,0)</f>
        <v>0</v>
      </c>
      <c r="BJ769" s="18" t="s">
        <v>83</v>
      </c>
      <c r="BK769" s="163">
        <f>ROUND(P769*H769,2)</f>
        <v>0</v>
      </c>
      <c r="BL769" s="18" t="s">
        <v>228</v>
      </c>
      <c r="BM769" s="162" t="s">
        <v>1130</v>
      </c>
    </row>
    <row r="770" spans="1:65" s="13" customFormat="1" ht="11.25">
      <c r="B770" s="164"/>
      <c r="D770" s="165" t="s">
        <v>158</v>
      </c>
      <c r="E770" s="166" t="s">
        <v>1</v>
      </c>
      <c r="F770" s="167" t="s">
        <v>237</v>
      </c>
      <c r="H770" s="166" t="s">
        <v>1</v>
      </c>
      <c r="I770" s="168"/>
      <c r="J770" s="168"/>
      <c r="M770" s="164"/>
      <c r="N770" s="169"/>
      <c r="O770" s="170"/>
      <c r="P770" s="170"/>
      <c r="Q770" s="170"/>
      <c r="R770" s="170"/>
      <c r="S770" s="170"/>
      <c r="T770" s="170"/>
      <c r="U770" s="170"/>
      <c r="V770" s="170"/>
      <c r="W770" s="170"/>
      <c r="X770" s="171"/>
      <c r="AT770" s="166" t="s">
        <v>158</v>
      </c>
      <c r="AU770" s="166" t="s">
        <v>87</v>
      </c>
      <c r="AV770" s="13" t="s">
        <v>83</v>
      </c>
      <c r="AW770" s="13" t="s">
        <v>4</v>
      </c>
      <c r="AX770" s="13" t="s">
        <v>78</v>
      </c>
      <c r="AY770" s="166" t="s">
        <v>146</v>
      </c>
    </row>
    <row r="771" spans="1:65" s="14" customFormat="1" ht="11.25">
      <c r="B771" s="172"/>
      <c r="D771" s="165" t="s">
        <v>158</v>
      </c>
      <c r="E771" s="173" t="s">
        <v>1</v>
      </c>
      <c r="F771" s="174" t="s">
        <v>1131</v>
      </c>
      <c r="H771" s="175">
        <v>3.8250000000000002</v>
      </c>
      <c r="I771" s="176"/>
      <c r="J771" s="176"/>
      <c r="M771" s="172"/>
      <c r="N771" s="177"/>
      <c r="O771" s="178"/>
      <c r="P771" s="178"/>
      <c r="Q771" s="178"/>
      <c r="R771" s="178"/>
      <c r="S771" s="178"/>
      <c r="T771" s="178"/>
      <c r="U771" s="178"/>
      <c r="V771" s="178"/>
      <c r="W771" s="178"/>
      <c r="X771" s="179"/>
      <c r="AT771" s="173" t="s">
        <v>158</v>
      </c>
      <c r="AU771" s="173" t="s">
        <v>87</v>
      </c>
      <c r="AV771" s="14" t="s">
        <v>87</v>
      </c>
      <c r="AW771" s="14" t="s">
        <v>4</v>
      </c>
      <c r="AX771" s="14" t="s">
        <v>83</v>
      </c>
      <c r="AY771" s="173" t="s">
        <v>146</v>
      </c>
    </row>
    <row r="772" spans="1:65" s="2" customFormat="1" ht="24.2" customHeight="1">
      <c r="A772" s="33"/>
      <c r="B772" s="148"/>
      <c r="C772" s="149" t="s">
        <v>1132</v>
      </c>
      <c r="D772" s="149" t="s">
        <v>148</v>
      </c>
      <c r="E772" s="150" t="s">
        <v>1133</v>
      </c>
      <c r="F772" s="151" t="s">
        <v>1134</v>
      </c>
      <c r="G772" s="152" t="s">
        <v>151</v>
      </c>
      <c r="H772" s="153">
        <v>13.32</v>
      </c>
      <c r="I772" s="154"/>
      <c r="J772" s="154"/>
      <c r="K772" s="155">
        <f>ROUND(P772*H772,2)</f>
        <v>0</v>
      </c>
      <c r="L772" s="156"/>
      <c r="M772" s="34"/>
      <c r="N772" s="157" t="s">
        <v>1</v>
      </c>
      <c r="O772" s="158" t="s">
        <v>41</v>
      </c>
      <c r="P772" s="159">
        <f>I772+J772</f>
        <v>0</v>
      </c>
      <c r="Q772" s="159">
        <f>ROUND(I772*H772,2)</f>
        <v>0</v>
      </c>
      <c r="R772" s="159">
        <f>ROUND(J772*H772,2)</f>
        <v>0</v>
      </c>
      <c r="S772" s="59"/>
      <c r="T772" s="160">
        <f>S772*H772</f>
        <v>0</v>
      </c>
      <c r="U772" s="160">
        <v>0</v>
      </c>
      <c r="V772" s="160">
        <f>U772*H772</f>
        <v>0</v>
      </c>
      <c r="W772" s="160">
        <v>0</v>
      </c>
      <c r="X772" s="161">
        <f>W772*H772</f>
        <v>0</v>
      </c>
      <c r="Y772" s="33"/>
      <c r="Z772" s="33"/>
      <c r="AA772" s="33"/>
      <c r="AB772" s="33"/>
      <c r="AC772" s="33"/>
      <c r="AD772" s="33"/>
      <c r="AE772" s="33"/>
      <c r="AR772" s="162" t="s">
        <v>228</v>
      </c>
      <c r="AT772" s="162" t="s">
        <v>148</v>
      </c>
      <c r="AU772" s="162" t="s">
        <v>87</v>
      </c>
      <c r="AY772" s="18" t="s">
        <v>146</v>
      </c>
      <c r="BE772" s="163">
        <f>IF(O772="základní",K772,0)</f>
        <v>0</v>
      </c>
      <c r="BF772" s="163">
        <f>IF(O772="snížená",K772,0)</f>
        <v>0</v>
      </c>
      <c r="BG772" s="163">
        <f>IF(O772="zákl. přenesená",K772,0)</f>
        <v>0</v>
      </c>
      <c r="BH772" s="163">
        <f>IF(O772="sníž. přenesená",K772,0)</f>
        <v>0</v>
      </c>
      <c r="BI772" s="163">
        <f>IF(O772="nulová",K772,0)</f>
        <v>0</v>
      </c>
      <c r="BJ772" s="18" t="s">
        <v>83</v>
      </c>
      <c r="BK772" s="163">
        <f>ROUND(P772*H772,2)</f>
        <v>0</v>
      </c>
      <c r="BL772" s="18" t="s">
        <v>228</v>
      </c>
      <c r="BM772" s="162" t="s">
        <v>1135</v>
      </c>
    </row>
    <row r="773" spans="1:65" s="2" customFormat="1" ht="37.9" customHeight="1">
      <c r="A773" s="33"/>
      <c r="B773" s="148"/>
      <c r="C773" s="180" t="s">
        <v>1136</v>
      </c>
      <c r="D773" s="180" t="s">
        <v>186</v>
      </c>
      <c r="E773" s="181" t="s">
        <v>1137</v>
      </c>
      <c r="F773" s="182" t="s">
        <v>1138</v>
      </c>
      <c r="G773" s="183" t="s">
        <v>151</v>
      </c>
      <c r="H773" s="184">
        <v>15.318</v>
      </c>
      <c r="I773" s="185"/>
      <c r="J773" s="186"/>
      <c r="K773" s="187">
        <f>ROUND(P773*H773,2)</f>
        <v>0</v>
      </c>
      <c r="L773" s="186"/>
      <c r="M773" s="188"/>
      <c r="N773" s="189" t="s">
        <v>1</v>
      </c>
      <c r="O773" s="158" t="s">
        <v>41</v>
      </c>
      <c r="P773" s="159">
        <f>I773+J773</f>
        <v>0</v>
      </c>
      <c r="Q773" s="159">
        <f>ROUND(I773*H773,2)</f>
        <v>0</v>
      </c>
      <c r="R773" s="159">
        <f>ROUND(J773*H773,2)</f>
        <v>0</v>
      </c>
      <c r="S773" s="59"/>
      <c r="T773" s="160">
        <f>S773*H773</f>
        <v>0</v>
      </c>
      <c r="U773" s="160">
        <v>2.9999999999999997E-4</v>
      </c>
      <c r="V773" s="160">
        <f>U773*H773</f>
        <v>4.5953999999999995E-3</v>
      </c>
      <c r="W773" s="160">
        <v>0</v>
      </c>
      <c r="X773" s="161">
        <f>W773*H773</f>
        <v>0</v>
      </c>
      <c r="Y773" s="33"/>
      <c r="Z773" s="33"/>
      <c r="AA773" s="33"/>
      <c r="AB773" s="33"/>
      <c r="AC773" s="33"/>
      <c r="AD773" s="33"/>
      <c r="AE773" s="33"/>
      <c r="AR773" s="162" t="s">
        <v>316</v>
      </c>
      <c r="AT773" s="162" t="s">
        <v>186</v>
      </c>
      <c r="AU773" s="162" t="s">
        <v>87</v>
      </c>
      <c r="AY773" s="18" t="s">
        <v>146</v>
      </c>
      <c r="BE773" s="163">
        <f>IF(O773="základní",K773,0)</f>
        <v>0</v>
      </c>
      <c r="BF773" s="163">
        <f>IF(O773="snížená",K773,0)</f>
        <v>0</v>
      </c>
      <c r="BG773" s="163">
        <f>IF(O773="zákl. přenesená",K773,0)</f>
        <v>0</v>
      </c>
      <c r="BH773" s="163">
        <f>IF(O773="sníž. přenesená",K773,0)</f>
        <v>0</v>
      </c>
      <c r="BI773" s="163">
        <f>IF(O773="nulová",K773,0)</f>
        <v>0</v>
      </c>
      <c r="BJ773" s="18" t="s">
        <v>83</v>
      </c>
      <c r="BK773" s="163">
        <f>ROUND(P773*H773,2)</f>
        <v>0</v>
      </c>
      <c r="BL773" s="18" t="s">
        <v>228</v>
      </c>
      <c r="BM773" s="162" t="s">
        <v>1139</v>
      </c>
    </row>
    <row r="774" spans="1:65" s="14" customFormat="1" ht="11.25">
      <c r="B774" s="172"/>
      <c r="D774" s="165" t="s">
        <v>158</v>
      </c>
      <c r="F774" s="174" t="s">
        <v>1140</v>
      </c>
      <c r="H774" s="175">
        <v>15.318</v>
      </c>
      <c r="I774" s="176"/>
      <c r="J774" s="176"/>
      <c r="M774" s="172"/>
      <c r="N774" s="177"/>
      <c r="O774" s="178"/>
      <c r="P774" s="178"/>
      <c r="Q774" s="178"/>
      <c r="R774" s="178"/>
      <c r="S774" s="178"/>
      <c r="T774" s="178"/>
      <c r="U774" s="178"/>
      <c r="V774" s="178"/>
      <c r="W774" s="178"/>
      <c r="X774" s="179"/>
      <c r="AT774" s="173" t="s">
        <v>158</v>
      </c>
      <c r="AU774" s="173" t="s">
        <v>87</v>
      </c>
      <c r="AV774" s="14" t="s">
        <v>87</v>
      </c>
      <c r="AW774" s="14" t="s">
        <v>3</v>
      </c>
      <c r="AX774" s="14" t="s">
        <v>83</v>
      </c>
      <c r="AY774" s="173" t="s">
        <v>146</v>
      </c>
    </row>
    <row r="775" spans="1:65" s="2" customFormat="1" ht="24.2" customHeight="1">
      <c r="A775" s="33"/>
      <c r="B775" s="148"/>
      <c r="C775" s="149" t="s">
        <v>1141</v>
      </c>
      <c r="D775" s="149" t="s">
        <v>148</v>
      </c>
      <c r="E775" s="150" t="s">
        <v>1142</v>
      </c>
      <c r="F775" s="151" t="s">
        <v>1143</v>
      </c>
      <c r="G775" s="152" t="s">
        <v>177</v>
      </c>
      <c r="H775" s="153">
        <v>5.0999999999999997E-2</v>
      </c>
      <c r="I775" s="154"/>
      <c r="J775" s="154"/>
      <c r="K775" s="155">
        <f>ROUND(P775*H775,2)</f>
        <v>0</v>
      </c>
      <c r="L775" s="156"/>
      <c r="M775" s="34"/>
      <c r="N775" s="157" t="s">
        <v>1</v>
      </c>
      <c r="O775" s="158" t="s">
        <v>41</v>
      </c>
      <c r="P775" s="159">
        <f>I775+J775</f>
        <v>0</v>
      </c>
      <c r="Q775" s="159">
        <f>ROUND(I775*H775,2)</f>
        <v>0</v>
      </c>
      <c r="R775" s="159">
        <f>ROUND(J775*H775,2)</f>
        <v>0</v>
      </c>
      <c r="S775" s="59"/>
      <c r="T775" s="160">
        <f>S775*H775</f>
        <v>0</v>
      </c>
      <c r="U775" s="160">
        <v>0</v>
      </c>
      <c r="V775" s="160">
        <f>U775*H775</f>
        <v>0</v>
      </c>
      <c r="W775" s="160">
        <v>0</v>
      </c>
      <c r="X775" s="161">
        <f>W775*H775</f>
        <v>0</v>
      </c>
      <c r="Y775" s="33"/>
      <c r="Z775" s="33"/>
      <c r="AA775" s="33"/>
      <c r="AB775" s="33"/>
      <c r="AC775" s="33"/>
      <c r="AD775" s="33"/>
      <c r="AE775" s="33"/>
      <c r="AR775" s="162" t="s">
        <v>228</v>
      </c>
      <c r="AT775" s="162" t="s">
        <v>148</v>
      </c>
      <c r="AU775" s="162" t="s">
        <v>87</v>
      </c>
      <c r="AY775" s="18" t="s">
        <v>146</v>
      </c>
      <c r="BE775" s="163">
        <f>IF(O775="základní",K775,0)</f>
        <v>0</v>
      </c>
      <c r="BF775" s="163">
        <f>IF(O775="snížená",K775,0)</f>
        <v>0</v>
      </c>
      <c r="BG775" s="163">
        <f>IF(O775="zákl. přenesená",K775,0)</f>
        <v>0</v>
      </c>
      <c r="BH775" s="163">
        <f>IF(O775="sníž. přenesená",K775,0)</f>
        <v>0</v>
      </c>
      <c r="BI775" s="163">
        <f>IF(O775="nulová",K775,0)</f>
        <v>0</v>
      </c>
      <c r="BJ775" s="18" t="s">
        <v>83</v>
      </c>
      <c r="BK775" s="163">
        <f>ROUND(P775*H775,2)</f>
        <v>0</v>
      </c>
      <c r="BL775" s="18" t="s">
        <v>228</v>
      </c>
      <c r="BM775" s="162" t="s">
        <v>1144</v>
      </c>
    </row>
    <row r="776" spans="1:65" s="12" customFormat="1" ht="22.9" customHeight="1">
      <c r="B776" s="134"/>
      <c r="D776" s="135" t="s">
        <v>77</v>
      </c>
      <c r="E776" s="146" t="s">
        <v>1145</v>
      </c>
      <c r="F776" s="146" t="s">
        <v>1146</v>
      </c>
      <c r="I776" s="137"/>
      <c r="J776" s="137"/>
      <c r="K776" s="147">
        <f>BK776</f>
        <v>0</v>
      </c>
      <c r="M776" s="134"/>
      <c r="N776" s="139"/>
      <c r="O776" s="140"/>
      <c r="P776" s="140"/>
      <c r="Q776" s="141">
        <f>SUM(Q777:Q817)</f>
        <v>0</v>
      </c>
      <c r="R776" s="141">
        <f>SUM(R777:R817)</f>
        <v>0</v>
      </c>
      <c r="S776" s="140"/>
      <c r="T776" s="142">
        <f>SUM(T777:T817)</f>
        <v>0</v>
      </c>
      <c r="U776" s="140"/>
      <c r="V776" s="142">
        <f>SUM(V777:V817)</f>
        <v>0.43893481000000001</v>
      </c>
      <c r="W776" s="140"/>
      <c r="X776" s="143">
        <f>SUM(X777:X817)</f>
        <v>0</v>
      </c>
      <c r="AR776" s="135" t="s">
        <v>87</v>
      </c>
      <c r="AT776" s="144" t="s">
        <v>77</v>
      </c>
      <c r="AU776" s="144" t="s">
        <v>83</v>
      </c>
      <c r="AY776" s="135" t="s">
        <v>146</v>
      </c>
      <c r="BK776" s="145">
        <f>SUM(BK777:BK817)</f>
        <v>0</v>
      </c>
    </row>
    <row r="777" spans="1:65" s="2" customFormat="1" ht="24.2" customHeight="1">
      <c r="A777" s="33"/>
      <c r="B777" s="148"/>
      <c r="C777" s="149" t="s">
        <v>1147</v>
      </c>
      <c r="D777" s="149" t="s">
        <v>148</v>
      </c>
      <c r="E777" s="150" t="s">
        <v>1148</v>
      </c>
      <c r="F777" s="151" t="s">
        <v>1149</v>
      </c>
      <c r="G777" s="152" t="s">
        <v>151</v>
      </c>
      <c r="H777" s="153">
        <v>19.972000000000001</v>
      </c>
      <c r="I777" s="154"/>
      <c r="J777" s="154"/>
      <c r="K777" s="155">
        <f>ROUND(P777*H777,2)</f>
        <v>0</v>
      </c>
      <c r="L777" s="156"/>
      <c r="M777" s="34"/>
      <c r="N777" s="157" t="s">
        <v>1</v>
      </c>
      <c r="O777" s="158" t="s">
        <v>41</v>
      </c>
      <c r="P777" s="159">
        <f>I777+J777</f>
        <v>0</v>
      </c>
      <c r="Q777" s="159">
        <f>ROUND(I777*H777,2)</f>
        <v>0</v>
      </c>
      <c r="R777" s="159">
        <f>ROUND(J777*H777,2)</f>
        <v>0</v>
      </c>
      <c r="S777" s="59"/>
      <c r="T777" s="160">
        <f>S777*H777</f>
        <v>0</v>
      </c>
      <c r="U777" s="160">
        <v>0</v>
      </c>
      <c r="V777" s="160">
        <f>U777*H777</f>
        <v>0</v>
      </c>
      <c r="W777" s="160">
        <v>0</v>
      </c>
      <c r="X777" s="161">
        <f>W777*H777</f>
        <v>0</v>
      </c>
      <c r="Y777" s="33"/>
      <c r="Z777" s="33"/>
      <c r="AA777" s="33"/>
      <c r="AB777" s="33"/>
      <c r="AC777" s="33"/>
      <c r="AD777" s="33"/>
      <c r="AE777" s="33"/>
      <c r="AR777" s="162" t="s">
        <v>228</v>
      </c>
      <c r="AT777" s="162" t="s">
        <v>148</v>
      </c>
      <c r="AU777" s="162" t="s">
        <v>87</v>
      </c>
      <c r="AY777" s="18" t="s">
        <v>146</v>
      </c>
      <c r="BE777" s="163">
        <f>IF(O777="základní",K777,0)</f>
        <v>0</v>
      </c>
      <c r="BF777" s="163">
        <f>IF(O777="snížená",K777,0)</f>
        <v>0</v>
      </c>
      <c r="BG777" s="163">
        <f>IF(O777="zákl. přenesená",K777,0)</f>
        <v>0</v>
      </c>
      <c r="BH777" s="163">
        <f>IF(O777="sníž. přenesená",K777,0)</f>
        <v>0</v>
      </c>
      <c r="BI777" s="163">
        <f>IF(O777="nulová",K777,0)</f>
        <v>0</v>
      </c>
      <c r="BJ777" s="18" t="s">
        <v>83</v>
      </c>
      <c r="BK777" s="163">
        <f>ROUND(P777*H777,2)</f>
        <v>0</v>
      </c>
      <c r="BL777" s="18" t="s">
        <v>228</v>
      </c>
      <c r="BM777" s="162" t="s">
        <v>1150</v>
      </c>
    </row>
    <row r="778" spans="1:65" s="2" customFormat="1" ht="14.45" customHeight="1">
      <c r="A778" s="33"/>
      <c r="B778" s="148"/>
      <c r="C778" s="180" t="s">
        <v>1151</v>
      </c>
      <c r="D778" s="180" t="s">
        <v>186</v>
      </c>
      <c r="E778" s="181" t="s">
        <v>1152</v>
      </c>
      <c r="F778" s="182" t="s">
        <v>1153</v>
      </c>
      <c r="G778" s="183" t="s">
        <v>151</v>
      </c>
      <c r="H778" s="184">
        <v>20.370999999999999</v>
      </c>
      <c r="I778" s="185"/>
      <c r="J778" s="186"/>
      <c r="K778" s="187">
        <f>ROUND(P778*H778,2)</f>
        <v>0</v>
      </c>
      <c r="L778" s="186"/>
      <c r="M778" s="188"/>
      <c r="N778" s="189" t="s">
        <v>1</v>
      </c>
      <c r="O778" s="158" t="s">
        <v>41</v>
      </c>
      <c r="P778" s="159">
        <f>I778+J778</f>
        <v>0</v>
      </c>
      <c r="Q778" s="159">
        <f>ROUND(I778*H778,2)</f>
        <v>0</v>
      </c>
      <c r="R778" s="159">
        <f>ROUND(J778*H778,2)</f>
        <v>0</v>
      </c>
      <c r="S778" s="59"/>
      <c r="T778" s="160">
        <f>S778*H778</f>
        <v>0</v>
      </c>
      <c r="U778" s="160">
        <v>8.9999999999999998E-4</v>
      </c>
      <c r="V778" s="160">
        <f>U778*H778</f>
        <v>1.8333899999999997E-2</v>
      </c>
      <c r="W778" s="160">
        <v>0</v>
      </c>
      <c r="X778" s="161">
        <f>W778*H778</f>
        <v>0</v>
      </c>
      <c r="Y778" s="33"/>
      <c r="Z778" s="33"/>
      <c r="AA778" s="33"/>
      <c r="AB778" s="33"/>
      <c r="AC778" s="33"/>
      <c r="AD778" s="33"/>
      <c r="AE778" s="33"/>
      <c r="AR778" s="162" t="s">
        <v>316</v>
      </c>
      <c r="AT778" s="162" t="s">
        <v>186</v>
      </c>
      <c r="AU778" s="162" t="s">
        <v>87</v>
      </c>
      <c r="AY778" s="18" t="s">
        <v>146</v>
      </c>
      <c r="BE778" s="163">
        <f>IF(O778="základní",K778,0)</f>
        <v>0</v>
      </c>
      <c r="BF778" s="163">
        <f>IF(O778="snížená",K778,0)</f>
        <v>0</v>
      </c>
      <c r="BG778" s="163">
        <f>IF(O778="zákl. přenesená",K778,0)</f>
        <v>0</v>
      </c>
      <c r="BH778" s="163">
        <f>IF(O778="sníž. přenesená",K778,0)</f>
        <v>0</v>
      </c>
      <c r="BI778" s="163">
        <f>IF(O778="nulová",K778,0)</f>
        <v>0</v>
      </c>
      <c r="BJ778" s="18" t="s">
        <v>83</v>
      </c>
      <c r="BK778" s="163">
        <f>ROUND(P778*H778,2)</f>
        <v>0</v>
      </c>
      <c r="BL778" s="18" t="s">
        <v>228</v>
      </c>
      <c r="BM778" s="162" t="s">
        <v>1154</v>
      </c>
    </row>
    <row r="779" spans="1:65" s="14" customFormat="1" ht="11.25">
      <c r="B779" s="172"/>
      <c r="D779" s="165" t="s">
        <v>158</v>
      </c>
      <c r="F779" s="174" t="s">
        <v>1155</v>
      </c>
      <c r="H779" s="175">
        <v>20.370999999999999</v>
      </c>
      <c r="I779" s="176"/>
      <c r="J779" s="176"/>
      <c r="M779" s="172"/>
      <c r="N779" s="177"/>
      <c r="O779" s="178"/>
      <c r="P779" s="178"/>
      <c r="Q779" s="178"/>
      <c r="R779" s="178"/>
      <c r="S779" s="178"/>
      <c r="T779" s="178"/>
      <c r="U779" s="178"/>
      <c r="V779" s="178"/>
      <c r="W779" s="178"/>
      <c r="X779" s="179"/>
      <c r="AT779" s="173" t="s">
        <v>158</v>
      </c>
      <c r="AU779" s="173" t="s">
        <v>87</v>
      </c>
      <c r="AV779" s="14" t="s">
        <v>87</v>
      </c>
      <c r="AW779" s="14" t="s">
        <v>3</v>
      </c>
      <c r="AX779" s="14" t="s">
        <v>83</v>
      </c>
      <c r="AY779" s="173" t="s">
        <v>146</v>
      </c>
    </row>
    <row r="780" spans="1:65" s="2" customFormat="1" ht="24.2" customHeight="1">
      <c r="A780" s="33"/>
      <c r="B780" s="148"/>
      <c r="C780" s="149" t="s">
        <v>1156</v>
      </c>
      <c r="D780" s="149" t="s">
        <v>148</v>
      </c>
      <c r="E780" s="150" t="s">
        <v>1157</v>
      </c>
      <c r="F780" s="151" t="s">
        <v>1158</v>
      </c>
      <c r="G780" s="152" t="s">
        <v>151</v>
      </c>
      <c r="H780" s="153">
        <v>31.268000000000001</v>
      </c>
      <c r="I780" s="154"/>
      <c r="J780" s="154"/>
      <c r="K780" s="155">
        <f>ROUND(P780*H780,2)</f>
        <v>0</v>
      </c>
      <c r="L780" s="156"/>
      <c r="M780" s="34"/>
      <c r="N780" s="157" t="s">
        <v>1</v>
      </c>
      <c r="O780" s="158" t="s">
        <v>41</v>
      </c>
      <c r="P780" s="159">
        <f>I780+J780</f>
        <v>0</v>
      </c>
      <c r="Q780" s="159">
        <f>ROUND(I780*H780,2)</f>
        <v>0</v>
      </c>
      <c r="R780" s="159">
        <f>ROUND(J780*H780,2)</f>
        <v>0</v>
      </c>
      <c r="S780" s="59"/>
      <c r="T780" s="160">
        <f>S780*H780</f>
        <v>0</v>
      </c>
      <c r="U780" s="160">
        <v>0</v>
      </c>
      <c r="V780" s="160">
        <f>U780*H780</f>
        <v>0</v>
      </c>
      <c r="W780" s="160">
        <v>0</v>
      </c>
      <c r="X780" s="161">
        <f>W780*H780</f>
        <v>0</v>
      </c>
      <c r="Y780" s="33"/>
      <c r="Z780" s="33"/>
      <c r="AA780" s="33"/>
      <c r="AB780" s="33"/>
      <c r="AC780" s="33"/>
      <c r="AD780" s="33"/>
      <c r="AE780" s="33"/>
      <c r="AR780" s="162" t="s">
        <v>228</v>
      </c>
      <c r="AT780" s="162" t="s">
        <v>148</v>
      </c>
      <c r="AU780" s="162" t="s">
        <v>87</v>
      </c>
      <c r="AY780" s="18" t="s">
        <v>146</v>
      </c>
      <c r="BE780" s="163">
        <f>IF(O780="základní",K780,0)</f>
        <v>0</v>
      </c>
      <c r="BF780" s="163">
        <f>IF(O780="snížená",K780,0)</f>
        <v>0</v>
      </c>
      <c r="BG780" s="163">
        <f>IF(O780="zákl. přenesená",K780,0)</f>
        <v>0</v>
      </c>
      <c r="BH780" s="163">
        <f>IF(O780="sníž. přenesená",K780,0)</f>
        <v>0</v>
      </c>
      <c r="BI780" s="163">
        <f>IF(O780="nulová",K780,0)</f>
        <v>0</v>
      </c>
      <c r="BJ780" s="18" t="s">
        <v>83</v>
      </c>
      <c r="BK780" s="163">
        <f>ROUND(P780*H780,2)</f>
        <v>0</v>
      </c>
      <c r="BL780" s="18" t="s">
        <v>228</v>
      </c>
      <c r="BM780" s="162" t="s">
        <v>1159</v>
      </c>
    </row>
    <row r="781" spans="1:65" s="13" customFormat="1" ht="11.25">
      <c r="B781" s="164"/>
      <c r="D781" s="165" t="s">
        <v>158</v>
      </c>
      <c r="E781" s="166" t="s">
        <v>1</v>
      </c>
      <c r="F781" s="167" t="s">
        <v>509</v>
      </c>
      <c r="H781" s="166" t="s">
        <v>1</v>
      </c>
      <c r="I781" s="168"/>
      <c r="J781" s="168"/>
      <c r="M781" s="164"/>
      <c r="N781" s="169"/>
      <c r="O781" s="170"/>
      <c r="P781" s="170"/>
      <c r="Q781" s="170"/>
      <c r="R781" s="170"/>
      <c r="S781" s="170"/>
      <c r="T781" s="170"/>
      <c r="U781" s="170"/>
      <c r="V781" s="170"/>
      <c r="W781" s="170"/>
      <c r="X781" s="171"/>
      <c r="AT781" s="166" t="s">
        <v>158</v>
      </c>
      <c r="AU781" s="166" t="s">
        <v>87</v>
      </c>
      <c r="AV781" s="13" t="s">
        <v>83</v>
      </c>
      <c r="AW781" s="13" t="s">
        <v>4</v>
      </c>
      <c r="AX781" s="13" t="s">
        <v>78</v>
      </c>
      <c r="AY781" s="166" t="s">
        <v>146</v>
      </c>
    </row>
    <row r="782" spans="1:65" s="14" customFormat="1" ht="11.25">
      <c r="B782" s="172"/>
      <c r="D782" s="165" t="s">
        <v>158</v>
      </c>
      <c r="E782" s="173" t="s">
        <v>1</v>
      </c>
      <c r="F782" s="174" t="s">
        <v>1160</v>
      </c>
      <c r="H782" s="175">
        <v>31.268000000000001</v>
      </c>
      <c r="I782" s="176"/>
      <c r="J782" s="176"/>
      <c r="M782" s="172"/>
      <c r="N782" s="177"/>
      <c r="O782" s="178"/>
      <c r="P782" s="178"/>
      <c r="Q782" s="178"/>
      <c r="R782" s="178"/>
      <c r="S782" s="178"/>
      <c r="T782" s="178"/>
      <c r="U782" s="178"/>
      <c r="V782" s="178"/>
      <c r="W782" s="178"/>
      <c r="X782" s="179"/>
      <c r="AT782" s="173" t="s">
        <v>158</v>
      </c>
      <c r="AU782" s="173" t="s">
        <v>87</v>
      </c>
      <c r="AV782" s="14" t="s">
        <v>87</v>
      </c>
      <c r="AW782" s="14" t="s">
        <v>4</v>
      </c>
      <c r="AX782" s="14" t="s">
        <v>83</v>
      </c>
      <c r="AY782" s="173" t="s">
        <v>146</v>
      </c>
    </row>
    <row r="783" spans="1:65" s="2" customFormat="1" ht="24.2" customHeight="1">
      <c r="A783" s="33"/>
      <c r="B783" s="148"/>
      <c r="C783" s="180" t="s">
        <v>1161</v>
      </c>
      <c r="D783" s="180" t="s">
        <v>186</v>
      </c>
      <c r="E783" s="181" t="s">
        <v>1162</v>
      </c>
      <c r="F783" s="182" t="s">
        <v>1163</v>
      </c>
      <c r="G783" s="183" t="s">
        <v>151</v>
      </c>
      <c r="H783" s="184">
        <v>63.786999999999999</v>
      </c>
      <c r="I783" s="185"/>
      <c r="J783" s="186"/>
      <c r="K783" s="187">
        <f>ROUND(P783*H783,2)</f>
        <v>0</v>
      </c>
      <c r="L783" s="186"/>
      <c r="M783" s="188"/>
      <c r="N783" s="189" t="s">
        <v>1</v>
      </c>
      <c r="O783" s="158" t="s">
        <v>41</v>
      </c>
      <c r="P783" s="159">
        <f>I783+J783</f>
        <v>0</v>
      </c>
      <c r="Q783" s="159">
        <f>ROUND(I783*H783,2)</f>
        <v>0</v>
      </c>
      <c r="R783" s="159">
        <f>ROUND(J783*H783,2)</f>
        <v>0</v>
      </c>
      <c r="S783" s="59"/>
      <c r="T783" s="160">
        <f>S783*H783</f>
        <v>0</v>
      </c>
      <c r="U783" s="160">
        <v>1.1999999999999999E-3</v>
      </c>
      <c r="V783" s="160">
        <f>U783*H783</f>
        <v>7.6544399999999999E-2</v>
      </c>
      <c r="W783" s="160">
        <v>0</v>
      </c>
      <c r="X783" s="161">
        <f>W783*H783</f>
        <v>0</v>
      </c>
      <c r="Y783" s="33"/>
      <c r="Z783" s="33"/>
      <c r="AA783" s="33"/>
      <c r="AB783" s="33"/>
      <c r="AC783" s="33"/>
      <c r="AD783" s="33"/>
      <c r="AE783" s="33"/>
      <c r="AR783" s="162" t="s">
        <v>316</v>
      </c>
      <c r="AT783" s="162" t="s">
        <v>186</v>
      </c>
      <c r="AU783" s="162" t="s">
        <v>87</v>
      </c>
      <c r="AY783" s="18" t="s">
        <v>146</v>
      </c>
      <c r="BE783" s="163">
        <f>IF(O783="základní",K783,0)</f>
        <v>0</v>
      </c>
      <c r="BF783" s="163">
        <f>IF(O783="snížená",K783,0)</f>
        <v>0</v>
      </c>
      <c r="BG783" s="163">
        <f>IF(O783="zákl. přenesená",K783,0)</f>
        <v>0</v>
      </c>
      <c r="BH783" s="163">
        <f>IF(O783="sníž. přenesená",K783,0)</f>
        <v>0</v>
      </c>
      <c r="BI783" s="163">
        <f>IF(O783="nulová",K783,0)</f>
        <v>0</v>
      </c>
      <c r="BJ783" s="18" t="s">
        <v>83</v>
      </c>
      <c r="BK783" s="163">
        <f>ROUND(P783*H783,2)</f>
        <v>0</v>
      </c>
      <c r="BL783" s="18" t="s">
        <v>228</v>
      </c>
      <c r="BM783" s="162" t="s">
        <v>1164</v>
      </c>
    </row>
    <row r="784" spans="1:65" s="14" customFormat="1" ht="11.25">
      <c r="B784" s="172"/>
      <c r="D784" s="165" t="s">
        <v>158</v>
      </c>
      <c r="F784" s="174" t="s">
        <v>1165</v>
      </c>
      <c r="H784" s="175">
        <v>63.786999999999999</v>
      </c>
      <c r="I784" s="176"/>
      <c r="J784" s="176"/>
      <c r="M784" s="172"/>
      <c r="N784" s="177"/>
      <c r="O784" s="178"/>
      <c r="P784" s="178"/>
      <c r="Q784" s="178"/>
      <c r="R784" s="178"/>
      <c r="S784" s="178"/>
      <c r="T784" s="178"/>
      <c r="U784" s="178"/>
      <c r="V784" s="178"/>
      <c r="W784" s="178"/>
      <c r="X784" s="179"/>
      <c r="AT784" s="173" t="s">
        <v>158</v>
      </c>
      <c r="AU784" s="173" t="s">
        <v>87</v>
      </c>
      <c r="AV784" s="14" t="s">
        <v>87</v>
      </c>
      <c r="AW784" s="14" t="s">
        <v>3</v>
      </c>
      <c r="AX784" s="14" t="s">
        <v>83</v>
      </c>
      <c r="AY784" s="173" t="s">
        <v>146</v>
      </c>
    </row>
    <row r="785" spans="1:65" s="2" customFormat="1" ht="24.2" customHeight="1">
      <c r="A785" s="33"/>
      <c r="B785" s="148"/>
      <c r="C785" s="149" t="s">
        <v>1166</v>
      </c>
      <c r="D785" s="149" t="s">
        <v>148</v>
      </c>
      <c r="E785" s="150" t="s">
        <v>1167</v>
      </c>
      <c r="F785" s="151" t="s">
        <v>1168</v>
      </c>
      <c r="G785" s="152" t="s">
        <v>151</v>
      </c>
      <c r="H785" s="153">
        <v>25.05</v>
      </c>
      <c r="I785" s="154"/>
      <c r="J785" s="154"/>
      <c r="K785" s="155">
        <f>ROUND(P785*H785,2)</f>
        <v>0</v>
      </c>
      <c r="L785" s="156"/>
      <c r="M785" s="34"/>
      <c r="N785" s="157" t="s">
        <v>1</v>
      </c>
      <c r="O785" s="158" t="s">
        <v>41</v>
      </c>
      <c r="P785" s="159">
        <f>I785+J785</f>
        <v>0</v>
      </c>
      <c r="Q785" s="159">
        <f>ROUND(I785*H785,2)</f>
        <v>0</v>
      </c>
      <c r="R785" s="159">
        <f>ROUND(J785*H785,2)</f>
        <v>0</v>
      </c>
      <c r="S785" s="59"/>
      <c r="T785" s="160">
        <f>S785*H785</f>
        <v>0</v>
      </c>
      <c r="U785" s="160">
        <v>6.0000000000000001E-3</v>
      </c>
      <c r="V785" s="160">
        <f>U785*H785</f>
        <v>0.15030000000000002</v>
      </c>
      <c r="W785" s="160">
        <v>0</v>
      </c>
      <c r="X785" s="161">
        <f>W785*H785</f>
        <v>0</v>
      </c>
      <c r="Y785" s="33"/>
      <c r="Z785" s="33"/>
      <c r="AA785" s="33"/>
      <c r="AB785" s="33"/>
      <c r="AC785" s="33"/>
      <c r="AD785" s="33"/>
      <c r="AE785" s="33"/>
      <c r="AR785" s="162" t="s">
        <v>228</v>
      </c>
      <c r="AT785" s="162" t="s">
        <v>148</v>
      </c>
      <c r="AU785" s="162" t="s">
        <v>87</v>
      </c>
      <c r="AY785" s="18" t="s">
        <v>146</v>
      </c>
      <c r="BE785" s="163">
        <f>IF(O785="základní",K785,0)</f>
        <v>0</v>
      </c>
      <c r="BF785" s="163">
        <f>IF(O785="snížená",K785,0)</f>
        <v>0</v>
      </c>
      <c r="BG785" s="163">
        <f>IF(O785="zákl. přenesená",K785,0)</f>
        <v>0</v>
      </c>
      <c r="BH785" s="163">
        <f>IF(O785="sníž. přenesená",K785,0)</f>
        <v>0</v>
      </c>
      <c r="BI785" s="163">
        <f>IF(O785="nulová",K785,0)</f>
        <v>0</v>
      </c>
      <c r="BJ785" s="18" t="s">
        <v>83</v>
      </c>
      <c r="BK785" s="163">
        <f>ROUND(P785*H785,2)</f>
        <v>0</v>
      </c>
      <c r="BL785" s="18" t="s">
        <v>228</v>
      </c>
      <c r="BM785" s="162" t="s">
        <v>1169</v>
      </c>
    </row>
    <row r="786" spans="1:65" s="13" customFormat="1" ht="11.25">
      <c r="B786" s="164"/>
      <c r="D786" s="165" t="s">
        <v>158</v>
      </c>
      <c r="E786" s="166" t="s">
        <v>1</v>
      </c>
      <c r="F786" s="167" t="s">
        <v>509</v>
      </c>
      <c r="H786" s="166" t="s">
        <v>1</v>
      </c>
      <c r="I786" s="168"/>
      <c r="J786" s="168"/>
      <c r="M786" s="164"/>
      <c r="N786" s="169"/>
      <c r="O786" s="170"/>
      <c r="P786" s="170"/>
      <c r="Q786" s="170"/>
      <c r="R786" s="170"/>
      <c r="S786" s="170"/>
      <c r="T786" s="170"/>
      <c r="U786" s="170"/>
      <c r="V786" s="170"/>
      <c r="W786" s="170"/>
      <c r="X786" s="171"/>
      <c r="AT786" s="166" t="s">
        <v>158</v>
      </c>
      <c r="AU786" s="166" t="s">
        <v>87</v>
      </c>
      <c r="AV786" s="13" t="s">
        <v>83</v>
      </c>
      <c r="AW786" s="13" t="s">
        <v>4</v>
      </c>
      <c r="AX786" s="13" t="s">
        <v>78</v>
      </c>
      <c r="AY786" s="166" t="s">
        <v>146</v>
      </c>
    </row>
    <row r="787" spans="1:65" s="14" customFormat="1" ht="11.25">
      <c r="B787" s="172"/>
      <c r="D787" s="165" t="s">
        <v>158</v>
      </c>
      <c r="E787" s="173" t="s">
        <v>1</v>
      </c>
      <c r="F787" s="174" t="s">
        <v>1170</v>
      </c>
      <c r="H787" s="175">
        <v>25.05</v>
      </c>
      <c r="I787" s="176"/>
      <c r="J787" s="176"/>
      <c r="M787" s="172"/>
      <c r="N787" s="177"/>
      <c r="O787" s="178"/>
      <c r="P787" s="178"/>
      <c r="Q787" s="178"/>
      <c r="R787" s="178"/>
      <c r="S787" s="178"/>
      <c r="T787" s="178"/>
      <c r="U787" s="178"/>
      <c r="V787" s="178"/>
      <c r="W787" s="178"/>
      <c r="X787" s="179"/>
      <c r="AT787" s="173" t="s">
        <v>158</v>
      </c>
      <c r="AU787" s="173" t="s">
        <v>87</v>
      </c>
      <c r="AV787" s="14" t="s">
        <v>87</v>
      </c>
      <c r="AW787" s="14" t="s">
        <v>4</v>
      </c>
      <c r="AX787" s="14" t="s">
        <v>83</v>
      </c>
      <c r="AY787" s="173" t="s">
        <v>146</v>
      </c>
    </row>
    <row r="788" spans="1:65" s="2" customFormat="1" ht="24.2" customHeight="1">
      <c r="A788" s="33"/>
      <c r="B788" s="148"/>
      <c r="C788" s="180" t="s">
        <v>1171</v>
      </c>
      <c r="D788" s="180" t="s">
        <v>186</v>
      </c>
      <c r="E788" s="181" t="s">
        <v>1162</v>
      </c>
      <c r="F788" s="182" t="s">
        <v>1163</v>
      </c>
      <c r="G788" s="183" t="s">
        <v>151</v>
      </c>
      <c r="H788" s="184">
        <v>26.303000000000001</v>
      </c>
      <c r="I788" s="185"/>
      <c r="J788" s="186"/>
      <c r="K788" s="187">
        <f>ROUND(P788*H788,2)</f>
        <v>0</v>
      </c>
      <c r="L788" s="186"/>
      <c r="M788" s="188"/>
      <c r="N788" s="189" t="s">
        <v>1</v>
      </c>
      <c r="O788" s="158" t="s">
        <v>41</v>
      </c>
      <c r="P788" s="159">
        <f>I788+J788</f>
        <v>0</v>
      </c>
      <c r="Q788" s="159">
        <f>ROUND(I788*H788,2)</f>
        <v>0</v>
      </c>
      <c r="R788" s="159">
        <f>ROUND(J788*H788,2)</f>
        <v>0</v>
      </c>
      <c r="S788" s="59"/>
      <c r="T788" s="160">
        <f>S788*H788</f>
        <v>0</v>
      </c>
      <c r="U788" s="160">
        <v>1.1999999999999999E-3</v>
      </c>
      <c r="V788" s="160">
        <f>U788*H788</f>
        <v>3.1563599999999997E-2</v>
      </c>
      <c r="W788" s="160">
        <v>0</v>
      </c>
      <c r="X788" s="161">
        <f>W788*H788</f>
        <v>0</v>
      </c>
      <c r="Y788" s="33"/>
      <c r="Z788" s="33"/>
      <c r="AA788" s="33"/>
      <c r="AB788" s="33"/>
      <c r="AC788" s="33"/>
      <c r="AD788" s="33"/>
      <c r="AE788" s="33"/>
      <c r="AR788" s="162" t="s">
        <v>316</v>
      </c>
      <c r="AT788" s="162" t="s">
        <v>186</v>
      </c>
      <c r="AU788" s="162" t="s">
        <v>87</v>
      </c>
      <c r="AY788" s="18" t="s">
        <v>146</v>
      </c>
      <c r="BE788" s="163">
        <f>IF(O788="základní",K788,0)</f>
        <v>0</v>
      </c>
      <c r="BF788" s="163">
        <f>IF(O788="snížená",K788,0)</f>
        <v>0</v>
      </c>
      <c r="BG788" s="163">
        <f>IF(O788="zákl. přenesená",K788,0)</f>
        <v>0</v>
      </c>
      <c r="BH788" s="163">
        <f>IF(O788="sníž. přenesená",K788,0)</f>
        <v>0</v>
      </c>
      <c r="BI788" s="163">
        <f>IF(O788="nulová",K788,0)</f>
        <v>0</v>
      </c>
      <c r="BJ788" s="18" t="s">
        <v>83</v>
      </c>
      <c r="BK788" s="163">
        <f>ROUND(P788*H788,2)</f>
        <v>0</v>
      </c>
      <c r="BL788" s="18" t="s">
        <v>228</v>
      </c>
      <c r="BM788" s="162" t="s">
        <v>1172</v>
      </c>
    </row>
    <row r="789" spans="1:65" s="14" customFormat="1" ht="11.25">
      <c r="B789" s="172"/>
      <c r="D789" s="165" t="s">
        <v>158</v>
      </c>
      <c r="F789" s="174" t="s">
        <v>1173</v>
      </c>
      <c r="H789" s="175">
        <v>26.303000000000001</v>
      </c>
      <c r="I789" s="176"/>
      <c r="J789" s="176"/>
      <c r="M789" s="172"/>
      <c r="N789" s="177"/>
      <c r="O789" s="178"/>
      <c r="P789" s="178"/>
      <c r="Q789" s="178"/>
      <c r="R789" s="178"/>
      <c r="S789" s="178"/>
      <c r="T789" s="178"/>
      <c r="U789" s="178"/>
      <c r="V789" s="178"/>
      <c r="W789" s="178"/>
      <c r="X789" s="179"/>
      <c r="AT789" s="173" t="s">
        <v>158</v>
      </c>
      <c r="AU789" s="173" t="s">
        <v>87</v>
      </c>
      <c r="AV789" s="14" t="s">
        <v>87</v>
      </c>
      <c r="AW789" s="14" t="s">
        <v>3</v>
      </c>
      <c r="AX789" s="14" t="s">
        <v>83</v>
      </c>
      <c r="AY789" s="173" t="s">
        <v>146</v>
      </c>
    </row>
    <row r="790" spans="1:65" s="2" customFormat="1" ht="24.2" customHeight="1">
      <c r="A790" s="33"/>
      <c r="B790" s="148"/>
      <c r="C790" s="149" t="s">
        <v>1174</v>
      </c>
      <c r="D790" s="149" t="s">
        <v>148</v>
      </c>
      <c r="E790" s="150" t="s">
        <v>1175</v>
      </c>
      <c r="F790" s="151" t="s">
        <v>1176</v>
      </c>
      <c r="G790" s="152" t="s">
        <v>151</v>
      </c>
      <c r="H790" s="153">
        <v>13.32</v>
      </c>
      <c r="I790" s="154"/>
      <c r="J790" s="154"/>
      <c r="K790" s="155">
        <f>ROUND(P790*H790,2)</f>
        <v>0</v>
      </c>
      <c r="L790" s="156"/>
      <c r="M790" s="34"/>
      <c r="N790" s="157" t="s">
        <v>1</v>
      </c>
      <c r="O790" s="158" t="s">
        <v>41</v>
      </c>
      <c r="P790" s="159">
        <f>I790+J790</f>
        <v>0</v>
      </c>
      <c r="Q790" s="159">
        <f>ROUND(I790*H790,2)</f>
        <v>0</v>
      </c>
      <c r="R790" s="159">
        <f>ROUND(J790*H790,2)</f>
        <v>0</v>
      </c>
      <c r="S790" s="59"/>
      <c r="T790" s="160">
        <f>S790*H790</f>
        <v>0</v>
      </c>
      <c r="U790" s="160">
        <v>5.8E-4</v>
      </c>
      <c r="V790" s="160">
        <f>U790*H790</f>
        <v>7.7256E-3</v>
      </c>
      <c r="W790" s="160">
        <v>0</v>
      </c>
      <c r="X790" s="161">
        <f>W790*H790</f>
        <v>0</v>
      </c>
      <c r="Y790" s="33"/>
      <c r="Z790" s="33"/>
      <c r="AA790" s="33"/>
      <c r="AB790" s="33"/>
      <c r="AC790" s="33"/>
      <c r="AD790" s="33"/>
      <c r="AE790" s="33"/>
      <c r="AR790" s="162" t="s">
        <v>228</v>
      </c>
      <c r="AT790" s="162" t="s">
        <v>148</v>
      </c>
      <c r="AU790" s="162" t="s">
        <v>87</v>
      </c>
      <c r="AY790" s="18" t="s">
        <v>146</v>
      </c>
      <c r="BE790" s="163">
        <f>IF(O790="základní",K790,0)</f>
        <v>0</v>
      </c>
      <c r="BF790" s="163">
        <f>IF(O790="snížená",K790,0)</f>
        <v>0</v>
      </c>
      <c r="BG790" s="163">
        <f>IF(O790="zákl. přenesená",K790,0)</f>
        <v>0</v>
      </c>
      <c r="BH790" s="163">
        <f>IF(O790="sníž. přenesená",K790,0)</f>
        <v>0</v>
      </c>
      <c r="BI790" s="163">
        <f>IF(O790="nulová",K790,0)</f>
        <v>0</v>
      </c>
      <c r="BJ790" s="18" t="s">
        <v>83</v>
      </c>
      <c r="BK790" s="163">
        <f>ROUND(P790*H790,2)</f>
        <v>0</v>
      </c>
      <c r="BL790" s="18" t="s">
        <v>228</v>
      </c>
      <c r="BM790" s="162" t="s">
        <v>1177</v>
      </c>
    </row>
    <row r="791" spans="1:65" s="13" customFormat="1" ht="11.25">
      <c r="B791" s="164"/>
      <c r="D791" s="165" t="s">
        <v>158</v>
      </c>
      <c r="E791" s="166" t="s">
        <v>1</v>
      </c>
      <c r="F791" s="167" t="s">
        <v>237</v>
      </c>
      <c r="H791" s="166" t="s">
        <v>1</v>
      </c>
      <c r="I791" s="168"/>
      <c r="J791" s="168"/>
      <c r="M791" s="164"/>
      <c r="N791" s="169"/>
      <c r="O791" s="170"/>
      <c r="P791" s="170"/>
      <c r="Q791" s="170"/>
      <c r="R791" s="170"/>
      <c r="S791" s="170"/>
      <c r="T791" s="170"/>
      <c r="U791" s="170"/>
      <c r="V791" s="170"/>
      <c r="W791" s="170"/>
      <c r="X791" s="171"/>
      <c r="AT791" s="166" t="s">
        <v>158</v>
      </c>
      <c r="AU791" s="166" t="s">
        <v>87</v>
      </c>
      <c r="AV791" s="13" t="s">
        <v>83</v>
      </c>
      <c r="AW791" s="13" t="s">
        <v>4</v>
      </c>
      <c r="AX791" s="13" t="s">
        <v>78</v>
      </c>
      <c r="AY791" s="166" t="s">
        <v>146</v>
      </c>
    </row>
    <row r="792" spans="1:65" s="14" customFormat="1" ht="11.25">
      <c r="B792" s="172"/>
      <c r="D792" s="165" t="s">
        <v>158</v>
      </c>
      <c r="E792" s="173" t="s">
        <v>1</v>
      </c>
      <c r="F792" s="174" t="s">
        <v>1178</v>
      </c>
      <c r="H792" s="175">
        <v>13.32</v>
      </c>
      <c r="I792" s="176"/>
      <c r="J792" s="176"/>
      <c r="M792" s="172"/>
      <c r="N792" s="177"/>
      <c r="O792" s="178"/>
      <c r="P792" s="178"/>
      <c r="Q792" s="178"/>
      <c r="R792" s="178"/>
      <c r="S792" s="178"/>
      <c r="T792" s="178"/>
      <c r="U792" s="178"/>
      <c r="V792" s="178"/>
      <c r="W792" s="178"/>
      <c r="X792" s="179"/>
      <c r="AT792" s="173" t="s">
        <v>158</v>
      </c>
      <c r="AU792" s="173" t="s">
        <v>87</v>
      </c>
      <c r="AV792" s="14" t="s">
        <v>87</v>
      </c>
      <c r="AW792" s="14" t="s">
        <v>4</v>
      </c>
      <c r="AX792" s="14" t="s">
        <v>83</v>
      </c>
      <c r="AY792" s="173" t="s">
        <v>146</v>
      </c>
    </row>
    <row r="793" spans="1:65" s="2" customFormat="1" ht="24.2" customHeight="1">
      <c r="A793" s="33"/>
      <c r="B793" s="148"/>
      <c r="C793" s="180" t="s">
        <v>1179</v>
      </c>
      <c r="D793" s="180" t="s">
        <v>186</v>
      </c>
      <c r="E793" s="181" t="s">
        <v>1180</v>
      </c>
      <c r="F793" s="182" t="s">
        <v>1181</v>
      </c>
      <c r="G793" s="183" t="s">
        <v>151</v>
      </c>
      <c r="H793" s="184">
        <v>13.586</v>
      </c>
      <c r="I793" s="185"/>
      <c r="J793" s="186"/>
      <c r="K793" s="187">
        <f>ROUND(P793*H793,2)</f>
        <v>0</v>
      </c>
      <c r="L793" s="186"/>
      <c r="M793" s="188"/>
      <c r="N793" s="189" t="s">
        <v>1</v>
      </c>
      <c r="O793" s="158" t="s">
        <v>41</v>
      </c>
      <c r="P793" s="159">
        <f>I793+J793</f>
        <v>0</v>
      </c>
      <c r="Q793" s="159">
        <f>ROUND(I793*H793,2)</f>
        <v>0</v>
      </c>
      <c r="R793" s="159">
        <f>ROUND(J793*H793,2)</f>
        <v>0</v>
      </c>
      <c r="S793" s="59"/>
      <c r="T793" s="160">
        <f>S793*H793</f>
        <v>0</v>
      </c>
      <c r="U793" s="160">
        <v>2.5000000000000001E-3</v>
      </c>
      <c r="V793" s="160">
        <f>U793*H793</f>
        <v>3.3965000000000002E-2</v>
      </c>
      <c r="W793" s="160">
        <v>0</v>
      </c>
      <c r="X793" s="161">
        <f>W793*H793</f>
        <v>0</v>
      </c>
      <c r="Y793" s="33"/>
      <c r="Z793" s="33"/>
      <c r="AA793" s="33"/>
      <c r="AB793" s="33"/>
      <c r="AC793" s="33"/>
      <c r="AD793" s="33"/>
      <c r="AE793" s="33"/>
      <c r="AR793" s="162" t="s">
        <v>316</v>
      </c>
      <c r="AT793" s="162" t="s">
        <v>186</v>
      </c>
      <c r="AU793" s="162" t="s">
        <v>87</v>
      </c>
      <c r="AY793" s="18" t="s">
        <v>146</v>
      </c>
      <c r="BE793" s="163">
        <f>IF(O793="základní",K793,0)</f>
        <v>0</v>
      </c>
      <c r="BF793" s="163">
        <f>IF(O793="snížená",K793,0)</f>
        <v>0</v>
      </c>
      <c r="BG793" s="163">
        <f>IF(O793="zákl. přenesená",K793,0)</f>
        <v>0</v>
      </c>
      <c r="BH793" s="163">
        <f>IF(O793="sníž. přenesená",K793,0)</f>
        <v>0</v>
      </c>
      <c r="BI793" s="163">
        <f>IF(O793="nulová",K793,0)</f>
        <v>0</v>
      </c>
      <c r="BJ793" s="18" t="s">
        <v>83</v>
      </c>
      <c r="BK793" s="163">
        <f>ROUND(P793*H793,2)</f>
        <v>0</v>
      </c>
      <c r="BL793" s="18" t="s">
        <v>228</v>
      </c>
      <c r="BM793" s="162" t="s">
        <v>1182</v>
      </c>
    </row>
    <row r="794" spans="1:65" s="14" customFormat="1" ht="11.25">
      <c r="B794" s="172"/>
      <c r="D794" s="165" t="s">
        <v>158</v>
      </c>
      <c r="F794" s="174" t="s">
        <v>1183</v>
      </c>
      <c r="H794" s="175">
        <v>13.586</v>
      </c>
      <c r="I794" s="176"/>
      <c r="J794" s="176"/>
      <c r="M794" s="172"/>
      <c r="N794" s="177"/>
      <c r="O794" s="178"/>
      <c r="P794" s="178"/>
      <c r="Q794" s="178"/>
      <c r="R794" s="178"/>
      <c r="S794" s="178"/>
      <c r="T794" s="178"/>
      <c r="U794" s="178"/>
      <c r="V794" s="178"/>
      <c r="W794" s="178"/>
      <c r="X794" s="179"/>
      <c r="AT794" s="173" t="s">
        <v>158</v>
      </c>
      <c r="AU794" s="173" t="s">
        <v>87</v>
      </c>
      <c r="AV794" s="14" t="s">
        <v>87</v>
      </c>
      <c r="AW794" s="14" t="s">
        <v>3</v>
      </c>
      <c r="AX794" s="14" t="s">
        <v>83</v>
      </c>
      <c r="AY794" s="173" t="s">
        <v>146</v>
      </c>
    </row>
    <row r="795" spans="1:65" s="2" customFormat="1" ht="24.2" customHeight="1">
      <c r="A795" s="33"/>
      <c r="B795" s="148"/>
      <c r="C795" s="149" t="s">
        <v>1184</v>
      </c>
      <c r="D795" s="149" t="s">
        <v>148</v>
      </c>
      <c r="E795" s="150" t="s">
        <v>1185</v>
      </c>
      <c r="F795" s="151" t="s">
        <v>1186</v>
      </c>
      <c r="G795" s="152" t="s">
        <v>151</v>
      </c>
      <c r="H795" s="153">
        <v>13.228</v>
      </c>
      <c r="I795" s="154"/>
      <c r="J795" s="154"/>
      <c r="K795" s="155">
        <f>ROUND(P795*H795,2)</f>
        <v>0</v>
      </c>
      <c r="L795" s="156"/>
      <c r="M795" s="34"/>
      <c r="N795" s="157" t="s">
        <v>1</v>
      </c>
      <c r="O795" s="158" t="s">
        <v>41</v>
      </c>
      <c r="P795" s="159">
        <f>I795+J795</f>
        <v>0</v>
      </c>
      <c r="Q795" s="159">
        <f>ROUND(I795*H795,2)</f>
        <v>0</v>
      </c>
      <c r="R795" s="159">
        <f>ROUND(J795*H795,2)</f>
        <v>0</v>
      </c>
      <c r="S795" s="59"/>
      <c r="T795" s="160">
        <f>S795*H795</f>
        <v>0</v>
      </c>
      <c r="U795" s="160">
        <v>0</v>
      </c>
      <c r="V795" s="160">
        <f>U795*H795</f>
        <v>0</v>
      </c>
      <c r="W795" s="160">
        <v>0</v>
      </c>
      <c r="X795" s="161">
        <f>W795*H795</f>
        <v>0</v>
      </c>
      <c r="Y795" s="33"/>
      <c r="Z795" s="33"/>
      <c r="AA795" s="33"/>
      <c r="AB795" s="33"/>
      <c r="AC795" s="33"/>
      <c r="AD795" s="33"/>
      <c r="AE795" s="33"/>
      <c r="AR795" s="162" t="s">
        <v>228</v>
      </c>
      <c r="AT795" s="162" t="s">
        <v>148</v>
      </c>
      <c r="AU795" s="162" t="s">
        <v>87</v>
      </c>
      <c r="AY795" s="18" t="s">
        <v>146</v>
      </c>
      <c r="BE795" s="163">
        <f>IF(O795="základní",K795,0)</f>
        <v>0</v>
      </c>
      <c r="BF795" s="163">
        <f>IF(O795="snížená",K795,0)</f>
        <v>0</v>
      </c>
      <c r="BG795" s="163">
        <f>IF(O795="zákl. přenesená",K795,0)</f>
        <v>0</v>
      </c>
      <c r="BH795" s="163">
        <f>IF(O795="sníž. přenesená",K795,0)</f>
        <v>0</v>
      </c>
      <c r="BI795" s="163">
        <f>IF(O795="nulová",K795,0)</f>
        <v>0</v>
      </c>
      <c r="BJ795" s="18" t="s">
        <v>83</v>
      </c>
      <c r="BK795" s="163">
        <f>ROUND(P795*H795,2)</f>
        <v>0</v>
      </c>
      <c r="BL795" s="18" t="s">
        <v>228</v>
      </c>
      <c r="BM795" s="162" t="s">
        <v>1187</v>
      </c>
    </row>
    <row r="796" spans="1:65" s="13" customFormat="1" ht="11.25">
      <c r="B796" s="164"/>
      <c r="D796" s="165" t="s">
        <v>158</v>
      </c>
      <c r="E796" s="166" t="s">
        <v>1</v>
      </c>
      <c r="F796" s="167" t="s">
        <v>509</v>
      </c>
      <c r="H796" s="166" t="s">
        <v>1</v>
      </c>
      <c r="I796" s="168"/>
      <c r="J796" s="168"/>
      <c r="M796" s="164"/>
      <c r="N796" s="169"/>
      <c r="O796" s="170"/>
      <c r="P796" s="170"/>
      <c r="Q796" s="170"/>
      <c r="R796" s="170"/>
      <c r="S796" s="170"/>
      <c r="T796" s="170"/>
      <c r="U796" s="170"/>
      <c r="V796" s="170"/>
      <c r="W796" s="170"/>
      <c r="X796" s="171"/>
      <c r="AT796" s="166" t="s">
        <v>158</v>
      </c>
      <c r="AU796" s="166" t="s">
        <v>87</v>
      </c>
      <c r="AV796" s="13" t="s">
        <v>83</v>
      </c>
      <c r="AW796" s="13" t="s">
        <v>4</v>
      </c>
      <c r="AX796" s="13" t="s">
        <v>78</v>
      </c>
      <c r="AY796" s="166" t="s">
        <v>146</v>
      </c>
    </row>
    <row r="797" spans="1:65" s="14" customFormat="1" ht="11.25">
      <c r="B797" s="172"/>
      <c r="D797" s="165" t="s">
        <v>158</v>
      </c>
      <c r="E797" s="173" t="s">
        <v>1</v>
      </c>
      <c r="F797" s="174" t="s">
        <v>1188</v>
      </c>
      <c r="H797" s="175">
        <v>13.228</v>
      </c>
      <c r="I797" s="176"/>
      <c r="J797" s="176"/>
      <c r="M797" s="172"/>
      <c r="N797" s="177"/>
      <c r="O797" s="178"/>
      <c r="P797" s="178"/>
      <c r="Q797" s="178"/>
      <c r="R797" s="178"/>
      <c r="S797" s="178"/>
      <c r="T797" s="178"/>
      <c r="U797" s="178"/>
      <c r="V797" s="178"/>
      <c r="W797" s="178"/>
      <c r="X797" s="179"/>
      <c r="AT797" s="173" t="s">
        <v>158</v>
      </c>
      <c r="AU797" s="173" t="s">
        <v>87</v>
      </c>
      <c r="AV797" s="14" t="s">
        <v>87</v>
      </c>
      <c r="AW797" s="14" t="s">
        <v>4</v>
      </c>
      <c r="AX797" s="14" t="s">
        <v>83</v>
      </c>
      <c r="AY797" s="173" t="s">
        <v>146</v>
      </c>
    </row>
    <row r="798" spans="1:65" s="2" customFormat="1" ht="24.2" customHeight="1">
      <c r="A798" s="33"/>
      <c r="B798" s="148"/>
      <c r="C798" s="180" t="s">
        <v>1189</v>
      </c>
      <c r="D798" s="180" t="s">
        <v>186</v>
      </c>
      <c r="E798" s="181" t="s">
        <v>1190</v>
      </c>
      <c r="F798" s="182" t="s">
        <v>1191</v>
      </c>
      <c r="G798" s="183" t="s">
        <v>151</v>
      </c>
      <c r="H798" s="184">
        <v>26.984999999999999</v>
      </c>
      <c r="I798" s="185"/>
      <c r="J798" s="186"/>
      <c r="K798" s="187">
        <f>ROUND(P798*H798,2)</f>
        <v>0</v>
      </c>
      <c r="L798" s="186"/>
      <c r="M798" s="188"/>
      <c r="N798" s="189" t="s">
        <v>1</v>
      </c>
      <c r="O798" s="158" t="s">
        <v>41</v>
      </c>
      <c r="P798" s="159">
        <f>I798+J798</f>
        <v>0</v>
      </c>
      <c r="Q798" s="159">
        <f>ROUND(I798*H798,2)</f>
        <v>0</v>
      </c>
      <c r="R798" s="159">
        <f>ROUND(J798*H798,2)</f>
        <v>0</v>
      </c>
      <c r="S798" s="59"/>
      <c r="T798" s="160">
        <f>S798*H798</f>
        <v>0</v>
      </c>
      <c r="U798" s="160">
        <v>1.5E-3</v>
      </c>
      <c r="V798" s="160">
        <f>U798*H798</f>
        <v>4.04775E-2</v>
      </c>
      <c r="W798" s="160">
        <v>0</v>
      </c>
      <c r="X798" s="161">
        <f>W798*H798</f>
        <v>0</v>
      </c>
      <c r="Y798" s="33"/>
      <c r="Z798" s="33"/>
      <c r="AA798" s="33"/>
      <c r="AB798" s="33"/>
      <c r="AC798" s="33"/>
      <c r="AD798" s="33"/>
      <c r="AE798" s="33"/>
      <c r="AR798" s="162" t="s">
        <v>316</v>
      </c>
      <c r="AT798" s="162" t="s">
        <v>186</v>
      </c>
      <c r="AU798" s="162" t="s">
        <v>87</v>
      </c>
      <c r="AY798" s="18" t="s">
        <v>146</v>
      </c>
      <c r="BE798" s="163">
        <f>IF(O798="základní",K798,0)</f>
        <v>0</v>
      </c>
      <c r="BF798" s="163">
        <f>IF(O798="snížená",K798,0)</f>
        <v>0</v>
      </c>
      <c r="BG798" s="163">
        <f>IF(O798="zákl. přenesená",K798,0)</f>
        <v>0</v>
      </c>
      <c r="BH798" s="163">
        <f>IF(O798="sníž. přenesená",K798,0)</f>
        <v>0</v>
      </c>
      <c r="BI798" s="163">
        <f>IF(O798="nulová",K798,0)</f>
        <v>0</v>
      </c>
      <c r="BJ798" s="18" t="s">
        <v>83</v>
      </c>
      <c r="BK798" s="163">
        <f>ROUND(P798*H798,2)</f>
        <v>0</v>
      </c>
      <c r="BL798" s="18" t="s">
        <v>228</v>
      </c>
      <c r="BM798" s="162" t="s">
        <v>1192</v>
      </c>
    </row>
    <row r="799" spans="1:65" s="14" customFormat="1" ht="11.25">
      <c r="B799" s="172"/>
      <c r="D799" s="165" t="s">
        <v>158</v>
      </c>
      <c r="F799" s="174" t="s">
        <v>1193</v>
      </c>
      <c r="H799" s="175">
        <v>26.984999999999999</v>
      </c>
      <c r="I799" s="176"/>
      <c r="J799" s="176"/>
      <c r="M799" s="172"/>
      <c r="N799" s="177"/>
      <c r="O799" s="178"/>
      <c r="P799" s="178"/>
      <c r="Q799" s="178"/>
      <c r="R799" s="178"/>
      <c r="S799" s="178"/>
      <c r="T799" s="178"/>
      <c r="U799" s="178"/>
      <c r="V799" s="178"/>
      <c r="W799" s="178"/>
      <c r="X799" s="179"/>
      <c r="AT799" s="173" t="s">
        <v>158</v>
      </c>
      <c r="AU799" s="173" t="s">
        <v>87</v>
      </c>
      <c r="AV799" s="14" t="s">
        <v>87</v>
      </c>
      <c r="AW799" s="14" t="s">
        <v>3</v>
      </c>
      <c r="AX799" s="14" t="s">
        <v>83</v>
      </c>
      <c r="AY799" s="173" t="s">
        <v>146</v>
      </c>
    </row>
    <row r="800" spans="1:65" s="2" customFormat="1" ht="24.2" customHeight="1">
      <c r="A800" s="33"/>
      <c r="B800" s="148"/>
      <c r="C800" s="149" t="s">
        <v>1194</v>
      </c>
      <c r="D800" s="149" t="s">
        <v>148</v>
      </c>
      <c r="E800" s="150" t="s">
        <v>1195</v>
      </c>
      <c r="F800" s="151" t="s">
        <v>1196</v>
      </c>
      <c r="G800" s="152" t="s">
        <v>151</v>
      </c>
      <c r="H800" s="153">
        <v>14.82</v>
      </c>
      <c r="I800" s="154"/>
      <c r="J800" s="154"/>
      <c r="K800" s="155">
        <f>ROUND(P800*H800,2)</f>
        <v>0</v>
      </c>
      <c r="L800" s="156"/>
      <c r="M800" s="34"/>
      <c r="N800" s="157" t="s">
        <v>1</v>
      </c>
      <c r="O800" s="158" t="s">
        <v>41</v>
      </c>
      <c r="P800" s="159">
        <f>I800+J800</f>
        <v>0</v>
      </c>
      <c r="Q800" s="159">
        <f>ROUND(I800*H800,2)</f>
        <v>0</v>
      </c>
      <c r="R800" s="159">
        <f>ROUND(J800*H800,2)</f>
        <v>0</v>
      </c>
      <c r="S800" s="59"/>
      <c r="T800" s="160">
        <f>S800*H800</f>
        <v>0</v>
      </c>
      <c r="U800" s="160">
        <v>0</v>
      </c>
      <c r="V800" s="160">
        <f>U800*H800</f>
        <v>0</v>
      </c>
      <c r="W800" s="160">
        <v>0</v>
      </c>
      <c r="X800" s="161">
        <f>W800*H800</f>
        <v>0</v>
      </c>
      <c r="Y800" s="33"/>
      <c r="Z800" s="33"/>
      <c r="AA800" s="33"/>
      <c r="AB800" s="33"/>
      <c r="AC800" s="33"/>
      <c r="AD800" s="33"/>
      <c r="AE800" s="33"/>
      <c r="AR800" s="162" t="s">
        <v>228</v>
      </c>
      <c r="AT800" s="162" t="s">
        <v>148</v>
      </c>
      <c r="AU800" s="162" t="s">
        <v>87</v>
      </c>
      <c r="AY800" s="18" t="s">
        <v>146</v>
      </c>
      <c r="BE800" s="163">
        <f>IF(O800="základní",K800,0)</f>
        <v>0</v>
      </c>
      <c r="BF800" s="163">
        <f>IF(O800="snížená",K800,0)</f>
        <v>0</v>
      </c>
      <c r="BG800" s="163">
        <f>IF(O800="zákl. přenesená",K800,0)</f>
        <v>0</v>
      </c>
      <c r="BH800" s="163">
        <f>IF(O800="sníž. přenesená",K800,0)</f>
        <v>0</v>
      </c>
      <c r="BI800" s="163">
        <f>IF(O800="nulová",K800,0)</f>
        <v>0</v>
      </c>
      <c r="BJ800" s="18" t="s">
        <v>83</v>
      </c>
      <c r="BK800" s="163">
        <f>ROUND(P800*H800,2)</f>
        <v>0</v>
      </c>
      <c r="BL800" s="18" t="s">
        <v>228</v>
      </c>
      <c r="BM800" s="162" t="s">
        <v>1197</v>
      </c>
    </row>
    <row r="801" spans="1:65" s="13" customFormat="1" ht="11.25">
      <c r="B801" s="164"/>
      <c r="D801" s="165" t="s">
        <v>158</v>
      </c>
      <c r="E801" s="166" t="s">
        <v>1</v>
      </c>
      <c r="F801" s="167" t="s">
        <v>1198</v>
      </c>
      <c r="H801" s="166" t="s">
        <v>1</v>
      </c>
      <c r="I801" s="168"/>
      <c r="J801" s="168"/>
      <c r="M801" s="164"/>
      <c r="N801" s="169"/>
      <c r="O801" s="170"/>
      <c r="P801" s="170"/>
      <c r="Q801" s="170"/>
      <c r="R801" s="170"/>
      <c r="S801" s="170"/>
      <c r="T801" s="170"/>
      <c r="U801" s="170"/>
      <c r="V801" s="170"/>
      <c r="W801" s="170"/>
      <c r="X801" s="171"/>
      <c r="AT801" s="166" t="s">
        <v>158</v>
      </c>
      <c r="AU801" s="166" t="s">
        <v>87</v>
      </c>
      <c r="AV801" s="13" t="s">
        <v>83</v>
      </c>
      <c r="AW801" s="13" t="s">
        <v>4</v>
      </c>
      <c r="AX801" s="13" t="s">
        <v>78</v>
      </c>
      <c r="AY801" s="166" t="s">
        <v>146</v>
      </c>
    </row>
    <row r="802" spans="1:65" s="14" customFormat="1" ht="11.25">
      <c r="B802" s="172"/>
      <c r="D802" s="165" t="s">
        <v>158</v>
      </c>
      <c r="E802" s="173" t="s">
        <v>1</v>
      </c>
      <c r="F802" s="174" t="s">
        <v>1199</v>
      </c>
      <c r="H802" s="175">
        <v>1.5</v>
      </c>
      <c r="I802" s="176"/>
      <c r="J802" s="176"/>
      <c r="M802" s="172"/>
      <c r="N802" s="177"/>
      <c r="O802" s="178"/>
      <c r="P802" s="178"/>
      <c r="Q802" s="178"/>
      <c r="R802" s="178"/>
      <c r="S802" s="178"/>
      <c r="T802" s="178"/>
      <c r="U802" s="178"/>
      <c r="V802" s="178"/>
      <c r="W802" s="178"/>
      <c r="X802" s="179"/>
      <c r="AT802" s="173" t="s">
        <v>158</v>
      </c>
      <c r="AU802" s="173" t="s">
        <v>87</v>
      </c>
      <c r="AV802" s="14" t="s">
        <v>87</v>
      </c>
      <c r="AW802" s="14" t="s">
        <v>4</v>
      </c>
      <c r="AX802" s="14" t="s">
        <v>78</v>
      </c>
      <c r="AY802" s="173" t="s">
        <v>146</v>
      </c>
    </row>
    <row r="803" spans="1:65" s="13" customFormat="1" ht="11.25">
      <c r="B803" s="164"/>
      <c r="D803" s="165" t="s">
        <v>158</v>
      </c>
      <c r="E803" s="166" t="s">
        <v>1</v>
      </c>
      <c r="F803" s="167" t="s">
        <v>1200</v>
      </c>
      <c r="H803" s="166" t="s">
        <v>1</v>
      </c>
      <c r="I803" s="168"/>
      <c r="J803" s="168"/>
      <c r="M803" s="164"/>
      <c r="N803" s="169"/>
      <c r="O803" s="170"/>
      <c r="P803" s="170"/>
      <c r="Q803" s="170"/>
      <c r="R803" s="170"/>
      <c r="S803" s="170"/>
      <c r="T803" s="170"/>
      <c r="U803" s="170"/>
      <c r="V803" s="170"/>
      <c r="W803" s="170"/>
      <c r="X803" s="171"/>
      <c r="AT803" s="166" t="s">
        <v>158</v>
      </c>
      <c r="AU803" s="166" t="s">
        <v>87</v>
      </c>
      <c r="AV803" s="13" t="s">
        <v>83</v>
      </c>
      <c r="AW803" s="13" t="s">
        <v>4</v>
      </c>
      <c r="AX803" s="13" t="s">
        <v>78</v>
      </c>
      <c r="AY803" s="166" t="s">
        <v>146</v>
      </c>
    </row>
    <row r="804" spans="1:65" s="14" customFormat="1" ht="11.25">
      <c r="B804" s="172"/>
      <c r="D804" s="165" t="s">
        <v>158</v>
      </c>
      <c r="E804" s="173" t="s">
        <v>1</v>
      </c>
      <c r="F804" s="174" t="s">
        <v>1201</v>
      </c>
      <c r="H804" s="175">
        <v>13.32</v>
      </c>
      <c r="I804" s="176"/>
      <c r="J804" s="176"/>
      <c r="M804" s="172"/>
      <c r="N804" s="177"/>
      <c r="O804" s="178"/>
      <c r="P804" s="178"/>
      <c r="Q804" s="178"/>
      <c r="R804" s="178"/>
      <c r="S804" s="178"/>
      <c r="T804" s="178"/>
      <c r="U804" s="178"/>
      <c r="V804" s="178"/>
      <c r="W804" s="178"/>
      <c r="X804" s="179"/>
      <c r="AT804" s="173" t="s">
        <v>158</v>
      </c>
      <c r="AU804" s="173" t="s">
        <v>87</v>
      </c>
      <c r="AV804" s="14" t="s">
        <v>87</v>
      </c>
      <c r="AW804" s="14" t="s">
        <v>4</v>
      </c>
      <c r="AX804" s="14" t="s">
        <v>78</v>
      </c>
      <c r="AY804" s="173" t="s">
        <v>146</v>
      </c>
    </row>
    <row r="805" spans="1:65" s="15" customFormat="1" ht="11.25">
      <c r="B805" s="190"/>
      <c r="D805" s="165" t="s">
        <v>158</v>
      </c>
      <c r="E805" s="191" t="s">
        <v>1</v>
      </c>
      <c r="F805" s="192" t="s">
        <v>248</v>
      </c>
      <c r="H805" s="193">
        <v>14.82</v>
      </c>
      <c r="I805" s="194"/>
      <c r="J805" s="194"/>
      <c r="M805" s="190"/>
      <c r="N805" s="195"/>
      <c r="O805" s="196"/>
      <c r="P805" s="196"/>
      <c r="Q805" s="196"/>
      <c r="R805" s="196"/>
      <c r="S805" s="196"/>
      <c r="T805" s="196"/>
      <c r="U805" s="196"/>
      <c r="V805" s="196"/>
      <c r="W805" s="196"/>
      <c r="X805" s="197"/>
      <c r="AT805" s="191" t="s">
        <v>158</v>
      </c>
      <c r="AU805" s="191" t="s">
        <v>87</v>
      </c>
      <c r="AV805" s="15" t="s">
        <v>152</v>
      </c>
      <c r="AW805" s="15" t="s">
        <v>4</v>
      </c>
      <c r="AX805" s="15" t="s">
        <v>83</v>
      </c>
      <c r="AY805" s="191" t="s">
        <v>146</v>
      </c>
    </row>
    <row r="806" spans="1:65" s="2" customFormat="1" ht="14.45" customHeight="1">
      <c r="A806" s="33"/>
      <c r="B806" s="148"/>
      <c r="C806" s="180" t="s">
        <v>1202</v>
      </c>
      <c r="D806" s="180" t="s">
        <v>186</v>
      </c>
      <c r="E806" s="181" t="s">
        <v>1203</v>
      </c>
      <c r="F806" s="182" t="s">
        <v>1204</v>
      </c>
      <c r="G806" s="183" t="s">
        <v>156</v>
      </c>
      <c r="H806" s="184">
        <v>1.7070000000000001</v>
      </c>
      <c r="I806" s="185"/>
      <c r="J806" s="186"/>
      <c r="K806" s="187">
        <f>ROUND(P806*H806,2)</f>
        <v>0</v>
      </c>
      <c r="L806" s="186"/>
      <c r="M806" s="188"/>
      <c r="N806" s="189" t="s">
        <v>1</v>
      </c>
      <c r="O806" s="158" t="s">
        <v>41</v>
      </c>
      <c r="P806" s="159">
        <f>I806+J806</f>
        <v>0</v>
      </c>
      <c r="Q806" s="159">
        <f>ROUND(I806*H806,2)</f>
        <v>0</v>
      </c>
      <c r="R806" s="159">
        <f>ROUND(J806*H806,2)</f>
        <v>0</v>
      </c>
      <c r="S806" s="59"/>
      <c r="T806" s="160">
        <f>S806*H806</f>
        <v>0</v>
      </c>
      <c r="U806" s="160">
        <v>0.02</v>
      </c>
      <c r="V806" s="160">
        <f>U806*H806</f>
        <v>3.4140000000000004E-2</v>
      </c>
      <c r="W806" s="160">
        <v>0</v>
      </c>
      <c r="X806" s="161">
        <f>W806*H806</f>
        <v>0</v>
      </c>
      <c r="Y806" s="33"/>
      <c r="Z806" s="33"/>
      <c r="AA806" s="33"/>
      <c r="AB806" s="33"/>
      <c r="AC806" s="33"/>
      <c r="AD806" s="33"/>
      <c r="AE806" s="33"/>
      <c r="AR806" s="162" t="s">
        <v>316</v>
      </c>
      <c r="AT806" s="162" t="s">
        <v>186</v>
      </c>
      <c r="AU806" s="162" t="s">
        <v>87</v>
      </c>
      <c r="AY806" s="18" t="s">
        <v>146</v>
      </c>
      <c r="BE806" s="163">
        <f>IF(O806="základní",K806,0)</f>
        <v>0</v>
      </c>
      <c r="BF806" s="163">
        <f>IF(O806="snížená",K806,0)</f>
        <v>0</v>
      </c>
      <c r="BG806" s="163">
        <f>IF(O806="zákl. přenesená",K806,0)</f>
        <v>0</v>
      </c>
      <c r="BH806" s="163">
        <f>IF(O806="sníž. přenesená",K806,0)</f>
        <v>0</v>
      </c>
      <c r="BI806" s="163">
        <f>IF(O806="nulová",K806,0)</f>
        <v>0</v>
      </c>
      <c r="BJ806" s="18" t="s">
        <v>83</v>
      </c>
      <c r="BK806" s="163">
        <f>ROUND(P806*H806,2)</f>
        <v>0</v>
      </c>
      <c r="BL806" s="18" t="s">
        <v>228</v>
      </c>
      <c r="BM806" s="162" t="s">
        <v>1205</v>
      </c>
    </row>
    <row r="807" spans="1:65" s="14" customFormat="1" ht="11.25">
      <c r="B807" s="172"/>
      <c r="D807" s="165" t="s">
        <v>158</v>
      </c>
      <c r="E807" s="173" t="s">
        <v>1</v>
      </c>
      <c r="F807" s="174" t="s">
        <v>1206</v>
      </c>
      <c r="H807" s="175">
        <v>1.63</v>
      </c>
      <c r="I807" s="176"/>
      <c r="J807" s="176"/>
      <c r="M807" s="172"/>
      <c r="N807" s="177"/>
      <c r="O807" s="178"/>
      <c r="P807" s="178"/>
      <c r="Q807" s="178"/>
      <c r="R807" s="178"/>
      <c r="S807" s="178"/>
      <c r="T807" s="178"/>
      <c r="U807" s="178"/>
      <c r="V807" s="178"/>
      <c r="W807" s="178"/>
      <c r="X807" s="179"/>
      <c r="AT807" s="173" t="s">
        <v>158</v>
      </c>
      <c r="AU807" s="173" t="s">
        <v>87</v>
      </c>
      <c r="AV807" s="14" t="s">
        <v>87</v>
      </c>
      <c r="AW807" s="14" t="s">
        <v>4</v>
      </c>
      <c r="AX807" s="14" t="s">
        <v>78</v>
      </c>
      <c r="AY807" s="173" t="s">
        <v>146</v>
      </c>
    </row>
    <row r="808" spans="1:65" s="14" customFormat="1" ht="11.25">
      <c r="B808" s="172"/>
      <c r="D808" s="165" t="s">
        <v>158</v>
      </c>
      <c r="E808" s="173" t="s">
        <v>1</v>
      </c>
      <c r="F808" s="174" t="s">
        <v>1207</v>
      </c>
      <c r="H808" s="175">
        <v>7.6999999999999999E-2</v>
      </c>
      <c r="I808" s="176"/>
      <c r="J808" s="176"/>
      <c r="M808" s="172"/>
      <c r="N808" s="177"/>
      <c r="O808" s="178"/>
      <c r="P808" s="178"/>
      <c r="Q808" s="178"/>
      <c r="R808" s="178"/>
      <c r="S808" s="178"/>
      <c r="T808" s="178"/>
      <c r="U808" s="178"/>
      <c r="V808" s="178"/>
      <c r="W808" s="178"/>
      <c r="X808" s="179"/>
      <c r="AT808" s="173" t="s">
        <v>158</v>
      </c>
      <c r="AU808" s="173" t="s">
        <v>87</v>
      </c>
      <c r="AV808" s="14" t="s">
        <v>87</v>
      </c>
      <c r="AW808" s="14" t="s">
        <v>4</v>
      </c>
      <c r="AX808" s="14" t="s">
        <v>78</v>
      </c>
      <c r="AY808" s="173" t="s">
        <v>146</v>
      </c>
    </row>
    <row r="809" spans="1:65" s="15" customFormat="1" ht="11.25">
      <c r="B809" s="190"/>
      <c r="D809" s="165" t="s">
        <v>158</v>
      </c>
      <c r="E809" s="191" t="s">
        <v>1</v>
      </c>
      <c r="F809" s="192" t="s">
        <v>248</v>
      </c>
      <c r="H809" s="193">
        <v>1.7070000000000001</v>
      </c>
      <c r="I809" s="194"/>
      <c r="J809" s="194"/>
      <c r="M809" s="190"/>
      <c r="N809" s="195"/>
      <c r="O809" s="196"/>
      <c r="P809" s="196"/>
      <c r="Q809" s="196"/>
      <c r="R809" s="196"/>
      <c r="S809" s="196"/>
      <c r="T809" s="196"/>
      <c r="U809" s="196"/>
      <c r="V809" s="196"/>
      <c r="W809" s="196"/>
      <c r="X809" s="197"/>
      <c r="AT809" s="191" t="s">
        <v>158</v>
      </c>
      <c r="AU809" s="191" t="s">
        <v>87</v>
      </c>
      <c r="AV809" s="15" t="s">
        <v>152</v>
      </c>
      <c r="AW809" s="15" t="s">
        <v>4</v>
      </c>
      <c r="AX809" s="15" t="s">
        <v>83</v>
      </c>
      <c r="AY809" s="191" t="s">
        <v>146</v>
      </c>
    </row>
    <row r="810" spans="1:65" s="2" customFormat="1" ht="24.2" customHeight="1">
      <c r="A810" s="33"/>
      <c r="B810" s="148"/>
      <c r="C810" s="149" t="s">
        <v>1208</v>
      </c>
      <c r="D810" s="149" t="s">
        <v>148</v>
      </c>
      <c r="E810" s="150" t="s">
        <v>1209</v>
      </c>
      <c r="F810" s="151" t="s">
        <v>1210</v>
      </c>
      <c r="G810" s="152" t="s">
        <v>151</v>
      </c>
      <c r="H810" s="153">
        <v>64.540000000000006</v>
      </c>
      <c r="I810" s="154"/>
      <c r="J810" s="154"/>
      <c r="K810" s="155">
        <f>ROUND(P810*H810,2)</f>
        <v>0</v>
      </c>
      <c r="L810" s="156"/>
      <c r="M810" s="34"/>
      <c r="N810" s="157" t="s">
        <v>1</v>
      </c>
      <c r="O810" s="158" t="s">
        <v>41</v>
      </c>
      <c r="P810" s="159">
        <f>I810+J810</f>
        <v>0</v>
      </c>
      <c r="Q810" s="159">
        <f>ROUND(I810*H810,2)</f>
        <v>0</v>
      </c>
      <c r="R810" s="159">
        <f>ROUND(J810*H810,2)</f>
        <v>0</v>
      </c>
      <c r="S810" s="59"/>
      <c r="T810" s="160">
        <f>S810*H810</f>
        <v>0</v>
      </c>
      <c r="U810" s="160">
        <v>0</v>
      </c>
      <c r="V810" s="160">
        <f>U810*H810</f>
        <v>0</v>
      </c>
      <c r="W810" s="160">
        <v>0</v>
      </c>
      <c r="X810" s="161">
        <f>W810*H810</f>
        <v>0</v>
      </c>
      <c r="Y810" s="33"/>
      <c r="Z810" s="33"/>
      <c r="AA810" s="33"/>
      <c r="AB810" s="33"/>
      <c r="AC810" s="33"/>
      <c r="AD810" s="33"/>
      <c r="AE810" s="33"/>
      <c r="AR810" s="162" t="s">
        <v>228</v>
      </c>
      <c r="AT810" s="162" t="s">
        <v>148</v>
      </c>
      <c r="AU810" s="162" t="s">
        <v>87</v>
      </c>
      <c r="AY810" s="18" t="s">
        <v>146</v>
      </c>
      <c r="BE810" s="163">
        <f>IF(O810="základní",K810,0)</f>
        <v>0</v>
      </c>
      <c r="BF810" s="163">
        <f>IF(O810="snížená",K810,0)</f>
        <v>0</v>
      </c>
      <c r="BG810" s="163">
        <f>IF(O810="zákl. přenesená",K810,0)</f>
        <v>0</v>
      </c>
      <c r="BH810" s="163">
        <f>IF(O810="sníž. přenesená",K810,0)</f>
        <v>0</v>
      </c>
      <c r="BI810" s="163">
        <f>IF(O810="nulová",K810,0)</f>
        <v>0</v>
      </c>
      <c r="BJ810" s="18" t="s">
        <v>83</v>
      </c>
      <c r="BK810" s="163">
        <f>ROUND(P810*H810,2)</f>
        <v>0</v>
      </c>
      <c r="BL810" s="18" t="s">
        <v>228</v>
      </c>
      <c r="BM810" s="162" t="s">
        <v>1211</v>
      </c>
    </row>
    <row r="811" spans="1:65" s="14" customFormat="1" ht="11.25">
      <c r="B811" s="172"/>
      <c r="D811" s="165" t="s">
        <v>158</v>
      </c>
      <c r="E811" s="173" t="s">
        <v>1</v>
      </c>
      <c r="F811" s="174" t="s">
        <v>1212</v>
      </c>
      <c r="H811" s="175">
        <v>19.972000000000001</v>
      </c>
      <c r="I811" s="176"/>
      <c r="J811" s="176"/>
      <c r="M811" s="172"/>
      <c r="N811" s="177"/>
      <c r="O811" s="178"/>
      <c r="P811" s="178"/>
      <c r="Q811" s="178"/>
      <c r="R811" s="178"/>
      <c r="S811" s="178"/>
      <c r="T811" s="178"/>
      <c r="U811" s="178"/>
      <c r="V811" s="178"/>
      <c r="W811" s="178"/>
      <c r="X811" s="179"/>
      <c r="AT811" s="173" t="s">
        <v>158</v>
      </c>
      <c r="AU811" s="173" t="s">
        <v>87</v>
      </c>
      <c r="AV811" s="14" t="s">
        <v>87</v>
      </c>
      <c r="AW811" s="14" t="s">
        <v>4</v>
      </c>
      <c r="AX811" s="14" t="s">
        <v>78</v>
      </c>
      <c r="AY811" s="173" t="s">
        <v>146</v>
      </c>
    </row>
    <row r="812" spans="1:65" s="14" customFormat="1" ht="11.25">
      <c r="B812" s="172"/>
      <c r="D812" s="165" t="s">
        <v>158</v>
      </c>
      <c r="E812" s="173" t="s">
        <v>1</v>
      </c>
      <c r="F812" s="174" t="s">
        <v>1213</v>
      </c>
      <c r="H812" s="175">
        <v>31.268000000000001</v>
      </c>
      <c r="I812" s="176"/>
      <c r="J812" s="176"/>
      <c r="M812" s="172"/>
      <c r="N812" s="177"/>
      <c r="O812" s="178"/>
      <c r="P812" s="178"/>
      <c r="Q812" s="178"/>
      <c r="R812" s="178"/>
      <c r="S812" s="178"/>
      <c r="T812" s="178"/>
      <c r="U812" s="178"/>
      <c r="V812" s="178"/>
      <c r="W812" s="178"/>
      <c r="X812" s="179"/>
      <c r="AT812" s="173" t="s">
        <v>158</v>
      </c>
      <c r="AU812" s="173" t="s">
        <v>87</v>
      </c>
      <c r="AV812" s="14" t="s">
        <v>87</v>
      </c>
      <c r="AW812" s="14" t="s">
        <v>4</v>
      </c>
      <c r="AX812" s="14" t="s">
        <v>78</v>
      </c>
      <c r="AY812" s="173" t="s">
        <v>146</v>
      </c>
    </row>
    <row r="813" spans="1:65" s="14" customFormat="1" ht="11.25">
      <c r="B813" s="172"/>
      <c r="D813" s="165" t="s">
        <v>158</v>
      </c>
      <c r="E813" s="173" t="s">
        <v>1</v>
      </c>
      <c r="F813" s="174" t="s">
        <v>1214</v>
      </c>
      <c r="H813" s="175">
        <v>13.3</v>
      </c>
      <c r="I813" s="176"/>
      <c r="J813" s="176"/>
      <c r="M813" s="172"/>
      <c r="N813" s="177"/>
      <c r="O813" s="178"/>
      <c r="P813" s="178"/>
      <c r="Q813" s="178"/>
      <c r="R813" s="178"/>
      <c r="S813" s="178"/>
      <c r="T813" s="178"/>
      <c r="U813" s="178"/>
      <c r="V813" s="178"/>
      <c r="W813" s="178"/>
      <c r="X813" s="179"/>
      <c r="AT813" s="173" t="s">
        <v>158</v>
      </c>
      <c r="AU813" s="173" t="s">
        <v>87</v>
      </c>
      <c r="AV813" s="14" t="s">
        <v>87</v>
      </c>
      <c r="AW813" s="14" t="s">
        <v>4</v>
      </c>
      <c r="AX813" s="14" t="s">
        <v>78</v>
      </c>
      <c r="AY813" s="173" t="s">
        <v>146</v>
      </c>
    </row>
    <row r="814" spans="1:65" s="15" customFormat="1" ht="11.25">
      <c r="B814" s="190"/>
      <c r="D814" s="165" t="s">
        <v>158</v>
      </c>
      <c r="E814" s="191" t="s">
        <v>1</v>
      </c>
      <c r="F814" s="192" t="s">
        <v>248</v>
      </c>
      <c r="H814" s="193">
        <v>64.540000000000006</v>
      </c>
      <c r="I814" s="194"/>
      <c r="J814" s="194"/>
      <c r="M814" s="190"/>
      <c r="N814" s="195"/>
      <c r="O814" s="196"/>
      <c r="P814" s="196"/>
      <c r="Q814" s="196"/>
      <c r="R814" s="196"/>
      <c r="S814" s="196"/>
      <c r="T814" s="196"/>
      <c r="U814" s="196"/>
      <c r="V814" s="196"/>
      <c r="W814" s="196"/>
      <c r="X814" s="197"/>
      <c r="AT814" s="191" t="s">
        <v>158</v>
      </c>
      <c r="AU814" s="191" t="s">
        <v>87</v>
      </c>
      <c r="AV814" s="15" t="s">
        <v>152</v>
      </c>
      <c r="AW814" s="15" t="s">
        <v>4</v>
      </c>
      <c r="AX814" s="15" t="s">
        <v>83</v>
      </c>
      <c r="AY814" s="191" t="s">
        <v>146</v>
      </c>
    </row>
    <row r="815" spans="1:65" s="2" customFormat="1" ht="24.2" customHeight="1">
      <c r="A815" s="33"/>
      <c r="B815" s="148"/>
      <c r="C815" s="180" t="s">
        <v>1215</v>
      </c>
      <c r="D815" s="180" t="s">
        <v>186</v>
      </c>
      <c r="E815" s="181" t="s">
        <v>1216</v>
      </c>
      <c r="F815" s="182" t="s">
        <v>1217</v>
      </c>
      <c r="G815" s="183" t="s">
        <v>151</v>
      </c>
      <c r="H815" s="184">
        <v>75.221000000000004</v>
      </c>
      <c r="I815" s="185"/>
      <c r="J815" s="186"/>
      <c r="K815" s="187">
        <f>ROUND(P815*H815,2)</f>
        <v>0</v>
      </c>
      <c r="L815" s="186"/>
      <c r="M815" s="188"/>
      <c r="N815" s="189" t="s">
        <v>1</v>
      </c>
      <c r="O815" s="158" t="s">
        <v>41</v>
      </c>
      <c r="P815" s="159">
        <f>I815+J815</f>
        <v>0</v>
      </c>
      <c r="Q815" s="159">
        <f>ROUND(I815*H815,2)</f>
        <v>0</v>
      </c>
      <c r="R815" s="159">
        <f>ROUND(J815*H815,2)</f>
        <v>0</v>
      </c>
      <c r="S815" s="59"/>
      <c r="T815" s="160">
        <f>S815*H815</f>
        <v>0</v>
      </c>
      <c r="U815" s="160">
        <v>6.0999999999999997E-4</v>
      </c>
      <c r="V815" s="160">
        <f>U815*H815</f>
        <v>4.5884809999999998E-2</v>
      </c>
      <c r="W815" s="160">
        <v>0</v>
      </c>
      <c r="X815" s="161">
        <f>W815*H815</f>
        <v>0</v>
      </c>
      <c r="Y815" s="33"/>
      <c r="Z815" s="33"/>
      <c r="AA815" s="33"/>
      <c r="AB815" s="33"/>
      <c r="AC815" s="33"/>
      <c r="AD815" s="33"/>
      <c r="AE815" s="33"/>
      <c r="AR815" s="162" t="s">
        <v>316</v>
      </c>
      <c r="AT815" s="162" t="s">
        <v>186</v>
      </c>
      <c r="AU815" s="162" t="s">
        <v>87</v>
      </c>
      <c r="AY815" s="18" t="s">
        <v>146</v>
      </c>
      <c r="BE815" s="163">
        <f>IF(O815="základní",K815,0)</f>
        <v>0</v>
      </c>
      <c r="BF815" s="163">
        <f>IF(O815="snížená",K815,0)</f>
        <v>0</v>
      </c>
      <c r="BG815" s="163">
        <f>IF(O815="zákl. přenesená",K815,0)</f>
        <v>0</v>
      </c>
      <c r="BH815" s="163">
        <f>IF(O815="sníž. přenesená",K815,0)</f>
        <v>0</v>
      </c>
      <c r="BI815" s="163">
        <f>IF(O815="nulová",K815,0)</f>
        <v>0</v>
      </c>
      <c r="BJ815" s="18" t="s">
        <v>83</v>
      </c>
      <c r="BK815" s="163">
        <f>ROUND(P815*H815,2)</f>
        <v>0</v>
      </c>
      <c r="BL815" s="18" t="s">
        <v>228</v>
      </c>
      <c r="BM815" s="162" t="s">
        <v>1218</v>
      </c>
    </row>
    <row r="816" spans="1:65" s="14" customFormat="1" ht="11.25">
      <c r="B816" s="172"/>
      <c r="D816" s="165" t="s">
        <v>158</v>
      </c>
      <c r="F816" s="174" t="s">
        <v>1219</v>
      </c>
      <c r="H816" s="175">
        <v>75.221000000000004</v>
      </c>
      <c r="I816" s="176"/>
      <c r="J816" s="176"/>
      <c r="M816" s="172"/>
      <c r="N816" s="177"/>
      <c r="O816" s="178"/>
      <c r="P816" s="178"/>
      <c r="Q816" s="178"/>
      <c r="R816" s="178"/>
      <c r="S816" s="178"/>
      <c r="T816" s="178"/>
      <c r="U816" s="178"/>
      <c r="V816" s="178"/>
      <c r="W816" s="178"/>
      <c r="X816" s="179"/>
      <c r="AT816" s="173" t="s">
        <v>158</v>
      </c>
      <c r="AU816" s="173" t="s">
        <v>87</v>
      </c>
      <c r="AV816" s="14" t="s">
        <v>87</v>
      </c>
      <c r="AW816" s="14" t="s">
        <v>3</v>
      </c>
      <c r="AX816" s="14" t="s">
        <v>83</v>
      </c>
      <c r="AY816" s="173" t="s">
        <v>146</v>
      </c>
    </row>
    <row r="817" spans="1:65" s="2" customFormat="1" ht="24.2" customHeight="1">
      <c r="A817" s="33"/>
      <c r="B817" s="148"/>
      <c r="C817" s="149" t="s">
        <v>1220</v>
      </c>
      <c r="D817" s="149" t="s">
        <v>148</v>
      </c>
      <c r="E817" s="150" t="s">
        <v>1221</v>
      </c>
      <c r="F817" s="151" t="s">
        <v>1222</v>
      </c>
      <c r="G817" s="152" t="s">
        <v>177</v>
      </c>
      <c r="H817" s="153">
        <v>0.439</v>
      </c>
      <c r="I817" s="154"/>
      <c r="J817" s="154"/>
      <c r="K817" s="155">
        <f>ROUND(P817*H817,2)</f>
        <v>0</v>
      </c>
      <c r="L817" s="156"/>
      <c r="M817" s="34"/>
      <c r="N817" s="157" t="s">
        <v>1</v>
      </c>
      <c r="O817" s="158" t="s">
        <v>41</v>
      </c>
      <c r="P817" s="159">
        <f>I817+J817</f>
        <v>0</v>
      </c>
      <c r="Q817" s="159">
        <f>ROUND(I817*H817,2)</f>
        <v>0</v>
      </c>
      <c r="R817" s="159">
        <f>ROUND(J817*H817,2)</f>
        <v>0</v>
      </c>
      <c r="S817" s="59"/>
      <c r="T817" s="160">
        <f>S817*H817</f>
        <v>0</v>
      </c>
      <c r="U817" s="160">
        <v>0</v>
      </c>
      <c r="V817" s="160">
        <f>U817*H817</f>
        <v>0</v>
      </c>
      <c r="W817" s="160">
        <v>0</v>
      </c>
      <c r="X817" s="161">
        <f>W817*H817</f>
        <v>0</v>
      </c>
      <c r="Y817" s="33"/>
      <c r="Z817" s="33"/>
      <c r="AA817" s="33"/>
      <c r="AB817" s="33"/>
      <c r="AC817" s="33"/>
      <c r="AD817" s="33"/>
      <c r="AE817" s="33"/>
      <c r="AR817" s="162" t="s">
        <v>228</v>
      </c>
      <c r="AT817" s="162" t="s">
        <v>148</v>
      </c>
      <c r="AU817" s="162" t="s">
        <v>87</v>
      </c>
      <c r="AY817" s="18" t="s">
        <v>146</v>
      </c>
      <c r="BE817" s="163">
        <f>IF(O817="základní",K817,0)</f>
        <v>0</v>
      </c>
      <c r="BF817" s="163">
        <f>IF(O817="snížená",K817,0)</f>
        <v>0</v>
      </c>
      <c r="BG817" s="163">
        <f>IF(O817="zákl. přenesená",K817,0)</f>
        <v>0</v>
      </c>
      <c r="BH817" s="163">
        <f>IF(O817="sníž. přenesená",K817,0)</f>
        <v>0</v>
      </c>
      <c r="BI817" s="163">
        <f>IF(O817="nulová",K817,0)</f>
        <v>0</v>
      </c>
      <c r="BJ817" s="18" t="s">
        <v>83</v>
      </c>
      <c r="BK817" s="163">
        <f>ROUND(P817*H817,2)</f>
        <v>0</v>
      </c>
      <c r="BL817" s="18" t="s">
        <v>228</v>
      </c>
      <c r="BM817" s="162" t="s">
        <v>1223</v>
      </c>
    </row>
    <row r="818" spans="1:65" s="12" customFormat="1" ht="22.9" customHeight="1">
      <c r="B818" s="134"/>
      <c r="D818" s="135" t="s">
        <v>77</v>
      </c>
      <c r="E818" s="146" t="s">
        <v>1224</v>
      </c>
      <c r="F818" s="146" t="s">
        <v>1225</v>
      </c>
      <c r="I818" s="137"/>
      <c r="J818" s="137"/>
      <c r="K818" s="147">
        <f>BK818</f>
        <v>0</v>
      </c>
      <c r="M818" s="134"/>
      <c r="N818" s="139"/>
      <c r="O818" s="140"/>
      <c r="P818" s="140"/>
      <c r="Q818" s="141">
        <f>SUM(Q819:Q830)</f>
        <v>0</v>
      </c>
      <c r="R818" s="141">
        <f>SUM(R819:R830)</f>
        <v>0</v>
      </c>
      <c r="S818" s="140"/>
      <c r="T818" s="142">
        <f>SUM(T819:T830)</f>
        <v>0</v>
      </c>
      <c r="U818" s="140"/>
      <c r="V818" s="142">
        <f>SUM(V819:V830)</f>
        <v>1.346E-2</v>
      </c>
      <c r="W818" s="140"/>
      <c r="X818" s="143">
        <f>SUM(X819:X830)</f>
        <v>0</v>
      </c>
      <c r="AR818" s="135" t="s">
        <v>87</v>
      </c>
      <c r="AT818" s="144" t="s">
        <v>77</v>
      </c>
      <c r="AU818" s="144" t="s">
        <v>83</v>
      </c>
      <c r="AY818" s="135" t="s">
        <v>146</v>
      </c>
      <c r="BK818" s="145">
        <f>SUM(BK819:BK830)</f>
        <v>0</v>
      </c>
    </row>
    <row r="819" spans="1:65" s="2" customFormat="1" ht="24.2" customHeight="1">
      <c r="A819" s="33"/>
      <c r="B819" s="148"/>
      <c r="C819" s="149" t="s">
        <v>1226</v>
      </c>
      <c r="D819" s="149" t="s">
        <v>148</v>
      </c>
      <c r="E819" s="150" t="s">
        <v>1227</v>
      </c>
      <c r="F819" s="151" t="s">
        <v>1228</v>
      </c>
      <c r="G819" s="152" t="s">
        <v>252</v>
      </c>
      <c r="H819" s="153">
        <v>6</v>
      </c>
      <c r="I819" s="154"/>
      <c r="J819" s="154"/>
      <c r="K819" s="155">
        <f>ROUND(P819*H819,2)</f>
        <v>0</v>
      </c>
      <c r="L819" s="156"/>
      <c r="M819" s="34"/>
      <c r="N819" s="157" t="s">
        <v>1</v>
      </c>
      <c r="O819" s="158" t="s">
        <v>41</v>
      </c>
      <c r="P819" s="159">
        <f>I819+J819</f>
        <v>0</v>
      </c>
      <c r="Q819" s="159">
        <f>ROUND(I819*H819,2)</f>
        <v>0</v>
      </c>
      <c r="R819" s="159">
        <f>ROUND(J819*H819,2)</f>
        <v>0</v>
      </c>
      <c r="S819" s="59"/>
      <c r="T819" s="160">
        <f>S819*H819</f>
        <v>0</v>
      </c>
      <c r="U819" s="160">
        <v>6.8999999999999997E-4</v>
      </c>
      <c r="V819" s="160">
        <f>U819*H819</f>
        <v>4.1399999999999996E-3</v>
      </c>
      <c r="W819" s="160">
        <v>0</v>
      </c>
      <c r="X819" s="161">
        <f>W819*H819</f>
        <v>0</v>
      </c>
      <c r="Y819" s="33"/>
      <c r="Z819" s="33"/>
      <c r="AA819" s="33"/>
      <c r="AB819" s="33"/>
      <c r="AC819" s="33"/>
      <c r="AD819" s="33"/>
      <c r="AE819" s="33"/>
      <c r="AR819" s="162" t="s">
        <v>228</v>
      </c>
      <c r="AT819" s="162" t="s">
        <v>148</v>
      </c>
      <c r="AU819" s="162" t="s">
        <v>87</v>
      </c>
      <c r="AY819" s="18" t="s">
        <v>146</v>
      </c>
      <c r="BE819" s="163">
        <f>IF(O819="základní",K819,0)</f>
        <v>0</v>
      </c>
      <c r="BF819" s="163">
        <f>IF(O819="snížená",K819,0)</f>
        <v>0</v>
      </c>
      <c r="BG819" s="163">
        <f>IF(O819="zákl. přenesená",K819,0)</f>
        <v>0</v>
      </c>
      <c r="BH819" s="163">
        <f>IF(O819="sníž. přenesená",K819,0)</f>
        <v>0</v>
      </c>
      <c r="BI819" s="163">
        <f>IF(O819="nulová",K819,0)</f>
        <v>0</v>
      </c>
      <c r="BJ819" s="18" t="s">
        <v>83</v>
      </c>
      <c r="BK819" s="163">
        <f>ROUND(P819*H819,2)</f>
        <v>0</v>
      </c>
      <c r="BL819" s="18" t="s">
        <v>228</v>
      </c>
      <c r="BM819" s="162" t="s">
        <v>1229</v>
      </c>
    </row>
    <row r="820" spans="1:65" s="13" customFormat="1" ht="11.25">
      <c r="B820" s="164"/>
      <c r="D820" s="165" t="s">
        <v>158</v>
      </c>
      <c r="E820" s="166" t="s">
        <v>1</v>
      </c>
      <c r="F820" s="167" t="s">
        <v>1230</v>
      </c>
      <c r="H820" s="166" t="s">
        <v>1</v>
      </c>
      <c r="I820" s="168"/>
      <c r="J820" s="168"/>
      <c r="M820" s="164"/>
      <c r="N820" s="169"/>
      <c r="O820" s="170"/>
      <c r="P820" s="170"/>
      <c r="Q820" s="170"/>
      <c r="R820" s="170"/>
      <c r="S820" s="170"/>
      <c r="T820" s="170"/>
      <c r="U820" s="170"/>
      <c r="V820" s="170"/>
      <c r="W820" s="170"/>
      <c r="X820" s="171"/>
      <c r="AT820" s="166" t="s">
        <v>158</v>
      </c>
      <c r="AU820" s="166" t="s">
        <v>87</v>
      </c>
      <c r="AV820" s="13" t="s">
        <v>83</v>
      </c>
      <c r="AW820" s="13" t="s">
        <v>4</v>
      </c>
      <c r="AX820" s="13" t="s">
        <v>78</v>
      </c>
      <c r="AY820" s="166" t="s">
        <v>146</v>
      </c>
    </row>
    <row r="821" spans="1:65" s="14" customFormat="1" ht="11.25">
      <c r="B821" s="172"/>
      <c r="D821" s="165" t="s">
        <v>158</v>
      </c>
      <c r="E821" s="173" t="s">
        <v>1</v>
      </c>
      <c r="F821" s="174" t="s">
        <v>174</v>
      </c>
      <c r="H821" s="175">
        <v>6</v>
      </c>
      <c r="I821" s="176"/>
      <c r="J821" s="176"/>
      <c r="M821" s="172"/>
      <c r="N821" s="177"/>
      <c r="O821" s="178"/>
      <c r="P821" s="178"/>
      <c r="Q821" s="178"/>
      <c r="R821" s="178"/>
      <c r="S821" s="178"/>
      <c r="T821" s="178"/>
      <c r="U821" s="178"/>
      <c r="V821" s="178"/>
      <c r="W821" s="178"/>
      <c r="X821" s="179"/>
      <c r="AT821" s="173" t="s">
        <v>158</v>
      </c>
      <c r="AU821" s="173" t="s">
        <v>87</v>
      </c>
      <c r="AV821" s="14" t="s">
        <v>87</v>
      </c>
      <c r="AW821" s="14" t="s">
        <v>4</v>
      </c>
      <c r="AX821" s="14" t="s">
        <v>83</v>
      </c>
      <c r="AY821" s="173" t="s">
        <v>146</v>
      </c>
    </row>
    <row r="822" spans="1:65" s="2" customFormat="1" ht="24.2" customHeight="1">
      <c r="A822" s="33"/>
      <c r="B822" s="148"/>
      <c r="C822" s="149" t="s">
        <v>1231</v>
      </c>
      <c r="D822" s="149" t="s">
        <v>148</v>
      </c>
      <c r="E822" s="150" t="s">
        <v>1232</v>
      </c>
      <c r="F822" s="151" t="s">
        <v>1233</v>
      </c>
      <c r="G822" s="152" t="s">
        <v>252</v>
      </c>
      <c r="H822" s="153">
        <v>4</v>
      </c>
      <c r="I822" s="154"/>
      <c r="J822" s="154"/>
      <c r="K822" s="155">
        <f>ROUND(P822*H822,2)</f>
        <v>0</v>
      </c>
      <c r="L822" s="156"/>
      <c r="M822" s="34"/>
      <c r="N822" s="157" t="s">
        <v>1</v>
      </c>
      <c r="O822" s="158" t="s">
        <v>41</v>
      </c>
      <c r="P822" s="159">
        <f>I822+J822</f>
        <v>0</v>
      </c>
      <c r="Q822" s="159">
        <f>ROUND(I822*H822,2)</f>
        <v>0</v>
      </c>
      <c r="R822" s="159">
        <f>ROUND(J822*H822,2)</f>
        <v>0</v>
      </c>
      <c r="S822" s="59"/>
      <c r="T822" s="160">
        <f>S822*H822</f>
        <v>0</v>
      </c>
      <c r="U822" s="160">
        <v>7.5000000000000002E-4</v>
      </c>
      <c r="V822" s="160">
        <f>U822*H822</f>
        <v>3.0000000000000001E-3</v>
      </c>
      <c r="W822" s="160">
        <v>0</v>
      </c>
      <c r="X822" s="161">
        <f>W822*H822</f>
        <v>0</v>
      </c>
      <c r="Y822" s="33"/>
      <c r="Z822" s="33"/>
      <c r="AA822" s="33"/>
      <c r="AB822" s="33"/>
      <c r="AC822" s="33"/>
      <c r="AD822" s="33"/>
      <c r="AE822" s="33"/>
      <c r="AR822" s="162" t="s">
        <v>228</v>
      </c>
      <c r="AT822" s="162" t="s">
        <v>148</v>
      </c>
      <c r="AU822" s="162" t="s">
        <v>87</v>
      </c>
      <c r="AY822" s="18" t="s">
        <v>146</v>
      </c>
      <c r="BE822" s="163">
        <f>IF(O822="základní",K822,0)</f>
        <v>0</v>
      </c>
      <c r="BF822" s="163">
        <f>IF(O822="snížená",K822,0)</f>
        <v>0</v>
      </c>
      <c r="BG822" s="163">
        <f>IF(O822="zákl. přenesená",K822,0)</f>
        <v>0</v>
      </c>
      <c r="BH822" s="163">
        <f>IF(O822="sníž. přenesená",K822,0)</f>
        <v>0</v>
      </c>
      <c r="BI822" s="163">
        <f>IF(O822="nulová",K822,0)</f>
        <v>0</v>
      </c>
      <c r="BJ822" s="18" t="s">
        <v>83</v>
      </c>
      <c r="BK822" s="163">
        <f>ROUND(P822*H822,2)</f>
        <v>0</v>
      </c>
      <c r="BL822" s="18" t="s">
        <v>228</v>
      </c>
      <c r="BM822" s="162" t="s">
        <v>1234</v>
      </c>
    </row>
    <row r="823" spans="1:65" s="13" customFormat="1" ht="11.25">
      <c r="B823" s="164"/>
      <c r="D823" s="165" t="s">
        <v>158</v>
      </c>
      <c r="E823" s="166" t="s">
        <v>1</v>
      </c>
      <c r="F823" s="167" t="s">
        <v>1230</v>
      </c>
      <c r="H823" s="166" t="s">
        <v>1</v>
      </c>
      <c r="I823" s="168"/>
      <c r="J823" s="168"/>
      <c r="M823" s="164"/>
      <c r="N823" s="169"/>
      <c r="O823" s="170"/>
      <c r="P823" s="170"/>
      <c r="Q823" s="170"/>
      <c r="R823" s="170"/>
      <c r="S823" s="170"/>
      <c r="T823" s="170"/>
      <c r="U823" s="170"/>
      <c r="V823" s="170"/>
      <c r="W823" s="170"/>
      <c r="X823" s="171"/>
      <c r="AT823" s="166" t="s">
        <v>158</v>
      </c>
      <c r="AU823" s="166" t="s">
        <v>87</v>
      </c>
      <c r="AV823" s="13" t="s">
        <v>83</v>
      </c>
      <c r="AW823" s="13" t="s">
        <v>4</v>
      </c>
      <c r="AX823" s="13" t="s">
        <v>78</v>
      </c>
      <c r="AY823" s="166" t="s">
        <v>146</v>
      </c>
    </row>
    <row r="824" spans="1:65" s="14" customFormat="1" ht="11.25">
      <c r="B824" s="172"/>
      <c r="D824" s="165" t="s">
        <v>158</v>
      </c>
      <c r="E824" s="173" t="s">
        <v>1</v>
      </c>
      <c r="F824" s="174" t="s">
        <v>152</v>
      </c>
      <c r="H824" s="175">
        <v>4</v>
      </c>
      <c r="I824" s="176"/>
      <c r="J824" s="176"/>
      <c r="M824" s="172"/>
      <c r="N824" s="177"/>
      <c r="O824" s="178"/>
      <c r="P824" s="178"/>
      <c r="Q824" s="178"/>
      <c r="R824" s="178"/>
      <c r="S824" s="178"/>
      <c r="T824" s="178"/>
      <c r="U824" s="178"/>
      <c r="V824" s="178"/>
      <c r="W824" s="178"/>
      <c r="X824" s="179"/>
      <c r="AT824" s="173" t="s">
        <v>158</v>
      </c>
      <c r="AU824" s="173" t="s">
        <v>87</v>
      </c>
      <c r="AV824" s="14" t="s">
        <v>87</v>
      </c>
      <c r="AW824" s="14" t="s">
        <v>4</v>
      </c>
      <c r="AX824" s="14" t="s">
        <v>83</v>
      </c>
      <c r="AY824" s="173" t="s">
        <v>146</v>
      </c>
    </row>
    <row r="825" spans="1:65" s="2" customFormat="1" ht="24.2" customHeight="1">
      <c r="A825" s="33"/>
      <c r="B825" s="148"/>
      <c r="C825" s="149" t="s">
        <v>1235</v>
      </c>
      <c r="D825" s="149" t="s">
        <v>148</v>
      </c>
      <c r="E825" s="150" t="s">
        <v>1236</v>
      </c>
      <c r="F825" s="151" t="s">
        <v>1237</v>
      </c>
      <c r="G825" s="152" t="s">
        <v>252</v>
      </c>
      <c r="H825" s="153">
        <v>4</v>
      </c>
      <c r="I825" s="154"/>
      <c r="J825" s="154"/>
      <c r="K825" s="155">
        <f>ROUND(P825*H825,2)</f>
        <v>0</v>
      </c>
      <c r="L825" s="156"/>
      <c r="M825" s="34"/>
      <c r="N825" s="157" t="s">
        <v>1</v>
      </c>
      <c r="O825" s="158" t="s">
        <v>41</v>
      </c>
      <c r="P825" s="159">
        <f>I825+J825</f>
        <v>0</v>
      </c>
      <c r="Q825" s="159">
        <f>ROUND(I825*H825,2)</f>
        <v>0</v>
      </c>
      <c r="R825" s="159">
        <f>ROUND(J825*H825,2)</f>
        <v>0</v>
      </c>
      <c r="S825" s="59"/>
      <c r="T825" s="160">
        <f>S825*H825</f>
        <v>0</v>
      </c>
      <c r="U825" s="160">
        <v>1.0300000000000001E-3</v>
      </c>
      <c r="V825" s="160">
        <f>U825*H825</f>
        <v>4.1200000000000004E-3</v>
      </c>
      <c r="W825" s="160">
        <v>0</v>
      </c>
      <c r="X825" s="161">
        <f>W825*H825</f>
        <v>0</v>
      </c>
      <c r="Y825" s="33"/>
      <c r="Z825" s="33"/>
      <c r="AA825" s="33"/>
      <c r="AB825" s="33"/>
      <c r="AC825" s="33"/>
      <c r="AD825" s="33"/>
      <c r="AE825" s="33"/>
      <c r="AR825" s="162" t="s">
        <v>228</v>
      </c>
      <c r="AT825" s="162" t="s">
        <v>148</v>
      </c>
      <c r="AU825" s="162" t="s">
        <v>87</v>
      </c>
      <c r="AY825" s="18" t="s">
        <v>146</v>
      </c>
      <c r="BE825" s="163">
        <f>IF(O825="základní",K825,0)</f>
        <v>0</v>
      </c>
      <c r="BF825" s="163">
        <f>IF(O825="snížená",K825,0)</f>
        <v>0</v>
      </c>
      <c r="BG825" s="163">
        <f>IF(O825="zákl. přenesená",K825,0)</f>
        <v>0</v>
      </c>
      <c r="BH825" s="163">
        <f>IF(O825="sníž. přenesená",K825,0)</f>
        <v>0</v>
      </c>
      <c r="BI825" s="163">
        <f>IF(O825="nulová",K825,0)</f>
        <v>0</v>
      </c>
      <c r="BJ825" s="18" t="s">
        <v>83</v>
      </c>
      <c r="BK825" s="163">
        <f>ROUND(P825*H825,2)</f>
        <v>0</v>
      </c>
      <c r="BL825" s="18" t="s">
        <v>228</v>
      </c>
      <c r="BM825" s="162" t="s">
        <v>1238</v>
      </c>
    </row>
    <row r="826" spans="1:65" s="13" customFormat="1" ht="11.25">
      <c r="B826" s="164"/>
      <c r="D826" s="165" t="s">
        <v>158</v>
      </c>
      <c r="E826" s="166" t="s">
        <v>1</v>
      </c>
      <c r="F826" s="167" t="s">
        <v>1230</v>
      </c>
      <c r="H826" s="166" t="s">
        <v>1</v>
      </c>
      <c r="I826" s="168"/>
      <c r="J826" s="168"/>
      <c r="M826" s="164"/>
      <c r="N826" s="169"/>
      <c r="O826" s="170"/>
      <c r="P826" s="170"/>
      <c r="Q826" s="170"/>
      <c r="R826" s="170"/>
      <c r="S826" s="170"/>
      <c r="T826" s="170"/>
      <c r="U826" s="170"/>
      <c r="V826" s="170"/>
      <c r="W826" s="170"/>
      <c r="X826" s="171"/>
      <c r="AT826" s="166" t="s">
        <v>158</v>
      </c>
      <c r="AU826" s="166" t="s">
        <v>87</v>
      </c>
      <c r="AV826" s="13" t="s">
        <v>83</v>
      </c>
      <c r="AW826" s="13" t="s">
        <v>4</v>
      </c>
      <c r="AX826" s="13" t="s">
        <v>78</v>
      </c>
      <c r="AY826" s="166" t="s">
        <v>146</v>
      </c>
    </row>
    <row r="827" spans="1:65" s="14" customFormat="1" ht="11.25">
      <c r="B827" s="172"/>
      <c r="D827" s="165" t="s">
        <v>158</v>
      </c>
      <c r="E827" s="173" t="s">
        <v>1</v>
      </c>
      <c r="F827" s="174" t="s">
        <v>152</v>
      </c>
      <c r="H827" s="175">
        <v>4</v>
      </c>
      <c r="I827" s="176"/>
      <c r="J827" s="176"/>
      <c r="M827" s="172"/>
      <c r="N827" s="177"/>
      <c r="O827" s="178"/>
      <c r="P827" s="178"/>
      <c r="Q827" s="178"/>
      <c r="R827" s="178"/>
      <c r="S827" s="178"/>
      <c r="T827" s="178"/>
      <c r="U827" s="178"/>
      <c r="V827" s="178"/>
      <c r="W827" s="178"/>
      <c r="X827" s="179"/>
      <c r="AT827" s="173" t="s">
        <v>158</v>
      </c>
      <c r="AU827" s="173" t="s">
        <v>87</v>
      </c>
      <c r="AV827" s="14" t="s">
        <v>87</v>
      </c>
      <c r="AW827" s="14" t="s">
        <v>4</v>
      </c>
      <c r="AX827" s="14" t="s">
        <v>83</v>
      </c>
      <c r="AY827" s="173" t="s">
        <v>146</v>
      </c>
    </row>
    <row r="828" spans="1:65" s="2" customFormat="1" ht="24.2" customHeight="1">
      <c r="A828" s="33"/>
      <c r="B828" s="148"/>
      <c r="C828" s="149" t="s">
        <v>1239</v>
      </c>
      <c r="D828" s="149" t="s">
        <v>148</v>
      </c>
      <c r="E828" s="150" t="s">
        <v>1240</v>
      </c>
      <c r="F828" s="151" t="s">
        <v>1241</v>
      </c>
      <c r="G828" s="152" t="s">
        <v>252</v>
      </c>
      <c r="H828" s="153">
        <v>2</v>
      </c>
      <c r="I828" s="154"/>
      <c r="J828" s="154"/>
      <c r="K828" s="155">
        <f>ROUND(P828*H828,2)</f>
        <v>0</v>
      </c>
      <c r="L828" s="156"/>
      <c r="M828" s="34"/>
      <c r="N828" s="157" t="s">
        <v>1</v>
      </c>
      <c r="O828" s="158" t="s">
        <v>41</v>
      </c>
      <c r="P828" s="159">
        <f>I828+J828</f>
        <v>0</v>
      </c>
      <c r="Q828" s="159">
        <f>ROUND(I828*H828,2)</f>
        <v>0</v>
      </c>
      <c r="R828" s="159">
        <f>ROUND(J828*H828,2)</f>
        <v>0</v>
      </c>
      <c r="S828" s="59"/>
      <c r="T828" s="160">
        <f>S828*H828</f>
        <v>0</v>
      </c>
      <c r="U828" s="160">
        <v>1.1000000000000001E-3</v>
      </c>
      <c r="V828" s="160">
        <f>U828*H828</f>
        <v>2.2000000000000001E-3</v>
      </c>
      <c r="W828" s="160">
        <v>0</v>
      </c>
      <c r="X828" s="161">
        <f>W828*H828</f>
        <v>0</v>
      </c>
      <c r="Y828" s="33"/>
      <c r="Z828" s="33"/>
      <c r="AA828" s="33"/>
      <c r="AB828" s="33"/>
      <c r="AC828" s="33"/>
      <c r="AD828" s="33"/>
      <c r="AE828" s="33"/>
      <c r="AR828" s="162" t="s">
        <v>228</v>
      </c>
      <c r="AT828" s="162" t="s">
        <v>148</v>
      </c>
      <c r="AU828" s="162" t="s">
        <v>87</v>
      </c>
      <c r="AY828" s="18" t="s">
        <v>146</v>
      </c>
      <c r="BE828" s="163">
        <f>IF(O828="základní",K828,0)</f>
        <v>0</v>
      </c>
      <c r="BF828" s="163">
        <f>IF(O828="snížená",K828,0)</f>
        <v>0</v>
      </c>
      <c r="BG828" s="163">
        <f>IF(O828="zákl. přenesená",K828,0)</f>
        <v>0</v>
      </c>
      <c r="BH828" s="163">
        <f>IF(O828="sníž. přenesená",K828,0)</f>
        <v>0</v>
      </c>
      <c r="BI828" s="163">
        <f>IF(O828="nulová",K828,0)</f>
        <v>0</v>
      </c>
      <c r="BJ828" s="18" t="s">
        <v>83</v>
      </c>
      <c r="BK828" s="163">
        <f>ROUND(P828*H828,2)</f>
        <v>0</v>
      </c>
      <c r="BL828" s="18" t="s">
        <v>228</v>
      </c>
      <c r="BM828" s="162" t="s">
        <v>1242</v>
      </c>
    </row>
    <row r="829" spans="1:65" s="13" customFormat="1" ht="11.25">
      <c r="B829" s="164"/>
      <c r="D829" s="165" t="s">
        <v>158</v>
      </c>
      <c r="E829" s="166" t="s">
        <v>1</v>
      </c>
      <c r="F829" s="167" t="s">
        <v>1230</v>
      </c>
      <c r="H829" s="166" t="s">
        <v>1</v>
      </c>
      <c r="I829" s="168"/>
      <c r="J829" s="168"/>
      <c r="M829" s="164"/>
      <c r="N829" s="169"/>
      <c r="O829" s="170"/>
      <c r="P829" s="170"/>
      <c r="Q829" s="170"/>
      <c r="R829" s="170"/>
      <c r="S829" s="170"/>
      <c r="T829" s="170"/>
      <c r="U829" s="170"/>
      <c r="V829" s="170"/>
      <c r="W829" s="170"/>
      <c r="X829" s="171"/>
      <c r="AT829" s="166" t="s">
        <v>158</v>
      </c>
      <c r="AU829" s="166" t="s">
        <v>87</v>
      </c>
      <c r="AV829" s="13" t="s">
        <v>83</v>
      </c>
      <c r="AW829" s="13" t="s">
        <v>4</v>
      </c>
      <c r="AX829" s="13" t="s">
        <v>78</v>
      </c>
      <c r="AY829" s="166" t="s">
        <v>146</v>
      </c>
    </row>
    <row r="830" spans="1:65" s="14" customFormat="1" ht="11.25">
      <c r="B830" s="172"/>
      <c r="D830" s="165" t="s">
        <v>158</v>
      </c>
      <c r="E830" s="173" t="s">
        <v>1</v>
      </c>
      <c r="F830" s="174" t="s">
        <v>87</v>
      </c>
      <c r="H830" s="175">
        <v>2</v>
      </c>
      <c r="I830" s="176"/>
      <c r="J830" s="176"/>
      <c r="M830" s="172"/>
      <c r="N830" s="177"/>
      <c r="O830" s="178"/>
      <c r="P830" s="178"/>
      <c r="Q830" s="178"/>
      <c r="R830" s="178"/>
      <c r="S830" s="178"/>
      <c r="T830" s="178"/>
      <c r="U830" s="178"/>
      <c r="V830" s="178"/>
      <c r="W830" s="178"/>
      <c r="X830" s="179"/>
      <c r="AT830" s="173" t="s">
        <v>158</v>
      </c>
      <c r="AU830" s="173" t="s">
        <v>87</v>
      </c>
      <c r="AV830" s="14" t="s">
        <v>87</v>
      </c>
      <c r="AW830" s="14" t="s">
        <v>4</v>
      </c>
      <c r="AX830" s="14" t="s">
        <v>83</v>
      </c>
      <c r="AY830" s="173" t="s">
        <v>146</v>
      </c>
    </row>
    <row r="831" spans="1:65" s="12" customFormat="1" ht="22.9" customHeight="1">
      <c r="B831" s="134"/>
      <c r="D831" s="135" t="s">
        <v>77</v>
      </c>
      <c r="E831" s="146" t="s">
        <v>1243</v>
      </c>
      <c r="F831" s="146" t="s">
        <v>1244</v>
      </c>
      <c r="I831" s="137"/>
      <c r="J831" s="137"/>
      <c r="K831" s="147">
        <f>BK831</f>
        <v>0</v>
      </c>
      <c r="M831" s="134"/>
      <c r="N831" s="139"/>
      <c r="O831" s="140"/>
      <c r="P831" s="140"/>
      <c r="Q831" s="141">
        <f>SUM(Q832:Q859)</f>
        <v>0</v>
      </c>
      <c r="R831" s="141">
        <f>SUM(R832:R859)</f>
        <v>0</v>
      </c>
      <c r="S831" s="140"/>
      <c r="T831" s="142">
        <f>SUM(T832:T859)</f>
        <v>0</v>
      </c>
      <c r="U831" s="140"/>
      <c r="V831" s="142">
        <f>SUM(V832:V859)</f>
        <v>0.23350000000000001</v>
      </c>
      <c r="W831" s="140"/>
      <c r="X831" s="143">
        <f>SUM(X832:X859)</f>
        <v>0</v>
      </c>
      <c r="AR831" s="135" t="s">
        <v>87</v>
      </c>
      <c r="AT831" s="144" t="s">
        <v>77</v>
      </c>
      <c r="AU831" s="144" t="s">
        <v>83</v>
      </c>
      <c r="AY831" s="135" t="s">
        <v>146</v>
      </c>
      <c r="BK831" s="145">
        <f>SUM(BK832:BK859)</f>
        <v>0</v>
      </c>
    </row>
    <row r="832" spans="1:65" s="2" customFormat="1" ht="14.45" customHeight="1">
      <c r="A832" s="33"/>
      <c r="B832" s="148"/>
      <c r="C832" s="149" t="s">
        <v>1245</v>
      </c>
      <c r="D832" s="149" t="s">
        <v>148</v>
      </c>
      <c r="E832" s="150" t="s">
        <v>1246</v>
      </c>
      <c r="F832" s="151" t="s">
        <v>1247</v>
      </c>
      <c r="G832" s="152" t="s">
        <v>252</v>
      </c>
      <c r="H832" s="153">
        <v>9</v>
      </c>
      <c r="I832" s="154"/>
      <c r="J832" s="154"/>
      <c r="K832" s="155">
        <f>ROUND(P832*H832,2)</f>
        <v>0</v>
      </c>
      <c r="L832" s="156"/>
      <c r="M832" s="34"/>
      <c r="N832" s="157" t="s">
        <v>1</v>
      </c>
      <c r="O832" s="158" t="s">
        <v>41</v>
      </c>
      <c r="P832" s="159">
        <f>I832+J832</f>
        <v>0</v>
      </c>
      <c r="Q832" s="159">
        <f>ROUND(I832*H832,2)</f>
        <v>0</v>
      </c>
      <c r="R832" s="159">
        <f>ROUND(J832*H832,2)</f>
        <v>0</v>
      </c>
      <c r="S832" s="59"/>
      <c r="T832" s="160">
        <f>S832*H832</f>
        <v>0</v>
      </c>
      <c r="U832" s="160">
        <v>0</v>
      </c>
      <c r="V832" s="160">
        <f>U832*H832</f>
        <v>0</v>
      </c>
      <c r="W832" s="160">
        <v>0</v>
      </c>
      <c r="X832" s="161">
        <f>W832*H832</f>
        <v>0</v>
      </c>
      <c r="Y832" s="33"/>
      <c r="Z832" s="33"/>
      <c r="AA832" s="33"/>
      <c r="AB832" s="33"/>
      <c r="AC832" s="33"/>
      <c r="AD832" s="33"/>
      <c r="AE832" s="33"/>
      <c r="AR832" s="162" t="s">
        <v>228</v>
      </c>
      <c r="AT832" s="162" t="s">
        <v>148</v>
      </c>
      <c r="AU832" s="162" t="s">
        <v>87</v>
      </c>
      <c r="AY832" s="18" t="s">
        <v>146</v>
      </c>
      <c r="BE832" s="163">
        <f>IF(O832="základní",K832,0)</f>
        <v>0</v>
      </c>
      <c r="BF832" s="163">
        <f>IF(O832="snížená",K832,0)</f>
        <v>0</v>
      </c>
      <c r="BG832" s="163">
        <f>IF(O832="zákl. přenesená",K832,0)</f>
        <v>0</v>
      </c>
      <c r="BH832" s="163">
        <f>IF(O832="sníž. přenesená",K832,0)</f>
        <v>0</v>
      </c>
      <c r="BI832" s="163">
        <f>IF(O832="nulová",K832,0)</f>
        <v>0</v>
      </c>
      <c r="BJ832" s="18" t="s">
        <v>83</v>
      </c>
      <c r="BK832" s="163">
        <f>ROUND(P832*H832,2)</f>
        <v>0</v>
      </c>
      <c r="BL832" s="18" t="s">
        <v>228</v>
      </c>
      <c r="BM832" s="162" t="s">
        <v>1248</v>
      </c>
    </row>
    <row r="833" spans="1:65" s="13" customFormat="1" ht="11.25">
      <c r="B833" s="164"/>
      <c r="D833" s="165" t="s">
        <v>158</v>
      </c>
      <c r="E833" s="166" t="s">
        <v>1</v>
      </c>
      <c r="F833" s="167" t="s">
        <v>195</v>
      </c>
      <c r="H833" s="166" t="s">
        <v>1</v>
      </c>
      <c r="I833" s="168"/>
      <c r="J833" s="168"/>
      <c r="M833" s="164"/>
      <c r="N833" s="169"/>
      <c r="O833" s="170"/>
      <c r="P833" s="170"/>
      <c r="Q833" s="170"/>
      <c r="R833" s="170"/>
      <c r="S833" s="170"/>
      <c r="T833" s="170"/>
      <c r="U833" s="170"/>
      <c r="V833" s="170"/>
      <c r="W833" s="170"/>
      <c r="X833" s="171"/>
      <c r="AT833" s="166" t="s">
        <v>158</v>
      </c>
      <c r="AU833" s="166" t="s">
        <v>87</v>
      </c>
      <c r="AV833" s="13" t="s">
        <v>83</v>
      </c>
      <c r="AW833" s="13" t="s">
        <v>4</v>
      </c>
      <c r="AX833" s="13" t="s">
        <v>78</v>
      </c>
      <c r="AY833" s="166" t="s">
        <v>146</v>
      </c>
    </row>
    <row r="834" spans="1:65" s="14" customFormat="1" ht="11.25">
      <c r="B834" s="172"/>
      <c r="D834" s="165" t="s">
        <v>158</v>
      </c>
      <c r="E834" s="173" t="s">
        <v>1</v>
      </c>
      <c r="F834" s="174" t="s">
        <v>1249</v>
      </c>
      <c r="H834" s="175">
        <v>6</v>
      </c>
      <c r="I834" s="176"/>
      <c r="J834" s="176"/>
      <c r="M834" s="172"/>
      <c r="N834" s="177"/>
      <c r="O834" s="178"/>
      <c r="P834" s="178"/>
      <c r="Q834" s="178"/>
      <c r="R834" s="178"/>
      <c r="S834" s="178"/>
      <c r="T834" s="178"/>
      <c r="U834" s="178"/>
      <c r="V834" s="178"/>
      <c r="W834" s="178"/>
      <c r="X834" s="179"/>
      <c r="AT834" s="173" t="s">
        <v>158</v>
      </c>
      <c r="AU834" s="173" t="s">
        <v>87</v>
      </c>
      <c r="AV834" s="14" t="s">
        <v>87</v>
      </c>
      <c r="AW834" s="14" t="s">
        <v>4</v>
      </c>
      <c r="AX834" s="14" t="s">
        <v>78</v>
      </c>
      <c r="AY834" s="173" t="s">
        <v>146</v>
      </c>
    </row>
    <row r="835" spans="1:65" s="14" customFormat="1" ht="11.25">
      <c r="B835" s="172"/>
      <c r="D835" s="165" t="s">
        <v>158</v>
      </c>
      <c r="E835" s="173" t="s">
        <v>1</v>
      </c>
      <c r="F835" s="174" t="s">
        <v>1250</v>
      </c>
      <c r="H835" s="175">
        <v>3</v>
      </c>
      <c r="I835" s="176"/>
      <c r="J835" s="176"/>
      <c r="M835" s="172"/>
      <c r="N835" s="177"/>
      <c r="O835" s="178"/>
      <c r="P835" s="178"/>
      <c r="Q835" s="178"/>
      <c r="R835" s="178"/>
      <c r="S835" s="178"/>
      <c r="T835" s="178"/>
      <c r="U835" s="178"/>
      <c r="V835" s="178"/>
      <c r="W835" s="178"/>
      <c r="X835" s="179"/>
      <c r="AT835" s="173" t="s">
        <v>158</v>
      </c>
      <c r="AU835" s="173" t="s">
        <v>87</v>
      </c>
      <c r="AV835" s="14" t="s">
        <v>87</v>
      </c>
      <c r="AW835" s="14" t="s">
        <v>4</v>
      </c>
      <c r="AX835" s="14" t="s">
        <v>78</v>
      </c>
      <c r="AY835" s="173" t="s">
        <v>146</v>
      </c>
    </row>
    <row r="836" spans="1:65" s="15" customFormat="1" ht="11.25">
      <c r="B836" s="190"/>
      <c r="D836" s="165" t="s">
        <v>158</v>
      </c>
      <c r="E836" s="191" t="s">
        <v>1</v>
      </c>
      <c r="F836" s="192" t="s">
        <v>248</v>
      </c>
      <c r="H836" s="193">
        <v>9</v>
      </c>
      <c r="I836" s="194"/>
      <c r="J836" s="194"/>
      <c r="M836" s="190"/>
      <c r="N836" s="195"/>
      <c r="O836" s="196"/>
      <c r="P836" s="196"/>
      <c r="Q836" s="196"/>
      <c r="R836" s="196"/>
      <c r="S836" s="196"/>
      <c r="T836" s="196"/>
      <c r="U836" s="196"/>
      <c r="V836" s="196"/>
      <c r="W836" s="196"/>
      <c r="X836" s="197"/>
      <c r="AT836" s="191" t="s">
        <v>158</v>
      </c>
      <c r="AU836" s="191" t="s">
        <v>87</v>
      </c>
      <c r="AV836" s="15" t="s">
        <v>152</v>
      </c>
      <c r="AW836" s="15" t="s">
        <v>4</v>
      </c>
      <c r="AX836" s="15" t="s">
        <v>83</v>
      </c>
      <c r="AY836" s="191" t="s">
        <v>146</v>
      </c>
    </row>
    <row r="837" spans="1:65" s="2" customFormat="1" ht="24.2" customHeight="1">
      <c r="A837" s="33"/>
      <c r="B837" s="148"/>
      <c r="C837" s="180" t="s">
        <v>1251</v>
      </c>
      <c r="D837" s="180" t="s">
        <v>186</v>
      </c>
      <c r="E837" s="181" t="s">
        <v>1252</v>
      </c>
      <c r="F837" s="182" t="s">
        <v>1253</v>
      </c>
      <c r="G837" s="183" t="s">
        <v>252</v>
      </c>
      <c r="H837" s="184">
        <v>6</v>
      </c>
      <c r="I837" s="185"/>
      <c r="J837" s="186"/>
      <c r="K837" s="187">
        <f>ROUND(P837*H837,2)</f>
        <v>0</v>
      </c>
      <c r="L837" s="186"/>
      <c r="M837" s="188"/>
      <c r="N837" s="189" t="s">
        <v>1</v>
      </c>
      <c r="O837" s="158" t="s">
        <v>41</v>
      </c>
      <c r="P837" s="159">
        <f>I837+J837</f>
        <v>0</v>
      </c>
      <c r="Q837" s="159">
        <f>ROUND(I837*H837,2)</f>
        <v>0</v>
      </c>
      <c r="R837" s="159">
        <f>ROUND(J837*H837,2)</f>
        <v>0</v>
      </c>
      <c r="S837" s="59"/>
      <c r="T837" s="160">
        <f>S837*H837</f>
        <v>0</v>
      </c>
      <c r="U837" s="160">
        <v>7.9000000000000008E-3</v>
      </c>
      <c r="V837" s="160">
        <f>U837*H837</f>
        <v>4.7400000000000005E-2</v>
      </c>
      <c r="W837" s="160">
        <v>0</v>
      </c>
      <c r="X837" s="161">
        <f>W837*H837</f>
        <v>0</v>
      </c>
      <c r="Y837" s="33"/>
      <c r="Z837" s="33"/>
      <c r="AA837" s="33"/>
      <c r="AB837" s="33"/>
      <c r="AC837" s="33"/>
      <c r="AD837" s="33"/>
      <c r="AE837" s="33"/>
      <c r="AR837" s="162" t="s">
        <v>316</v>
      </c>
      <c r="AT837" s="162" t="s">
        <v>186</v>
      </c>
      <c r="AU837" s="162" t="s">
        <v>87</v>
      </c>
      <c r="AY837" s="18" t="s">
        <v>146</v>
      </c>
      <c r="BE837" s="163">
        <f>IF(O837="základní",K837,0)</f>
        <v>0</v>
      </c>
      <c r="BF837" s="163">
        <f>IF(O837="snížená",K837,0)</f>
        <v>0</v>
      </c>
      <c r="BG837" s="163">
        <f>IF(O837="zákl. přenesená",K837,0)</f>
        <v>0</v>
      </c>
      <c r="BH837" s="163">
        <f>IF(O837="sníž. přenesená",K837,0)</f>
        <v>0</v>
      </c>
      <c r="BI837" s="163">
        <f>IF(O837="nulová",K837,0)</f>
        <v>0</v>
      </c>
      <c r="BJ837" s="18" t="s">
        <v>83</v>
      </c>
      <c r="BK837" s="163">
        <f>ROUND(P837*H837,2)</f>
        <v>0</v>
      </c>
      <c r="BL837" s="18" t="s">
        <v>228</v>
      </c>
      <c r="BM837" s="162" t="s">
        <v>1254</v>
      </c>
    </row>
    <row r="838" spans="1:65" s="2" customFormat="1" ht="24.2" customHeight="1">
      <c r="A838" s="33"/>
      <c r="B838" s="148"/>
      <c r="C838" s="180" t="s">
        <v>1255</v>
      </c>
      <c r="D838" s="180" t="s">
        <v>186</v>
      </c>
      <c r="E838" s="181" t="s">
        <v>1256</v>
      </c>
      <c r="F838" s="182" t="s">
        <v>1257</v>
      </c>
      <c r="G838" s="183" t="s">
        <v>252</v>
      </c>
      <c r="H838" s="184">
        <v>1</v>
      </c>
      <c r="I838" s="185"/>
      <c r="J838" s="186"/>
      <c r="K838" s="187">
        <f>ROUND(P838*H838,2)</f>
        <v>0</v>
      </c>
      <c r="L838" s="186"/>
      <c r="M838" s="188"/>
      <c r="N838" s="189" t="s">
        <v>1</v>
      </c>
      <c r="O838" s="158" t="s">
        <v>41</v>
      </c>
      <c r="P838" s="159">
        <f>I838+J838</f>
        <v>0</v>
      </c>
      <c r="Q838" s="159">
        <f>ROUND(I838*H838,2)</f>
        <v>0</v>
      </c>
      <c r="R838" s="159">
        <f>ROUND(J838*H838,2)</f>
        <v>0</v>
      </c>
      <c r="S838" s="59"/>
      <c r="T838" s="160">
        <f>S838*H838</f>
        <v>0</v>
      </c>
      <c r="U838" s="160">
        <v>7.9000000000000008E-3</v>
      </c>
      <c r="V838" s="160">
        <f>U838*H838</f>
        <v>7.9000000000000008E-3</v>
      </c>
      <c r="W838" s="160">
        <v>0</v>
      </c>
      <c r="X838" s="161">
        <f>W838*H838</f>
        <v>0</v>
      </c>
      <c r="Y838" s="33"/>
      <c r="Z838" s="33"/>
      <c r="AA838" s="33"/>
      <c r="AB838" s="33"/>
      <c r="AC838" s="33"/>
      <c r="AD838" s="33"/>
      <c r="AE838" s="33"/>
      <c r="AR838" s="162" t="s">
        <v>316</v>
      </c>
      <c r="AT838" s="162" t="s">
        <v>186</v>
      </c>
      <c r="AU838" s="162" t="s">
        <v>87</v>
      </c>
      <c r="AY838" s="18" t="s">
        <v>146</v>
      </c>
      <c r="BE838" s="163">
        <f>IF(O838="základní",K838,0)</f>
        <v>0</v>
      </c>
      <c r="BF838" s="163">
        <f>IF(O838="snížená",K838,0)</f>
        <v>0</v>
      </c>
      <c r="BG838" s="163">
        <f>IF(O838="zákl. přenesená",K838,0)</f>
        <v>0</v>
      </c>
      <c r="BH838" s="163">
        <f>IF(O838="sníž. přenesená",K838,0)</f>
        <v>0</v>
      </c>
      <c r="BI838" s="163">
        <f>IF(O838="nulová",K838,0)</f>
        <v>0</v>
      </c>
      <c r="BJ838" s="18" t="s">
        <v>83</v>
      </c>
      <c r="BK838" s="163">
        <f>ROUND(P838*H838,2)</f>
        <v>0</v>
      </c>
      <c r="BL838" s="18" t="s">
        <v>228</v>
      </c>
      <c r="BM838" s="162" t="s">
        <v>1258</v>
      </c>
    </row>
    <row r="839" spans="1:65" s="2" customFormat="1" ht="24.2" customHeight="1">
      <c r="A839" s="33"/>
      <c r="B839" s="148"/>
      <c r="C839" s="180" t="s">
        <v>1259</v>
      </c>
      <c r="D839" s="180" t="s">
        <v>186</v>
      </c>
      <c r="E839" s="181" t="s">
        <v>1260</v>
      </c>
      <c r="F839" s="182" t="s">
        <v>1261</v>
      </c>
      <c r="G839" s="183" t="s">
        <v>252</v>
      </c>
      <c r="H839" s="184">
        <v>2</v>
      </c>
      <c r="I839" s="185"/>
      <c r="J839" s="186"/>
      <c r="K839" s="187">
        <f>ROUND(P839*H839,2)</f>
        <v>0</v>
      </c>
      <c r="L839" s="186"/>
      <c r="M839" s="188"/>
      <c r="N839" s="189" t="s">
        <v>1</v>
      </c>
      <c r="O839" s="158" t="s">
        <v>41</v>
      </c>
      <c r="P839" s="159">
        <f>I839+J839</f>
        <v>0</v>
      </c>
      <c r="Q839" s="159">
        <f>ROUND(I839*H839,2)</f>
        <v>0</v>
      </c>
      <c r="R839" s="159">
        <f>ROUND(J839*H839,2)</f>
        <v>0</v>
      </c>
      <c r="S839" s="59"/>
      <c r="T839" s="160">
        <f>S839*H839</f>
        <v>0</v>
      </c>
      <c r="U839" s="160">
        <v>7.9000000000000008E-3</v>
      </c>
      <c r="V839" s="160">
        <f>U839*H839</f>
        <v>1.5800000000000002E-2</v>
      </c>
      <c r="W839" s="160">
        <v>0</v>
      </c>
      <c r="X839" s="161">
        <f>W839*H839</f>
        <v>0</v>
      </c>
      <c r="Y839" s="33"/>
      <c r="Z839" s="33"/>
      <c r="AA839" s="33"/>
      <c r="AB839" s="33"/>
      <c r="AC839" s="33"/>
      <c r="AD839" s="33"/>
      <c r="AE839" s="33"/>
      <c r="AR839" s="162" t="s">
        <v>316</v>
      </c>
      <c r="AT839" s="162" t="s">
        <v>186</v>
      </c>
      <c r="AU839" s="162" t="s">
        <v>87</v>
      </c>
      <c r="AY839" s="18" t="s">
        <v>146</v>
      </c>
      <c r="BE839" s="163">
        <f>IF(O839="základní",K839,0)</f>
        <v>0</v>
      </c>
      <c r="BF839" s="163">
        <f>IF(O839="snížená",K839,0)</f>
        <v>0</v>
      </c>
      <c r="BG839" s="163">
        <f>IF(O839="zákl. přenesená",K839,0)</f>
        <v>0</v>
      </c>
      <c r="BH839" s="163">
        <f>IF(O839="sníž. přenesená",K839,0)</f>
        <v>0</v>
      </c>
      <c r="BI839" s="163">
        <f>IF(O839="nulová",K839,0)</f>
        <v>0</v>
      </c>
      <c r="BJ839" s="18" t="s">
        <v>83</v>
      </c>
      <c r="BK839" s="163">
        <f>ROUND(P839*H839,2)</f>
        <v>0</v>
      </c>
      <c r="BL839" s="18" t="s">
        <v>228</v>
      </c>
      <c r="BM839" s="162" t="s">
        <v>1262</v>
      </c>
    </row>
    <row r="840" spans="1:65" s="2" customFormat="1" ht="14.45" customHeight="1">
      <c r="A840" s="33"/>
      <c r="B840" s="148"/>
      <c r="C840" s="149" t="s">
        <v>1263</v>
      </c>
      <c r="D840" s="149" t="s">
        <v>148</v>
      </c>
      <c r="E840" s="150" t="s">
        <v>1264</v>
      </c>
      <c r="F840" s="151" t="s">
        <v>1265</v>
      </c>
      <c r="G840" s="152" t="s">
        <v>252</v>
      </c>
      <c r="H840" s="153">
        <v>7</v>
      </c>
      <c r="I840" s="154"/>
      <c r="J840" s="154"/>
      <c r="K840" s="155">
        <f>ROUND(P840*H840,2)</f>
        <v>0</v>
      </c>
      <c r="L840" s="156"/>
      <c r="M840" s="34"/>
      <c r="N840" s="157" t="s">
        <v>1</v>
      </c>
      <c r="O840" s="158" t="s">
        <v>41</v>
      </c>
      <c r="P840" s="159">
        <f>I840+J840</f>
        <v>0</v>
      </c>
      <c r="Q840" s="159">
        <f>ROUND(I840*H840,2)</f>
        <v>0</v>
      </c>
      <c r="R840" s="159">
        <f>ROUND(J840*H840,2)</f>
        <v>0</v>
      </c>
      <c r="S840" s="59"/>
      <c r="T840" s="160">
        <f>S840*H840</f>
        <v>0</v>
      </c>
      <c r="U840" s="160">
        <v>0</v>
      </c>
      <c r="V840" s="160">
        <f>U840*H840</f>
        <v>0</v>
      </c>
      <c r="W840" s="160">
        <v>0</v>
      </c>
      <c r="X840" s="161">
        <f>W840*H840</f>
        <v>0</v>
      </c>
      <c r="Y840" s="33"/>
      <c r="Z840" s="33"/>
      <c r="AA840" s="33"/>
      <c r="AB840" s="33"/>
      <c r="AC840" s="33"/>
      <c r="AD840" s="33"/>
      <c r="AE840" s="33"/>
      <c r="AR840" s="162" t="s">
        <v>228</v>
      </c>
      <c r="AT840" s="162" t="s">
        <v>148</v>
      </c>
      <c r="AU840" s="162" t="s">
        <v>87</v>
      </c>
      <c r="AY840" s="18" t="s">
        <v>146</v>
      </c>
      <c r="BE840" s="163">
        <f>IF(O840="základní",K840,0)</f>
        <v>0</v>
      </c>
      <c r="BF840" s="163">
        <f>IF(O840="snížená",K840,0)</f>
        <v>0</v>
      </c>
      <c r="BG840" s="163">
        <f>IF(O840="zákl. přenesená",K840,0)</f>
        <v>0</v>
      </c>
      <c r="BH840" s="163">
        <f>IF(O840="sníž. přenesená",K840,0)</f>
        <v>0</v>
      </c>
      <c r="BI840" s="163">
        <f>IF(O840="nulová",K840,0)</f>
        <v>0</v>
      </c>
      <c r="BJ840" s="18" t="s">
        <v>83</v>
      </c>
      <c r="BK840" s="163">
        <f>ROUND(P840*H840,2)</f>
        <v>0</v>
      </c>
      <c r="BL840" s="18" t="s">
        <v>228</v>
      </c>
      <c r="BM840" s="162" t="s">
        <v>1266</v>
      </c>
    </row>
    <row r="841" spans="1:65" s="13" customFormat="1" ht="11.25">
      <c r="B841" s="164"/>
      <c r="D841" s="165" t="s">
        <v>158</v>
      </c>
      <c r="E841" s="166" t="s">
        <v>1</v>
      </c>
      <c r="F841" s="167" t="s">
        <v>195</v>
      </c>
      <c r="H841" s="166" t="s">
        <v>1</v>
      </c>
      <c r="I841" s="168"/>
      <c r="J841" s="168"/>
      <c r="M841" s="164"/>
      <c r="N841" s="169"/>
      <c r="O841" s="170"/>
      <c r="P841" s="170"/>
      <c r="Q841" s="170"/>
      <c r="R841" s="170"/>
      <c r="S841" s="170"/>
      <c r="T841" s="170"/>
      <c r="U841" s="170"/>
      <c r="V841" s="170"/>
      <c r="W841" s="170"/>
      <c r="X841" s="171"/>
      <c r="AT841" s="166" t="s">
        <v>158</v>
      </c>
      <c r="AU841" s="166" t="s">
        <v>87</v>
      </c>
      <c r="AV841" s="13" t="s">
        <v>83</v>
      </c>
      <c r="AW841" s="13" t="s">
        <v>4</v>
      </c>
      <c r="AX841" s="13" t="s">
        <v>78</v>
      </c>
      <c r="AY841" s="166" t="s">
        <v>146</v>
      </c>
    </row>
    <row r="842" spans="1:65" s="14" customFormat="1" ht="11.25">
      <c r="B842" s="172"/>
      <c r="D842" s="165" t="s">
        <v>158</v>
      </c>
      <c r="E842" s="173" t="s">
        <v>1</v>
      </c>
      <c r="F842" s="174" t="s">
        <v>1267</v>
      </c>
      <c r="H842" s="175">
        <v>7</v>
      </c>
      <c r="I842" s="176"/>
      <c r="J842" s="176"/>
      <c r="M842" s="172"/>
      <c r="N842" s="177"/>
      <c r="O842" s="178"/>
      <c r="P842" s="178"/>
      <c r="Q842" s="178"/>
      <c r="R842" s="178"/>
      <c r="S842" s="178"/>
      <c r="T842" s="178"/>
      <c r="U842" s="178"/>
      <c r="V842" s="178"/>
      <c r="W842" s="178"/>
      <c r="X842" s="179"/>
      <c r="AT842" s="173" t="s">
        <v>158</v>
      </c>
      <c r="AU842" s="173" t="s">
        <v>87</v>
      </c>
      <c r="AV842" s="14" t="s">
        <v>87</v>
      </c>
      <c r="AW842" s="14" t="s">
        <v>4</v>
      </c>
      <c r="AX842" s="14" t="s">
        <v>83</v>
      </c>
      <c r="AY842" s="173" t="s">
        <v>146</v>
      </c>
    </row>
    <row r="843" spans="1:65" s="2" customFormat="1" ht="24.2" customHeight="1">
      <c r="A843" s="33"/>
      <c r="B843" s="148"/>
      <c r="C843" s="180" t="s">
        <v>1268</v>
      </c>
      <c r="D843" s="180" t="s">
        <v>186</v>
      </c>
      <c r="E843" s="181" t="s">
        <v>1269</v>
      </c>
      <c r="F843" s="182" t="s">
        <v>1270</v>
      </c>
      <c r="G843" s="183" t="s">
        <v>252</v>
      </c>
      <c r="H843" s="184">
        <v>6</v>
      </c>
      <c r="I843" s="185"/>
      <c r="J843" s="186"/>
      <c r="K843" s="187">
        <f>ROUND(P843*H843,2)</f>
        <v>0</v>
      </c>
      <c r="L843" s="186"/>
      <c r="M843" s="188"/>
      <c r="N843" s="189" t="s">
        <v>1</v>
      </c>
      <c r="O843" s="158" t="s">
        <v>41</v>
      </c>
      <c r="P843" s="159">
        <f>I843+J843</f>
        <v>0</v>
      </c>
      <c r="Q843" s="159">
        <f>ROUND(I843*H843,2)</f>
        <v>0</v>
      </c>
      <c r="R843" s="159">
        <f>ROUND(J843*H843,2)</f>
        <v>0</v>
      </c>
      <c r="S843" s="59"/>
      <c r="T843" s="160">
        <f>S843*H843</f>
        <v>0</v>
      </c>
      <c r="U843" s="160">
        <v>0.01</v>
      </c>
      <c r="V843" s="160">
        <f>U843*H843</f>
        <v>0.06</v>
      </c>
      <c r="W843" s="160">
        <v>0</v>
      </c>
      <c r="X843" s="161">
        <f>W843*H843</f>
        <v>0</v>
      </c>
      <c r="Y843" s="33"/>
      <c r="Z843" s="33"/>
      <c r="AA843" s="33"/>
      <c r="AB843" s="33"/>
      <c r="AC843" s="33"/>
      <c r="AD843" s="33"/>
      <c r="AE843" s="33"/>
      <c r="AR843" s="162" t="s">
        <v>316</v>
      </c>
      <c r="AT843" s="162" t="s">
        <v>186</v>
      </c>
      <c r="AU843" s="162" t="s">
        <v>87</v>
      </c>
      <c r="AY843" s="18" t="s">
        <v>146</v>
      </c>
      <c r="BE843" s="163">
        <f>IF(O843="základní",K843,0)</f>
        <v>0</v>
      </c>
      <c r="BF843" s="163">
        <f>IF(O843="snížená",K843,0)</f>
        <v>0</v>
      </c>
      <c r="BG843" s="163">
        <f>IF(O843="zákl. přenesená",K843,0)</f>
        <v>0</v>
      </c>
      <c r="BH843" s="163">
        <f>IF(O843="sníž. přenesená",K843,0)</f>
        <v>0</v>
      </c>
      <c r="BI843" s="163">
        <f>IF(O843="nulová",K843,0)</f>
        <v>0</v>
      </c>
      <c r="BJ843" s="18" t="s">
        <v>83</v>
      </c>
      <c r="BK843" s="163">
        <f>ROUND(P843*H843,2)</f>
        <v>0</v>
      </c>
      <c r="BL843" s="18" t="s">
        <v>228</v>
      </c>
      <c r="BM843" s="162" t="s">
        <v>1271</v>
      </c>
    </row>
    <row r="844" spans="1:65" s="2" customFormat="1" ht="24.2" customHeight="1">
      <c r="A844" s="33"/>
      <c r="B844" s="148"/>
      <c r="C844" s="180" t="s">
        <v>1272</v>
      </c>
      <c r="D844" s="180" t="s">
        <v>186</v>
      </c>
      <c r="E844" s="181" t="s">
        <v>1273</v>
      </c>
      <c r="F844" s="182" t="s">
        <v>1274</v>
      </c>
      <c r="G844" s="183" t="s">
        <v>252</v>
      </c>
      <c r="H844" s="184">
        <v>1</v>
      </c>
      <c r="I844" s="185"/>
      <c r="J844" s="186"/>
      <c r="K844" s="187">
        <f>ROUND(P844*H844,2)</f>
        <v>0</v>
      </c>
      <c r="L844" s="186"/>
      <c r="M844" s="188"/>
      <c r="N844" s="189" t="s">
        <v>1</v>
      </c>
      <c r="O844" s="158" t="s">
        <v>41</v>
      </c>
      <c r="P844" s="159">
        <f>I844+J844</f>
        <v>0</v>
      </c>
      <c r="Q844" s="159">
        <f>ROUND(I844*H844,2)</f>
        <v>0</v>
      </c>
      <c r="R844" s="159">
        <f>ROUND(J844*H844,2)</f>
        <v>0</v>
      </c>
      <c r="S844" s="59"/>
      <c r="T844" s="160">
        <f>S844*H844</f>
        <v>0</v>
      </c>
      <c r="U844" s="160">
        <v>0.01</v>
      </c>
      <c r="V844" s="160">
        <f>U844*H844</f>
        <v>0.01</v>
      </c>
      <c r="W844" s="160">
        <v>0</v>
      </c>
      <c r="X844" s="161">
        <f>W844*H844</f>
        <v>0</v>
      </c>
      <c r="Y844" s="33"/>
      <c r="Z844" s="33"/>
      <c r="AA844" s="33"/>
      <c r="AB844" s="33"/>
      <c r="AC844" s="33"/>
      <c r="AD844" s="33"/>
      <c r="AE844" s="33"/>
      <c r="AR844" s="162" t="s">
        <v>316</v>
      </c>
      <c r="AT844" s="162" t="s">
        <v>186</v>
      </c>
      <c r="AU844" s="162" t="s">
        <v>87</v>
      </c>
      <c r="AY844" s="18" t="s">
        <v>146</v>
      </c>
      <c r="BE844" s="163">
        <f>IF(O844="základní",K844,0)</f>
        <v>0</v>
      </c>
      <c r="BF844" s="163">
        <f>IF(O844="snížená",K844,0)</f>
        <v>0</v>
      </c>
      <c r="BG844" s="163">
        <f>IF(O844="zákl. přenesená",K844,0)</f>
        <v>0</v>
      </c>
      <c r="BH844" s="163">
        <f>IF(O844="sníž. přenesená",K844,0)</f>
        <v>0</v>
      </c>
      <c r="BI844" s="163">
        <f>IF(O844="nulová",K844,0)</f>
        <v>0</v>
      </c>
      <c r="BJ844" s="18" t="s">
        <v>83</v>
      </c>
      <c r="BK844" s="163">
        <f>ROUND(P844*H844,2)</f>
        <v>0</v>
      </c>
      <c r="BL844" s="18" t="s">
        <v>228</v>
      </c>
      <c r="BM844" s="162" t="s">
        <v>1275</v>
      </c>
    </row>
    <row r="845" spans="1:65" s="2" customFormat="1" ht="14.45" customHeight="1">
      <c r="A845" s="33"/>
      <c r="B845" s="148"/>
      <c r="C845" s="149" t="s">
        <v>1276</v>
      </c>
      <c r="D845" s="149" t="s">
        <v>148</v>
      </c>
      <c r="E845" s="150" t="s">
        <v>1277</v>
      </c>
      <c r="F845" s="151" t="s">
        <v>1278</v>
      </c>
      <c r="G845" s="152" t="s">
        <v>252</v>
      </c>
      <c r="H845" s="153">
        <v>2</v>
      </c>
      <c r="I845" s="154"/>
      <c r="J845" s="154"/>
      <c r="K845" s="155">
        <f>ROUND(P845*H845,2)</f>
        <v>0</v>
      </c>
      <c r="L845" s="156"/>
      <c r="M845" s="34"/>
      <c r="N845" s="157" t="s">
        <v>1</v>
      </c>
      <c r="O845" s="158" t="s">
        <v>41</v>
      </c>
      <c r="P845" s="159">
        <f>I845+J845</f>
        <v>0</v>
      </c>
      <c r="Q845" s="159">
        <f>ROUND(I845*H845,2)</f>
        <v>0</v>
      </c>
      <c r="R845" s="159">
        <f>ROUND(J845*H845,2)</f>
        <v>0</v>
      </c>
      <c r="S845" s="59"/>
      <c r="T845" s="160">
        <f>S845*H845</f>
        <v>0</v>
      </c>
      <c r="U845" s="160">
        <v>0</v>
      </c>
      <c r="V845" s="160">
        <f>U845*H845</f>
        <v>0</v>
      </c>
      <c r="W845" s="160">
        <v>0</v>
      </c>
      <c r="X845" s="161">
        <f>W845*H845</f>
        <v>0</v>
      </c>
      <c r="Y845" s="33"/>
      <c r="Z845" s="33"/>
      <c r="AA845" s="33"/>
      <c r="AB845" s="33"/>
      <c r="AC845" s="33"/>
      <c r="AD845" s="33"/>
      <c r="AE845" s="33"/>
      <c r="AR845" s="162" t="s">
        <v>228</v>
      </c>
      <c r="AT845" s="162" t="s">
        <v>148</v>
      </c>
      <c r="AU845" s="162" t="s">
        <v>87</v>
      </c>
      <c r="AY845" s="18" t="s">
        <v>146</v>
      </c>
      <c r="BE845" s="163">
        <f>IF(O845="základní",K845,0)</f>
        <v>0</v>
      </c>
      <c r="BF845" s="163">
        <f>IF(O845="snížená",K845,0)</f>
        <v>0</v>
      </c>
      <c r="BG845" s="163">
        <f>IF(O845="zákl. přenesená",K845,0)</f>
        <v>0</v>
      </c>
      <c r="BH845" s="163">
        <f>IF(O845="sníž. přenesená",K845,0)</f>
        <v>0</v>
      </c>
      <c r="BI845" s="163">
        <f>IF(O845="nulová",K845,0)</f>
        <v>0</v>
      </c>
      <c r="BJ845" s="18" t="s">
        <v>83</v>
      </c>
      <c r="BK845" s="163">
        <f>ROUND(P845*H845,2)</f>
        <v>0</v>
      </c>
      <c r="BL845" s="18" t="s">
        <v>228</v>
      </c>
      <c r="BM845" s="162" t="s">
        <v>1279</v>
      </c>
    </row>
    <row r="846" spans="1:65" s="13" customFormat="1" ht="11.25">
      <c r="B846" s="164"/>
      <c r="D846" s="165" t="s">
        <v>158</v>
      </c>
      <c r="E846" s="166" t="s">
        <v>1</v>
      </c>
      <c r="F846" s="167" t="s">
        <v>195</v>
      </c>
      <c r="H846" s="166" t="s">
        <v>1</v>
      </c>
      <c r="I846" s="168"/>
      <c r="J846" s="168"/>
      <c r="M846" s="164"/>
      <c r="N846" s="169"/>
      <c r="O846" s="170"/>
      <c r="P846" s="170"/>
      <c r="Q846" s="170"/>
      <c r="R846" s="170"/>
      <c r="S846" s="170"/>
      <c r="T846" s="170"/>
      <c r="U846" s="170"/>
      <c r="V846" s="170"/>
      <c r="W846" s="170"/>
      <c r="X846" s="171"/>
      <c r="AT846" s="166" t="s">
        <v>158</v>
      </c>
      <c r="AU846" s="166" t="s">
        <v>87</v>
      </c>
      <c r="AV846" s="13" t="s">
        <v>83</v>
      </c>
      <c r="AW846" s="13" t="s">
        <v>4</v>
      </c>
      <c r="AX846" s="13" t="s">
        <v>78</v>
      </c>
      <c r="AY846" s="166" t="s">
        <v>146</v>
      </c>
    </row>
    <row r="847" spans="1:65" s="14" customFormat="1" ht="11.25">
      <c r="B847" s="172"/>
      <c r="D847" s="165" t="s">
        <v>158</v>
      </c>
      <c r="E847" s="173" t="s">
        <v>1</v>
      </c>
      <c r="F847" s="174" t="s">
        <v>1280</v>
      </c>
      <c r="H847" s="175">
        <v>2</v>
      </c>
      <c r="I847" s="176"/>
      <c r="J847" s="176"/>
      <c r="M847" s="172"/>
      <c r="N847" s="177"/>
      <c r="O847" s="178"/>
      <c r="P847" s="178"/>
      <c r="Q847" s="178"/>
      <c r="R847" s="178"/>
      <c r="S847" s="178"/>
      <c r="T847" s="178"/>
      <c r="U847" s="178"/>
      <c r="V847" s="178"/>
      <c r="W847" s="178"/>
      <c r="X847" s="179"/>
      <c r="AT847" s="173" t="s">
        <v>158</v>
      </c>
      <c r="AU847" s="173" t="s">
        <v>87</v>
      </c>
      <c r="AV847" s="14" t="s">
        <v>87</v>
      </c>
      <c r="AW847" s="14" t="s">
        <v>4</v>
      </c>
      <c r="AX847" s="14" t="s">
        <v>83</v>
      </c>
      <c r="AY847" s="173" t="s">
        <v>146</v>
      </c>
    </row>
    <row r="848" spans="1:65" s="2" customFormat="1" ht="24.2" customHeight="1">
      <c r="A848" s="33"/>
      <c r="B848" s="148"/>
      <c r="C848" s="180" t="s">
        <v>1281</v>
      </c>
      <c r="D848" s="180" t="s">
        <v>186</v>
      </c>
      <c r="E848" s="181" t="s">
        <v>1282</v>
      </c>
      <c r="F848" s="182" t="s">
        <v>1283</v>
      </c>
      <c r="G848" s="183" t="s">
        <v>252</v>
      </c>
      <c r="H848" s="184">
        <v>2</v>
      </c>
      <c r="I848" s="185"/>
      <c r="J848" s="186"/>
      <c r="K848" s="187">
        <f>ROUND(P848*H848,2)</f>
        <v>0</v>
      </c>
      <c r="L848" s="186"/>
      <c r="M848" s="188"/>
      <c r="N848" s="189" t="s">
        <v>1</v>
      </c>
      <c r="O848" s="158" t="s">
        <v>41</v>
      </c>
      <c r="P848" s="159">
        <f>I848+J848</f>
        <v>0</v>
      </c>
      <c r="Q848" s="159">
        <f>ROUND(I848*H848,2)</f>
        <v>0</v>
      </c>
      <c r="R848" s="159">
        <f>ROUND(J848*H848,2)</f>
        <v>0</v>
      </c>
      <c r="S848" s="59"/>
      <c r="T848" s="160">
        <f>S848*H848</f>
        <v>0</v>
      </c>
      <c r="U848" s="160">
        <v>1.18E-2</v>
      </c>
      <c r="V848" s="160">
        <f>U848*H848</f>
        <v>2.3599999999999999E-2</v>
      </c>
      <c r="W848" s="160">
        <v>0</v>
      </c>
      <c r="X848" s="161">
        <f>W848*H848</f>
        <v>0</v>
      </c>
      <c r="Y848" s="33"/>
      <c r="Z848" s="33"/>
      <c r="AA848" s="33"/>
      <c r="AB848" s="33"/>
      <c r="AC848" s="33"/>
      <c r="AD848" s="33"/>
      <c r="AE848" s="33"/>
      <c r="AR848" s="162" t="s">
        <v>316</v>
      </c>
      <c r="AT848" s="162" t="s">
        <v>186</v>
      </c>
      <c r="AU848" s="162" t="s">
        <v>87</v>
      </c>
      <c r="AY848" s="18" t="s">
        <v>146</v>
      </c>
      <c r="BE848" s="163">
        <f>IF(O848="základní",K848,0)</f>
        <v>0</v>
      </c>
      <c r="BF848" s="163">
        <f>IF(O848="snížená",K848,0)</f>
        <v>0</v>
      </c>
      <c r="BG848" s="163">
        <f>IF(O848="zákl. přenesená",K848,0)</f>
        <v>0</v>
      </c>
      <c r="BH848" s="163">
        <f>IF(O848="sníž. přenesená",K848,0)</f>
        <v>0</v>
      </c>
      <c r="BI848" s="163">
        <f>IF(O848="nulová",K848,0)</f>
        <v>0</v>
      </c>
      <c r="BJ848" s="18" t="s">
        <v>83</v>
      </c>
      <c r="BK848" s="163">
        <f>ROUND(P848*H848,2)</f>
        <v>0</v>
      </c>
      <c r="BL848" s="18" t="s">
        <v>228</v>
      </c>
      <c r="BM848" s="162" t="s">
        <v>1284</v>
      </c>
    </row>
    <row r="849" spans="1:65" s="2" customFormat="1" ht="14.45" customHeight="1">
      <c r="A849" s="33"/>
      <c r="B849" s="148"/>
      <c r="C849" s="149" t="s">
        <v>1285</v>
      </c>
      <c r="D849" s="149" t="s">
        <v>148</v>
      </c>
      <c r="E849" s="150" t="s">
        <v>1286</v>
      </c>
      <c r="F849" s="151" t="s">
        <v>1287</v>
      </c>
      <c r="G849" s="152" t="s">
        <v>252</v>
      </c>
      <c r="H849" s="153">
        <v>2</v>
      </c>
      <c r="I849" s="154"/>
      <c r="J849" s="154"/>
      <c r="K849" s="155">
        <f>ROUND(P849*H849,2)</f>
        <v>0</v>
      </c>
      <c r="L849" s="156"/>
      <c r="M849" s="34"/>
      <c r="N849" s="157" t="s">
        <v>1</v>
      </c>
      <c r="O849" s="158" t="s">
        <v>41</v>
      </c>
      <c r="P849" s="159">
        <f>I849+J849</f>
        <v>0</v>
      </c>
      <c r="Q849" s="159">
        <f>ROUND(I849*H849,2)</f>
        <v>0</v>
      </c>
      <c r="R849" s="159">
        <f>ROUND(J849*H849,2)</f>
        <v>0</v>
      </c>
      <c r="S849" s="59"/>
      <c r="T849" s="160">
        <f>S849*H849</f>
        <v>0</v>
      </c>
      <c r="U849" s="160">
        <v>0</v>
      </c>
      <c r="V849" s="160">
        <f>U849*H849</f>
        <v>0</v>
      </c>
      <c r="W849" s="160">
        <v>0</v>
      </c>
      <c r="X849" s="161">
        <f>W849*H849</f>
        <v>0</v>
      </c>
      <c r="Y849" s="33"/>
      <c r="Z849" s="33"/>
      <c r="AA849" s="33"/>
      <c r="AB849" s="33"/>
      <c r="AC849" s="33"/>
      <c r="AD849" s="33"/>
      <c r="AE849" s="33"/>
      <c r="AR849" s="162" t="s">
        <v>228</v>
      </c>
      <c r="AT849" s="162" t="s">
        <v>148</v>
      </c>
      <c r="AU849" s="162" t="s">
        <v>87</v>
      </c>
      <c r="AY849" s="18" t="s">
        <v>146</v>
      </c>
      <c r="BE849" s="163">
        <f>IF(O849="základní",K849,0)</f>
        <v>0</v>
      </c>
      <c r="BF849" s="163">
        <f>IF(O849="snížená",K849,0)</f>
        <v>0</v>
      </c>
      <c r="BG849" s="163">
        <f>IF(O849="zákl. přenesená",K849,0)</f>
        <v>0</v>
      </c>
      <c r="BH849" s="163">
        <f>IF(O849="sníž. přenesená",K849,0)</f>
        <v>0</v>
      </c>
      <c r="BI849" s="163">
        <f>IF(O849="nulová",K849,0)</f>
        <v>0</v>
      </c>
      <c r="BJ849" s="18" t="s">
        <v>83</v>
      </c>
      <c r="BK849" s="163">
        <f>ROUND(P849*H849,2)</f>
        <v>0</v>
      </c>
      <c r="BL849" s="18" t="s">
        <v>228</v>
      </c>
      <c r="BM849" s="162" t="s">
        <v>1288</v>
      </c>
    </row>
    <row r="850" spans="1:65" s="13" customFormat="1" ht="11.25">
      <c r="B850" s="164"/>
      <c r="D850" s="165" t="s">
        <v>158</v>
      </c>
      <c r="E850" s="166" t="s">
        <v>1</v>
      </c>
      <c r="F850" s="167" t="s">
        <v>195</v>
      </c>
      <c r="H850" s="166" t="s">
        <v>1</v>
      </c>
      <c r="I850" s="168"/>
      <c r="J850" s="168"/>
      <c r="M850" s="164"/>
      <c r="N850" s="169"/>
      <c r="O850" s="170"/>
      <c r="P850" s="170"/>
      <c r="Q850" s="170"/>
      <c r="R850" s="170"/>
      <c r="S850" s="170"/>
      <c r="T850" s="170"/>
      <c r="U850" s="170"/>
      <c r="V850" s="170"/>
      <c r="W850" s="170"/>
      <c r="X850" s="171"/>
      <c r="AT850" s="166" t="s">
        <v>158</v>
      </c>
      <c r="AU850" s="166" t="s">
        <v>87</v>
      </c>
      <c r="AV850" s="13" t="s">
        <v>83</v>
      </c>
      <c r="AW850" s="13" t="s">
        <v>4</v>
      </c>
      <c r="AX850" s="13" t="s">
        <v>78</v>
      </c>
      <c r="AY850" s="166" t="s">
        <v>146</v>
      </c>
    </row>
    <row r="851" spans="1:65" s="14" customFormat="1" ht="11.25">
      <c r="B851" s="172"/>
      <c r="D851" s="165" t="s">
        <v>158</v>
      </c>
      <c r="E851" s="173" t="s">
        <v>1</v>
      </c>
      <c r="F851" s="174" t="s">
        <v>1289</v>
      </c>
      <c r="H851" s="175">
        <v>2</v>
      </c>
      <c r="I851" s="176"/>
      <c r="J851" s="176"/>
      <c r="M851" s="172"/>
      <c r="N851" s="177"/>
      <c r="O851" s="178"/>
      <c r="P851" s="178"/>
      <c r="Q851" s="178"/>
      <c r="R851" s="178"/>
      <c r="S851" s="178"/>
      <c r="T851" s="178"/>
      <c r="U851" s="178"/>
      <c r="V851" s="178"/>
      <c r="W851" s="178"/>
      <c r="X851" s="179"/>
      <c r="AT851" s="173" t="s">
        <v>158</v>
      </c>
      <c r="AU851" s="173" t="s">
        <v>87</v>
      </c>
      <c r="AV851" s="14" t="s">
        <v>87</v>
      </c>
      <c r="AW851" s="14" t="s">
        <v>4</v>
      </c>
      <c r="AX851" s="14" t="s">
        <v>83</v>
      </c>
      <c r="AY851" s="173" t="s">
        <v>146</v>
      </c>
    </row>
    <row r="852" spans="1:65" s="2" customFormat="1" ht="24.2" customHeight="1">
      <c r="A852" s="33"/>
      <c r="B852" s="148"/>
      <c r="C852" s="180" t="s">
        <v>1290</v>
      </c>
      <c r="D852" s="180" t="s">
        <v>186</v>
      </c>
      <c r="E852" s="181" t="s">
        <v>1291</v>
      </c>
      <c r="F852" s="182" t="s">
        <v>1292</v>
      </c>
      <c r="G852" s="183" t="s">
        <v>252</v>
      </c>
      <c r="H852" s="184">
        <v>2</v>
      </c>
      <c r="I852" s="185"/>
      <c r="J852" s="186"/>
      <c r="K852" s="187">
        <f>ROUND(P852*H852,2)</f>
        <v>0</v>
      </c>
      <c r="L852" s="186"/>
      <c r="M852" s="188"/>
      <c r="N852" s="189" t="s">
        <v>1</v>
      </c>
      <c r="O852" s="158" t="s">
        <v>41</v>
      </c>
      <c r="P852" s="159">
        <f>I852+J852</f>
        <v>0</v>
      </c>
      <c r="Q852" s="159">
        <f>ROUND(I852*H852,2)</f>
        <v>0</v>
      </c>
      <c r="R852" s="159">
        <f>ROUND(J852*H852,2)</f>
        <v>0</v>
      </c>
      <c r="S852" s="59"/>
      <c r="T852" s="160">
        <f>S852*H852</f>
        <v>0</v>
      </c>
      <c r="U852" s="160">
        <v>1.2800000000000001E-2</v>
      </c>
      <c r="V852" s="160">
        <f>U852*H852</f>
        <v>2.5600000000000001E-2</v>
      </c>
      <c r="W852" s="160">
        <v>0</v>
      </c>
      <c r="X852" s="161">
        <f>W852*H852</f>
        <v>0</v>
      </c>
      <c r="Y852" s="33"/>
      <c r="Z852" s="33"/>
      <c r="AA852" s="33"/>
      <c r="AB852" s="33"/>
      <c r="AC852" s="33"/>
      <c r="AD852" s="33"/>
      <c r="AE852" s="33"/>
      <c r="AR852" s="162" t="s">
        <v>316</v>
      </c>
      <c r="AT852" s="162" t="s">
        <v>186</v>
      </c>
      <c r="AU852" s="162" t="s">
        <v>87</v>
      </c>
      <c r="AY852" s="18" t="s">
        <v>146</v>
      </c>
      <c r="BE852" s="163">
        <f>IF(O852="základní",K852,0)</f>
        <v>0</v>
      </c>
      <c r="BF852" s="163">
        <f>IF(O852="snížená",K852,0)</f>
        <v>0</v>
      </c>
      <c r="BG852" s="163">
        <f>IF(O852="zákl. přenesená",K852,0)</f>
        <v>0</v>
      </c>
      <c r="BH852" s="163">
        <f>IF(O852="sníž. přenesená",K852,0)</f>
        <v>0</v>
      </c>
      <c r="BI852" s="163">
        <f>IF(O852="nulová",K852,0)</f>
        <v>0</v>
      </c>
      <c r="BJ852" s="18" t="s">
        <v>83</v>
      </c>
      <c r="BK852" s="163">
        <f>ROUND(P852*H852,2)</f>
        <v>0</v>
      </c>
      <c r="BL852" s="18" t="s">
        <v>228</v>
      </c>
      <c r="BM852" s="162" t="s">
        <v>1293</v>
      </c>
    </row>
    <row r="853" spans="1:65" s="2" customFormat="1" ht="14.45" customHeight="1">
      <c r="A853" s="33"/>
      <c r="B853" s="148"/>
      <c r="C853" s="149" t="s">
        <v>1294</v>
      </c>
      <c r="D853" s="149" t="s">
        <v>148</v>
      </c>
      <c r="E853" s="150" t="s">
        <v>1295</v>
      </c>
      <c r="F853" s="151" t="s">
        <v>1296</v>
      </c>
      <c r="G853" s="152" t="s">
        <v>252</v>
      </c>
      <c r="H853" s="153">
        <v>3</v>
      </c>
      <c r="I853" s="154"/>
      <c r="J853" s="154"/>
      <c r="K853" s="155">
        <f>ROUND(P853*H853,2)</f>
        <v>0</v>
      </c>
      <c r="L853" s="156"/>
      <c r="M853" s="34"/>
      <c r="N853" s="157" t="s">
        <v>1</v>
      </c>
      <c r="O853" s="158" t="s">
        <v>41</v>
      </c>
      <c r="P853" s="159">
        <f>I853+J853</f>
        <v>0</v>
      </c>
      <c r="Q853" s="159">
        <f>ROUND(I853*H853,2)</f>
        <v>0</v>
      </c>
      <c r="R853" s="159">
        <f>ROUND(J853*H853,2)</f>
        <v>0</v>
      </c>
      <c r="S853" s="59"/>
      <c r="T853" s="160">
        <f>S853*H853</f>
        <v>0</v>
      </c>
      <c r="U853" s="160">
        <v>0</v>
      </c>
      <c r="V853" s="160">
        <f>U853*H853</f>
        <v>0</v>
      </c>
      <c r="W853" s="160">
        <v>0</v>
      </c>
      <c r="X853" s="161">
        <f>W853*H853</f>
        <v>0</v>
      </c>
      <c r="Y853" s="33"/>
      <c r="Z853" s="33"/>
      <c r="AA853" s="33"/>
      <c r="AB853" s="33"/>
      <c r="AC853" s="33"/>
      <c r="AD853" s="33"/>
      <c r="AE853" s="33"/>
      <c r="AR853" s="162" t="s">
        <v>228</v>
      </c>
      <c r="AT853" s="162" t="s">
        <v>148</v>
      </c>
      <c r="AU853" s="162" t="s">
        <v>87</v>
      </c>
      <c r="AY853" s="18" t="s">
        <v>146</v>
      </c>
      <c r="BE853" s="163">
        <f>IF(O853="základní",K853,0)</f>
        <v>0</v>
      </c>
      <c r="BF853" s="163">
        <f>IF(O853="snížená",K853,0)</f>
        <v>0</v>
      </c>
      <c r="BG853" s="163">
        <f>IF(O853="zákl. přenesená",K853,0)</f>
        <v>0</v>
      </c>
      <c r="BH853" s="163">
        <f>IF(O853="sníž. přenesená",K853,0)</f>
        <v>0</v>
      </c>
      <c r="BI853" s="163">
        <f>IF(O853="nulová",K853,0)</f>
        <v>0</v>
      </c>
      <c r="BJ853" s="18" t="s">
        <v>83</v>
      </c>
      <c r="BK853" s="163">
        <f>ROUND(P853*H853,2)</f>
        <v>0</v>
      </c>
      <c r="BL853" s="18" t="s">
        <v>228</v>
      </c>
      <c r="BM853" s="162" t="s">
        <v>1297</v>
      </c>
    </row>
    <row r="854" spans="1:65" s="13" customFormat="1" ht="11.25">
      <c r="B854" s="164"/>
      <c r="D854" s="165" t="s">
        <v>158</v>
      </c>
      <c r="E854" s="166" t="s">
        <v>1</v>
      </c>
      <c r="F854" s="167" t="s">
        <v>195</v>
      </c>
      <c r="H854" s="166" t="s">
        <v>1</v>
      </c>
      <c r="I854" s="168"/>
      <c r="J854" s="168"/>
      <c r="M854" s="164"/>
      <c r="N854" s="169"/>
      <c r="O854" s="170"/>
      <c r="P854" s="170"/>
      <c r="Q854" s="170"/>
      <c r="R854" s="170"/>
      <c r="S854" s="170"/>
      <c r="T854" s="170"/>
      <c r="U854" s="170"/>
      <c r="V854" s="170"/>
      <c r="W854" s="170"/>
      <c r="X854" s="171"/>
      <c r="AT854" s="166" t="s">
        <v>158</v>
      </c>
      <c r="AU854" s="166" t="s">
        <v>87</v>
      </c>
      <c r="AV854" s="13" t="s">
        <v>83</v>
      </c>
      <c r="AW854" s="13" t="s">
        <v>4</v>
      </c>
      <c r="AX854" s="13" t="s">
        <v>78</v>
      </c>
      <c r="AY854" s="166" t="s">
        <v>146</v>
      </c>
    </row>
    <row r="855" spans="1:65" s="14" customFormat="1" ht="11.25">
      <c r="B855" s="172"/>
      <c r="D855" s="165" t="s">
        <v>158</v>
      </c>
      <c r="E855" s="173" t="s">
        <v>1</v>
      </c>
      <c r="F855" s="174" t="s">
        <v>1298</v>
      </c>
      <c r="H855" s="175">
        <v>3</v>
      </c>
      <c r="I855" s="176"/>
      <c r="J855" s="176"/>
      <c r="M855" s="172"/>
      <c r="N855" s="177"/>
      <c r="O855" s="178"/>
      <c r="P855" s="178"/>
      <c r="Q855" s="178"/>
      <c r="R855" s="178"/>
      <c r="S855" s="178"/>
      <c r="T855" s="178"/>
      <c r="U855" s="178"/>
      <c r="V855" s="178"/>
      <c r="W855" s="178"/>
      <c r="X855" s="179"/>
      <c r="AT855" s="173" t="s">
        <v>158</v>
      </c>
      <c r="AU855" s="173" t="s">
        <v>87</v>
      </c>
      <c r="AV855" s="14" t="s">
        <v>87</v>
      </c>
      <c r="AW855" s="14" t="s">
        <v>4</v>
      </c>
      <c r="AX855" s="14" t="s">
        <v>83</v>
      </c>
      <c r="AY855" s="173" t="s">
        <v>146</v>
      </c>
    </row>
    <row r="856" spans="1:65" s="2" customFormat="1" ht="24.2" customHeight="1">
      <c r="A856" s="33"/>
      <c r="B856" s="148"/>
      <c r="C856" s="180" t="s">
        <v>1299</v>
      </c>
      <c r="D856" s="180" t="s">
        <v>186</v>
      </c>
      <c r="E856" s="181" t="s">
        <v>1300</v>
      </c>
      <c r="F856" s="182" t="s">
        <v>1301</v>
      </c>
      <c r="G856" s="183" t="s">
        <v>252</v>
      </c>
      <c r="H856" s="184">
        <v>1</v>
      </c>
      <c r="I856" s="185"/>
      <c r="J856" s="186"/>
      <c r="K856" s="187">
        <f>ROUND(P856*H856,2)</f>
        <v>0</v>
      </c>
      <c r="L856" s="186"/>
      <c r="M856" s="188"/>
      <c r="N856" s="189" t="s">
        <v>1</v>
      </c>
      <c r="O856" s="158" t="s">
        <v>41</v>
      </c>
      <c r="P856" s="159">
        <f>I856+J856</f>
        <v>0</v>
      </c>
      <c r="Q856" s="159">
        <f>ROUND(I856*H856,2)</f>
        <v>0</v>
      </c>
      <c r="R856" s="159">
        <f>ROUND(J856*H856,2)</f>
        <v>0</v>
      </c>
      <c r="S856" s="59"/>
      <c r="T856" s="160">
        <f>S856*H856</f>
        <v>0</v>
      </c>
      <c r="U856" s="160">
        <v>1.38E-2</v>
      </c>
      <c r="V856" s="160">
        <f>U856*H856</f>
        <v>1.38E-2</v>
      </c>
      <c r="W856" s="160">
        <v>0</v>
      </c>
      <c r="X856" s="161">
        <f>W856*H856</f>
        <v>0</v>
      </c>
      <c r="Y856" s="33"/>
      <c r="Z856" s="33"/>
      <c r="AA856" s="33"/>
      <c r="AB856" s="33"/>
      <c r="AC856" s="33"/>
      <c r="AD856" s="33"/>
      <c r="AE856" s="33"/>
      <c r="AR856" s="162" t="s">
        <v>316</v>
      </c>
      <c r="AT856" s="162" t="s">
        <v>186</v>
      </c>
      <c r="AU856" s="162" t="s">
        <v>87</v>
      </c>
      <c r="AY856" s="18" t="s">
        <v>146</v>
      </c>
      <c r="BE856" s="163">
        <f>IF(O856="základní",K856,0)</f>
        <v>0</v>
      </c>
      <c r="BF856" s="163">
        <f>IF(O856="snížená",K856,0)</f>
        <v>0</v>
      </c>
      <c r="BG856" s="163">
        <f>IF(O856="zákl. přenesená",K856,0)</f>
        <v>0</v>
      </c>
      <c r="BH856" s="163">
        <f>IF(O856="sníž. přenesená",K856,0)</f>
        <v>0</v>
      </c>
      <c r="BI856" s="163">
        <f>IF(O856="nulová",K856,0)</f>
        <v>0</v>
      </c>
      <c r="BJ856" s="18" t="s">
        <v>83</v>
      </c>
      <c r="BK856" s="163">
        <f>ROUND(P856*H856,2)</f>
        <v>0</v>
      </c>
      <c r="BL856" s="18" t="s">
        <v>228</v>
      </c>
      <c r="BM856" s="162" t="s">
        <v>1302</v>
      </c>
    </row>
    <row r="857" spans="1:65" s="2" customFormat="1" ht="24.2" customHeight="1">
      <c r="A857" s="33"/>
      <c r="B857" s="148"/>
      <c r="C857" s="180" t="s">
        <v>1303</v>
      </c>
      <c r="D857" s="180" t="s">
        <v>186</v>
      </c>
      <c r="E857" s="181" t="s">
        <v>1304</v>
      </c>
      <c r="F857" s="182" t="s">
        <v>1305</v>
      </c>
      <c r="G857" s="183" t="s">
        <v>252</v>
      </c>
      <c r="H857" s="184">
        <v>1</v>
      </c>
      <c r="I857" s="185"/>
      <c r="J857" s="186"/>
      <c r="K857" s="187">
        <f>ROUND(P857*H857,2)</f>
        <v>0</v>
      </c>
      <c r="L857" s="186"/>
      <c r="M857" s="188"/>
      <c r="N857" s="189" t="s">
        <v>1</v>
      </c>
      <c r="O857" s="158" t="s">
        <v>41</v>
      </c>
      <c r="P857" s="159">
        <f>I857+J857</f>
        <v>0</v>
      </c>
      <c r="Q857" s="159">
        <f>ROUND(I857*H857,2)</f>
        <v>0</v>
      </c>
      <c r="R857" s="159">
        <f>ROUND(J857*H857,2)</f>
        <v>0</v>
      </c>
      <c r="S857" s="59"/>
      <c r="T857" s="160">
        <f>S857*H857</f>
        <v>0</v>
      </c>
      <c r="U857" s="160">
        <v>1.47E-2</v>
      </c>
      <c r="V857" s="160">
        <f>U857*H857</f>
        <v>1.47E-2</v>
      </c>
      <c r="W857" s="160">
        <v>0</v>
      </c>
      <c r="X857" s="161">
        <f>W857*H857</f>
        <v>0</v>
      </c>
      <c r="Y857" s="33"/>
      <c r="Z857" s="33"/>
      <c r="AA857" s="33"/>
      <c r="AB857" s="33"/>
      <c r="AC857" s="33"/>
      <c r="AD857" s="33"/>
      <c r="AE857" s="33"/>
      <c r="AR857" s="162" t="s">
        <v>316</v>
      </c>
      <c r="AT857" s="162" t="s">
        <v>186</v>
      </c>
      <c r="AU857" s="162" t="s">
        <v>87</v>
      </c>
      <c r="AY857" s="18" t="s">
        <v>146</v>
      </c>
      <c r="BE857" s="163">
        <f>IF(O857="základní",K857,0)</f>
        <v>0</v>
      </c>
      <c r="BF857" s="163">
        <f>IF(O857="snížená",K857,0)</f>
        <v>0</v>
      </c>
      <c r="BG857" s="163">
        <f>IF(O857="zákl. přenesená",K857,0)</f>
        <v>0</v>
      </c>
      <c r="BH857" s="163">
        <f>IF(O857="sníž. přenesená",K857,0)</f>
        <v>0</v>
      </c>
      <c r="BI857" s="163">
        <f>IF(O857="nulová",K857,0)</f>
        <v>0</v>
      </c>
      <c r="BJ857" s="18" t="s">
        <v>83</v>
      </c>
      <c r="BK857" s="163">
        <f>ROUND(P857*H857,2)</f>
        <v>0</v>
      </c>
      <c r="BL857" s="18" t="s">
        <v>228</v>
      </c>
      <c r="BM857" s="162" t="s">
        <v>1306</v>
      </c>
    </row>
    <row r="858" spans="1:65" s="2" customFormat="1" ht="24.2" customHeight="1">
      <c r="A858" s="33"/>
      <c r="B858" s="148"/>
      <c r="C858" s="180" t="s">
        <v>1307</v>
      </c>
      <c r="D858" s="180" t="s">
        <v>186</v>
      </c>
      <c r="E858" s="181" t="s">
        <v>1308</v>
      </c>
      <c r="F858" s="182" t="s">
        <v>1309</v>
      </c>
      <c r="G858" s="183" t="s">
        <v>252</v>
      </c>
      <c r="H858" s="184">
        <v>1</v>
      </c>
      <c r="I858" s="185"/>
      <c r="J858" s="186"/>
      <c r="K858" s="187">
        <f>ROUND(P858*H858,2)</f>
        <v>0</v>
      </c>
      <c r="L858" s="186"/>
      <c r="M858" s="188"/>
      <c r="N858" s="189" t="s">
        <v>1</v>
      </c>
      <c r="O858" s="158" t="s">
        <v>41</v>
      </c>
      <c r="P858" s="159">
        <f>I858+J858</f>
        <v>0</v>
      </c>
      <c r="Q858" s="159">
        <f>ROUND(I858*H858,2)</f>
        <v>0</v>
      </c>
      <c r="R858" s="159">
        <f>ROUND(J858*H858,2)</f>
        <v>0</v>
      </c>
      <c r="S858" s="59"/>
      <c r="T858" s="160">
        <f>S858*H858</f>
        <v>0</v>
      </c>
      <c r="U858" s="160">
        <v>1.47E-2</v>
      </c>
      <c r="V858" s="160">
        <f>U858*H858</f>
        <v>1.47E-2</v>
      </c>
      <c r="W858" s="160">
        <v>0</v>
      </c>
      <c r="X858" s="161">
        <f>W858*H858</f>
        <v>0</v>
      </c>
      <c r="Y858" s="33"/>
      <c r="Z858" s="33"/>
      <c r="AA858" s="33"/>
      <c r="AB858" s="33"/>
      <c r="AC858" s="33"/>
      <c r="AD858" s="33"/>
      <c r="AE858" s="33"/>
      <c r="AR858" s="162" t="s">
        <v>316</v>
      </c>
      <c r="AT858" s="162" t="s">
        <v>186</v>
      </c>
      <c r="AU858" s="162" t="s">
        <v>87</v>
      </c>
      <c r="AY858" s="18" t="s">
        <v>146</v>
      </c>
      <c r="BE858" s="163">
        <f>IF(O858="základní",K858,0)</f>
        <v>0</v>
      </c>
      <c r="BF858" s="163">
        <f>IF(O858="snížená",K858,0)</f>
        <v>0</v>
      </c>
      <c r="BG858" s="163">
        <f>IF(O858="zákl. přenesená",K858,0)</f>
        <v>0</v>
      </c>
      <c r="BH858" s="163">
        <f>IF(O858="sníž. přenesená",K858,0)</f>
        <v>0</v>
      </c>
      <c r="BI858" s="163">
        <f>IF(O858="nulová",K858,0)</f>
        <v>0</v>
      </c>
      <c r="BJ858" s="18" t="s">
        <v>83</v>
      </c>
      <c r="BK858" s="163">
        <f>ROUND(P858*H858,2)</f>
        <v>0</v>
      </c>
      <c r="BL858" s="18" t="s">
        <v>228</v>
      </c>
      <c r="BM858" s="162" t="s">
        <v>1310</v>
      </c>
    </row>
    <row r="859" spans="1:65" s="2" customFormat="1" ht="24.2" customHeight="1">
      <c r="A859" s="33"/>
      <c r="B859" s="148"/>
      <c r="C859" s="149" t="s">
        <v>1311</v>
      </c>
      <c r="D859" s="149" t="s">
        <v>148</v>
      </c>
      <c r="E859" s="150" t="s">
        <v>1312</v>
      </c>
      <c r="F859" s="151" t="s">
        <v>1313</v>
      </c>
      <c r="G859" s="152" t="s">
        <v>177</v>
      </c>
      <c r="H859" s="153">
        <v>0.23400000000000001</v>
      </c>
      <c r="I859" s="154"/>
      <c r="J859" s="154"/>
      <c r="K859" s="155">
        <f>ROUND(P859*H859,2)</f>
        <v>0</v>
      </c>
      <c r="L859" s="156"/>
      <c r="M859" s="34"/>
      <c r="N859" s="157" t="s">
        <v>1</v>
      </c>
      <c r="O859" s="158" t="s">
        <v>41</v>
      </c>
      <c r="P859" s="159">
        <f>I859+J859</f>
        <v>0</v>
      </c>
      <c r="Q859" s="159">
        <f>ROUND(I859*H859,2)</f>
        <v>0</v>
      </c>
      <c r="R859" s="159">
        <f>ROUND(J859*H859,2)</f>
        <v>0</v>
      </c>
      <c r="S859" s="59"/>
      <c r="T859" s="160">
        <f>S859*H859</f>
        <v>0</v>
      </c>
      <c r="U859" s="160">
        <v>0</v>
      </c>
      <c r="V859" s="160">
        <f>U859*H859</f>
        <v>0</v>
      </c>
      <c r="W859" s="160">
        <v>0</v>
      </c>
      <c r="X859" s="161">
        <f>W859*H859</f>
        <v>0</v>
      </c>
      <c r="Y859" s="33"/>
      <c r="Z859" s="33"/>
      <c r="AA859" s="33"/>
      <c r="AB859" s="33"/>
      <c r="AC859" s="33"/>
      <c r="AD859" s="33"/>
      <c r="AE859" s="33"/>
      <c r="AR859" s="162" t="s">
        <v>228</v>
      </c>
      <c r="AT859" s="162" t="s">
        <v>148</v>
      </c>
      <c r="AU859" s="162" t="s">
        <v>87</v>
      </c>
      <c r="AY859" s="18" t="s">
        <v>146</v>
      </c>
      <c r="BE859" s="163">
        <f>IF(O859="základní",K859,0)</f>
        <v>0</v>
      </c>
      <c r="BF859" s="163">
        <f>IF(O859="snížená",K859,0)</f>
        <v>0</v>
      </c>
      <c r="BG859" s="163">
        <f>IF(O859="zákl. přenesená",K859,0)</f>
        <v>0</v>
      </c>
      <c r="BH859" s="163">
        <f>IF(O859="sníž. přenesená",K859,0)</f>
        <v>0</v>
      </c>
      <c r="BI859" s="163">
        <f>IF(O859="nulová",K859,0)</f>
        <v>0</v>
      </c>
      <c r="BJ859" s="18" t="s">
        <v>83</v>
      </c>
      <c r="BK859" s="163">
        <f>ROUND(P859*H859,2)</f>
        <v>0</v>
      </c>
      <c r="BL859" s="18" t="s">
        <v>228</v>
      </c>
      <c r="BM859" s="162" t="s">
        <v>1314</v>
      </c>
    </row>
    <row r="860" spans="1:65" s="12" customFormat="1" ht="22.9" customHeight="1">
      <c r="B860" s="134"/>
      <c r="D860" s="135" t="s">
        <v>77</v>
      </c>
      <c r="E860" s="146" t="s">
        <v>1315</v>
      </c>
      <c r="F860" s="146" t="s">
        <v>1316</v>
      </c>
      <c r="I860" s="137"/>
      <c r="J860" s="137"/>
      <c r="K860" s="147">
        <f>BK860</f>
        <v>0</v>
      </c>
      <c r="M860" s="134"/>
      <c r="N860" s="139"/>
      <c r="O860" s="140"/>
      <c r="P860" s="140"/>
      <c r="Q860" s="141">
        <f>SUM(Q861:Q867)</f>
        <v>0</v>
      </c>
      <c r="R860" s="141">
        <f>SUM(R861:R867)</f>
        <v>0</v>
      </c>
      <c r="S860" s="140"/>
      <c r="T860" s="142">
        <f>SUM(T861:T867)</f>
        <v>0</v>
      </c>
      <c r="U860" s="140"/>
      <c r="V860" s="142">
        <f>SUM(V861:V867)</f>
        <v>8.184748E-2</v>
      </c>
      <c r="W860" s="140"/>
      <c r="X860" s="143">
        <f>SUM(X861:X867)</f>
        <v>0</v>
      </c>
      <c r="AR860" s="135" t="s">
        <v>87</v>
      </c>
      <c r="AT860" s="144" t="s">
        <v>77</v>
      </c>
      <c r="AU860" s="144" t="s">
        <v>83</v>
      </c>
      <c r="AY860" s="135" t="s">
        <v>146</v>
      </c>
      <c r="BK860" s="145">
        <f>SUM(BK861:BK867)</f>
        <v>0</v>
      </c>
    </row>
    <row r="861" spans="1:65" s="2" customFormat="1" ht="24.2" customHeight="1">
      <c r="A861" s="33"/>
      <c r="B861" s="148"/>
      <c r="C861" s="149" t="s">
        <v>1317</v>
      </c>
      <c r="D861" s="149" t="s">
        <v>148</v>
      </c>
      <c r="E861" s="150" t="s">
        <v>1318</v>
      </c>
      <c r="F861" s="151" t="s">
        <v>1319</v>
      </c>
      <c r="G861" s="152" t="s">
        <v>151</v>
      </c>
      <c r="H861" s="153">
        <v>5.8630000000000004</v>
      </c>
      <c r="I861" s="154"/>
      <c r="J861" s="154"/>
      <c r="K861" s="155">
        <f>ROUND(P861*H861,2)</f>
        <v>0</v>
      </c>
      <c r="L861" s="156"/>
      <c r="M861" s="34"/>
      <c r="N861" s="157" t="s">
        <v>1</v>
      </c>
      <c r="O861" s="158" t="s">
        <v>41</v>
      </c>
      <c r="P861" s="159">
        <f>I861+J861</f>
        <v>0</v>
      </c>
      <c r="Q861" s="159">
        <f>ROUND(I861*H861,2)</f>
        <v>0</v>
      </c>
      <c r="R861" s="159">
        <f>ROUND(J861*H861,2)</f>
        <v>0</v>
      </c>
      <c r="S861" s="59"/>
      <c r="T861" s="160">
        <f>S861*H861</f>
        <v>0</v>
      </c>
      <c r="U861" s="160">
        <v>1.396E-2</v>
      </c>
      <c r="V861" s="160">
        <f>U861*H861</f>
        <v>8.184748E-2</v>
      </c>
      <c r="W861" s="160">
        <v>0</v>
      </c>
      <c r="X861" s="161">
        <f>W861*H861</f>
        <v>0</v>
      </c>
      <c r="Y861" s="33"/>
      <c r="Z861" s="33"/>
      <c r="AA861" s="33"/>
      <c r="AB861" s="33"/>
      <c r="AC861" s="33"/>
      <c r="AD861" s="33"/>
      <c r="AE861" s="33"/>
      <c r="AR861" s="162" t="s">
        <v>228</v>
      </c>
      <c r="AT861" s="162" t="s">
        <v>148</v>
      </c>
      <c r="AU861" s="162" t="s">
        <v>87</v>
      </c>
      <c r="AY861" s="18" t="s">
        <v>146</v>
      </c>
      <c r="BE861" s="163">
        <f>IF(O861="základní",K861,0)</f>
        <v>0</v>
      </c>
      <c r="BF861" s="163">
        <f>IF(O861="snížená",K861,0)</f>
        <v>0</v>
      </c>
      <c r="BG861" s="163">
        <f>IF(O861="zákl. přenesená",K861,0)</f>
        <v>0</v>
      </c>
      <c r="BH861" s="163">
        <f>IF(O861="sníž. přenesená",K861,0)</f>
        <v>0</v>
      </c>
      <c r="BI861" s="163">
        <f>IF(O861="nulová",K861,0)</f>
        <v>0</v>
      </c>
      <c r="BJ861" s="18" t="s">
        <v>83</v>
      </c>
      <c r="BK861" s="163">
        <f>ROUND(P861*H861,2)</f>
        <v>0</v>
      </c>
      <c r="BL861" s="18" t="s">
        <v>228</v>
      </c>
      <c r="BM861" s="162" t="s">
        <v>1320</v>
      </c>
    </row>
    <row r="862" spans="1:65" s="13" customFormat="1" ht="11.25">
      <c r="B862" s="164"/>
      <c r="D862" s="165" t="s">
        <v>158</v>
      </c>
      <c r="E862" s="166" t="s">
        <v>1</v>
      </c>
      <c r="F862" s="167" t="s">
        <v>237</v>
      </c>
      <c r="H862" s="166" t="s">
        <v>1</v>
      </c>
      <c r="I862" s="168"/>
      <c r="J862" s="168"/>
      <c r="M862" s="164"/>
      <c r="N862" s="169"/>
      <c r="O862" s="170"/>
      <c r="P862" s="170"/>
      <c r="Q862" s="170"/>
      <c r="R862" s="170"/>
      <c r="S862" s="170"/>
      <c r="T862" s="170"/>
      <c r="U862" s="170"/>
      <c r="V862" s="170"/>
      <c r="W862" s="170"/>
      <c r="X862" s="171"/>
      <c r="AT862" s="166" t="s">
        <v>158</v>
      </c>
      <c r="AU862" s="166" t="s">
        <v>87</v>
      </c>
      <c r="AV862" s="13" t="s">
        <v>83</v>
      </c>
      <c r="AW862" s="13" t="s">
        <v>4</v>
      </c>
      <c r="AX862" s="13" t="s">
        <v>78</v>
      </c>
      <c r="AY862" s="166" t="s">
        <v>146</v>
      </c>
    </row>
    <row r="863" spans="1:65" s="14" customFormat="1" ht="11.25">
      <c r="B863" s="172"/>
      <c r="D863" s="165" t="s">
        <v>158</v>
      </c>
      <c r="E863" s="173" t="s">
        <v>1</v>
      </c>
      <c r="F863" s="174" t="s">
        <v>1321</v>
      </c>
      <c r="H863" s="175">
        <v>5.8630000000000004</v>
      </c>
      <c r="I863" s="176"/>
      <c r="J863" s="176"/>
      <c r="M863" s="172"/>
      <c r="N863" s="177"/>
      <c r="O863" s="178"/>
      <c r="P863" s="178"/>
      <c r="Q863" s="178"/>
      <c r="R863" s="178"/>
      <c r="S863" s="178"/>
      <c r="T863" s="178"/>
      <c r="U863" s="178"/>
      <c r="V863" s="178"/>
      <c r="W863" s="178"/>
      <c r="X863" s="179"/>
      <c r="AT863" s="173" t="s">
        <v>158</v>
      </c>
      <c r="AU863" s="173" t="s">
        <v>87</v>
      </c>
      <c r="AV863" s="14" t="s">
        <v>87</v>
      </c>
      <c r="AW863" s="14" t="s">
        <v>4</v>
      </c>
      <c r="AX863" s="14" t="s">
        <v>83</v>
      </c>
      <c r="AY863" s="173" t="s">
        <v>146</v>
      </c>
    </row>
    <row r="864" spans="1:65" s="2" customFormat="1" ht="24.2" customHeight="1">
      <c r="A864" s="33"/>
      <c r="B864" s="148"/>
      <c r="C864" s="149" t="s">
        <v>1322</v>
      </c>
      <c r="D864" s="149" t="s">
        <v>148</v>
      </c>
      <c r="E864" s="150" t="s">
        <v>1323</v>
      </c>
      <c r="F864" s="151" t="s">
        <v>1324</v>
      </c>
      <c r="G864" s="152" t="s">
        <v>501</v>
      </c>
      <c r="H864" s="153">
        <v>1</v>
      </c>
      <c r="I864" s="154"/>
      <c r="J864" s="154"/>
      <c r="K864" s="155">
        <f>ROUND(P864*H864,2)</f>
        <v>0</v>
      </c>
      <c r="L864" s="156"/>
      <c r="M864" s="34"/>
      <c r="N864" s="157" t="s">
        <v>1</v>
      </c>
      <c r="O864" s="158" t="s">
        <v>41</v>
      </c>
      <c r="P864" s="159">
        <f>I864+J864</f>
        <v>0</v>
      </c>
      <c r="Q864" s="159">
        <f>ROUND(I864*H864,2)</f>
        <v>0</v>
      </c>
      <c r="R864" s="159">
        <f>ROUND(J864*H864,2)</f>
        <v>0</v>
      </c>
      <c r="S864" s="59"/>
      <c r="T864" s="160">
        <f>S864*H864</f>
        <v>0</v>
      </c>
      <c r="U864" s="160">
        <v>0</v>
      </c>
      <c r="V864" s="160">
        <f>U864*H864</f>
        <v>0</v>
      </c>
      <c r="W864" s="160">
        <v>0</v>
      </c>
      <c r="X864" s="161">
        <f>W864*H864</f>
        <v>0</v>
      </c>
      <c r="Y864" s="33"/>
      <c r="Z864" s="33"/>
      <c r="AA864" s="33"/>
      <c r="AB864" s="33"/>
      <c r="AC864" s="33"/>
      <c r="AD864" s="33"/>
      <c r="AE864" s="33"/>
      <c r="AR864" s="162" t="s">
        <v>228</v>
      </c>
      <c r="AT864" s="162" t="s">
        <v>148</v>
      </c>
      <c r="AU864" s="162" t="s">
        <v>87</v>
      </c>
      <c r="AY864" s="18" t="s">
        <v>146</v>
      </c>
      <c r="BE864" s="163">
        <f>IF(O864="základní",K864,0)</f>
        <v>0</v>
      </c>
      <c r="BF864" s="163">
        <f>IF(O864="snížená",K864,0)</f>
        <v>0</v>
      </c>
      <c r="BG864" s="163">
        <f>IF(O864="zákl. přenesená",K864,0)</f>
        <v>0</v>
      </c>
      <c r="BH864" s="163">
        <f>IF(O864="sníž. přenesená",K864,0)</f>
        <v>0</v>
      </c>
      <c r="BI864" s="163">
        <f>IF(O864="nulová",K864,0)</f>
        <v>0</v>
      </c>
      <c r="BJ864" s="18" t="s">
        <v>83</v>
      </c>
      <c r="BK864" s="163">
        <f>ROUND(P864*H864,2)</f>
        <v>0</v>
      </c>
      <c r="BL864" s="18" t="s">
        <v>228</v>
      </c>
      <c r="BM864" s="162" t="s">
        <v>1325</v>
      </c>
    </row>
    <row r="865" spans="1:65" s="13" customFormat="1" ht="11.25">
      <c r="B865" s="164"/>
      <c r="D865" s="165" t="s">
        <v>158</v>
      </c>
      <c r="E865" s="166" t="s">
        <v>1</v>
      </c>
      <c r="F865" s="167" t="s">
        <v>911</v>
      </c>
      <c r="H865" s="166" t="s">
        <v>1</v>
      </c>
      <c r="I865" s="168"/>
      <c r="J865" s="168"/>
      <c r="M865" s="164"/>
      <c r="N865" s="169"/>
      <c r="O865" s="170"/>
      <c r="P865" s="170"/>
      <c r="Q865" s="170"/>
      <c r="R865" s="170"/>
      <c r="S865" s="170"/>
      <c r="T865" s="170"/>
      <c r="U865" s="170"/>
      <c r="V865" s="170"/>
      <c r="W865" s="170"/>
      <c r="X865" s="171"/>
      <c r="AT865" s="166" t="s">
        <v>158</v>
      </c>
      <c r="AU865" s="166" t="s">
        <v>87</v>
      </c>
      <c r="AV865" s="13" t="s">
        <v>83</v>
      </c>
      <c r="AW865" s="13" t="s">
        <v>4</v>
      </c>
      <c r="AX865" s="13" t="s">
        <v>78</v>
      </c>
      <c r="AY865" s="166" t="s">
        <v>146</v>
      </c>
    </row>
    <row r="866" spans="1:65" s="14" customFormat="1" ht="11.25">
      <c r="B866" s="172"/>
      <c r="D866" s="165" t="s">
        <v>158</v>
      </c>
      <c r="E866" s="173" t="s">
        <v>1</v>
      </c>
      <c r="F866" s="174" t="s">
        <v>83</v>
      </c>
      <c r="H866" s="175">
        <v>1</v>
      </c>
      <c r="I866" s="176"/>
      <c r="J866" s="176"/>
      <c r="M866" s="172"/>
      <c r="N866" s="177"/>
      <c r="O866" s="178"/>
      <c r="P866" s="178"/>
      <c r="Q866" s="178"/>
      <c r="R866" s="178"/>
      <c r="S866" s="178"/>
      <c r="T866" s="178"/>
      <c r="U866" s="178"/>
      <c r="V866" s="178"/>
      <c r="W866" s="178"/>
      <c r="X866" s="179"/>
      <c r="AT866" s="173" t="s">
        <v>158</v>
      </c>
      <c r="AU866" s="173" t="s">
        <v>87</v>
      </c>
      <c r="AV866" s="14" t="s">
        <v>87</v>
      </c>
      <c r="AW866" s="14" t="s">
        <v>4</v>
      </c>
      <c r="AX866" s="14" t="s">
        <v>83</v>
      </c>
      <c r="AY866" s="173" t="s">
        <v>146</v>
      </c>
    </row>
    <row r="867" spans="1:65" s="2" customFormat="1" ht="24.2" customHeight="1">
      <c r="A867" s="33"/>
      <c r="B867" s="148"/>
      <c r="C867" s="149" t="s">
        <v>1326</v>
      </c>
      <c r="D867" s="149" t="s">
        <v>148</v>
      </c>
      <c r="E867" s="150" t="s">
        <v>1327</v>
      </c>
      <c r="F867" s="151" t="s">
        <v>1328</v>
      </c>
      <c r="G867" s="152" t="s">
        <v>177</v>
      </c>
      <c r="H867" s="153">
        <v>8.2000000000000003E-2</v>
      </c>
      <c r="I867" s="154"/>
      <c r="J867" s="154"/>
      <c r="K867" s="155">
        <f>ROUND(P867*H867,2)</f>
        <v>0</v>
      </c>
      <c r="L867" s="156"/>
      <c r="M867" s="34"/>
      <c r="N867" s="157" t="s">
        <v>1</v>
      </c>
      <c r="O867" s="158" t="s">
        <v>41</v>
      </c>
      <c r="P867" s="159">
        <f>I867+J867</f>
        <v>0</v>
      </c>
      <c r="Q867" s="159">
        <f>ROUND(I867*H867,2)</f>
        <v>0</v>
      </c>
      <c r="R867" s="159">
        <f>ROUND(J867*H867,2)</f>
        <v>0</v>
      </c>
      <c r="S867" s="59"/>
      <c r="T867" s="160">
        <f>S867*H867</f>
        <v>0</v>
      </c>
      <c r="U867" s="160">
        <v>0</v>
      </c>
      <c r="V867" s="160">
        <f>U867*H867</f>
        <v>0</v>
      </c>
      <c r="W867" s="160">
        <v>0</v>
      </c>
      <c r="X867" s="161">
        <f>W867*H867</f>
        <v>0</v>
      </c>
      <c r="Y867" s="33"/>
      <c r="Z867" s="33"/>
      <c r="AA867" s="33"/>
      <c r="AB867" s="33"/>
      <c r="AC867" s="33"/>
      <c r="AD867" s="33"/>
      <c r="AE867" s="33"/>
      <c r="AR867" s="162" t="s">
        <v>228</v>
      </c>
      <c r="AT867" s="162" t="s">
        <v>148</v>
      </c>
      <c r="AU867" s="162" t="s">
        <v>87</v>
      </c>
      <c r="AY867" s="18" t="s">
        <v>146</v>
      </c>
      <c r="BE867" s="163">
        <f>IF(O867="základní",K867,0)</f>
        <v>0</v>
      </c>
      <c r="BF867" s="163">
        <f>IF(O867="snížená",K867,0)</f>
        <v>0</v>
      </c>
      <c r="BG867" s="163">
        <f>IF(O867="zákl. přenesená",K867,0)</f>
        <v>0</v>
      </c>
      <c r="BH867" s="163">
        <f>IF(O867="sníž. přenesená",K867,0)</f>
        <v>0</v>
      </c>
      <c r="BI867" s="163">
        <f>IF(O867="nulová",K867,0)</f>
        <v>0</v>
      </c>
      <c r="BJ867" s="18" t="s">
        <v>83</v>
      </c>
      <c r="BK867" s="163">
        <f>ROUND(P867*H867,2)</f>
        <v>0</v>
      </c>
      <c r="BL867" s="18" t="s">
        <v>228</v>
      </c>
      <c r="BM867" s="162" t="s">
        <v>1329</v>
      </c>
    </row>
    <row r="868" spans="1:65" s="12" customFormat="1" ht="22.9" customHeight="1">
      <c r="B868" s="134"/>
      <c r="D868" s="135" t="s">
        <v>77</v>
      </c>
      <c r="E868" s="146" t="s">
        <v>1330</v>
      </c>
      <c r="F868" s="146" t="s">
        <v>1331</v>
      </c>
      <c r="I868" s="137"/>
      <c r="J868" s="137"/>
      <c r="K868" s="147">
        <f>BK868</f>
        <v>0</v>
      </c>
      <c r="M868" s="134"/>
      <c r="N868" s="139"/>
      <c r="O868" s="140"/>
      <c r="P868" s="140"/>
      <c r="Q868" s="141">
        <f>SUM(Q869:Q899)</f>
        <v>0</v>
      </c>
      <c r="R868" s="141">
        <f>SUM(R869:R899)</f>
        <v>0</v>
      </c>
      <c r="S868" s="140"/>
      <c r="T868" s="142">
        <f>SUM(T869:T899)</f>
        <v>0</v>
      </c>
      <c r="U868" s="140"/>
      <c r="V868" s="142">
        <f>SUM(V869:V899)</f>
        <v>6.6833</v>
      </c>
      <c r="W868" s="140"/>
      <c r="X868" s="143">
        <f>SUM(X869:X899)</f>
        <v>5.0666699999999993</v>
      </c>
      <c r="AR868" s="135" t="s">
        <v>87</v>
      </c>
      <c r="AT868" s="144" t="s">
        <v>77</v>
      </c>
      <c r="AU868" s="144" t="s">
        <v>83</v>
      </c>
      <c r="AY868" s="135" t="s">
        <v>146</v>
      </c>
      <c r="BK868" s="145">
        <f>SUM(BK869:BK899)</f>
        <v>0</v>
      </c>
    </row>
    <row r="869" spans="1:65" s="2" customFormat="1" ht="37.9" customHeight="1">
      <c r="A869" s="33"/>
      <c r="B869" s="148"/>
      <c r="C869" s="149" t="s">
        <v>1332</v>
      </c>
      <c r="D869" s="149" t="s">
        <v>148</v>
      </c>
      <c r="E869" s="150" t="s">
        <v>1333</v>
      </c>
      <c r="F869" s="151" t="s">
        <v>1334</v>
      </c>
      <c r="G869" s="152" t="s">
        <v>151</v>
      </c>
      <c r="H869" s="153">
        <v>180</v>
      </c>
      <c r="I869" s="154"/>
      <c r="J869" s="154"/>
      <c r="K869" s="155">
        <f>ROUND(P869*H869,2)</f>
        <v>0</v>
      </c>
      <c r="L869" s="156"/>
      <c r="M869" s="34"/>
      <c r="N869" s="157" t="s">
        <v>1</v>
      </c>
      <c r="O869" s="158" t="s">
        <v>41</v>
      </c>
      <c r="P869" s="159">
        <f>I869+J869</f>
        <v>0</v>
      </c>
      <c r="Q869" s="159">
        <f>ROUND(I869*H869,2)</f>
        <v>0</v>
      </c>
      <c r="R869" s="159">
        <f>ROUND(J869*H869,2)</f>
        <v>0</v>
      </c>
      <c r="S869" s="59"/>
      <c r="T869" s="160">
        <f>S869*H869</f>
        <v>0</v>
      </c>
      <c r="U869" s="160">
        <v>2.5049999999999999E-2</v>
      </c>
      <c r="V869" s="160">
        <f>U869*H869</f>
        <v>4.5089999999999995</v>
      </c>
      <c r="W869" s="160">
        <v>0</v>
      </c>
      <c r="X869" s="161">
        <f>W869*H869</f>
        <v>0</v>
      </c>
      <c r="Y869" s="33"/>
      <c r="Z869" s="33"/>
      <c r="AA869" s="33"/>
      <c r="AB869" s="33"/>
      <c r="AC869" s="33"/>
      <c r="AD869" s="33"/>
      <c r="AE869" s="33"/>
      <c r="AR869" s="162" t="s">
        <v>228</v>
      </c>
      <c r="AT869" s="162" t="s">
        <v>148</v>
      </c>
      <c r="AU869" s="162" t="s">
        <v>87</v>
      </c>
      <c r="AY869" s="18" t="s">
        <v>146</v>
      </c>
      <c r="BE869" s="163">
        <f>IF(O869="základní",K869,0)</f>
        <v>0</v>
      </c>
      <c r="BF869" s="163">
        <f>IF(O869="snížená",K869,0)</f>
        <v>0</v>
      </c>
      <c r="BG869" s="163">
        <f>IF(O869="zákl. přenesená",K869,0)</f>
        <v>0</v>
      </c>
      <c r="BH869" s="163">
        <f>IF(O869="sníž. přenesená",K869,0)</f>
        <v>0</v>
      </c>
      <c r="BI869" s="163">
        <f>IF(O869="nulová",K869,0)</f>
        <v>0</v>
      </c>
      <c r="BJ869" s="18" t="s">
        <v>83</v>
      </c>
      <c r="BK869" s="163">
        <f>ROUND(P869*H869,2)</f>
        <v>0</v>
      </c>
      <c r="BL869" s="18" t="s">
        <v>228</v>
      </c>
      <c r="BM869" s="162" t="s">
        <v>1335</v>
      </c>
    </row>
    <row r="870" spans="1:65" s="13" customFormat="1" ht="11.25">
      <c r="B870" s="164"/>
      <c r="D870" s="165" t="s">
        <v>158</v>
      </c>
      <c r="E870" s="166" t="s">
        <v>1</v>
      </c>
      <c r="F870" s="167" t="s">
        <v>1336</v>
      </c>
      <c r="H870" s="166" t="s">
        <v>1</v>
      </c>
      <c r="I870" s="168"/>
      <c r="J870" s="168"/>
      <c r="M870" s="164"/>
      <c r="N870" s="169"/>
      <c r="O870" s="170"/>
      <c r="P870" s="170"/>
      <c r="Q870" s="170"/>
      <c r="R870" s="170"/>
      <c r="S870" s="170"/>
      <c r="T870" s="170"/>
      <c r="U870" s="170"/>
      <c r="V870" s="170"/>
      <c r="W870" s="170"/>
      <c r="X870" s="171"/>
      <c r="AT870" s="166" t="s">
        <v>158</v>
      </c>
      <c r="AU870" s="166" t="s">
        <v>87</v>
      </c>
      <c r="AV870" s="13" t="s">
        <v>83</v>
      </c>
      <c r="AW870" s="13" t="s">
        <v>4</v>
      </c>
      <c r="AX870" s="13" t="s">
        <v>78</v>
      </c>
      <c r="AY870" s="166" t="s">
        <v>146</v>
      </c>
    </row>
    <row r="871" spans="1:65" s="14" customFormat="1" ht="11.25">
      <c r="B871" s="172"/>
      <c r="D871" s="165" t="s">
        <v>158</v>
      </c>
      <c r="E871" s="173" t="s">
        <v>1</v>
      </c>
      <c r="F871" s="174" t="s">
        <v>689</v>
      </c>
      <c r="H871" s="175">
        <v>97</v>
      </c>
      <c r="I871" s="176"/>
      <c r="J871" s="176"/>
      <c r="M871" s="172"/>
      <c r="N871" s="177"/>
      <c r="O871" s="178"/>
      <c r="P871" s="178"/>
      <c r="Q871" s="178"/>
      <c r="R871" s="178"/>
      <c r="S871" s="178"/>
      <c r="T871" s="178"/>
      <c r="U871" s="178"/>
      <c r="V871" s="178"/>
      <c r="W871" s="178"/>
      <c r="X871" s="179"/>
      <c r="AT871" s="173" t="s">
        <v>158</v>
      </c>
      <c r="AU871" s="173" t="s">
        <v>87</v>
      </c>
      <c r="AV871" s="14" t="s">
        <v>87</v>
      </c>
      <c r="AW871" s="14" t="s">
        <v>4</v>
      </c>
      <c r="AX871" s="14" t="s">
        <v>78</v>
      </c>
      <c r="AY871" s="173" t="s">
        <v>146</v>
      </c>
    </row>
    <row r="872" spans="1:65" s="13" customFormat="1" ht="11.25">
      <c r="B872" s="164"/>
      <c r="D872" s="165" t="s">
        <v>158</v>
      </c>
      <c r="E872" s="166" t="s">
        <v>1</v>
      </c>
      <c r="F872" s="167" t="s">
        <v>1337</v>
      </c>
      <c r="H872" s="166" t="s">
        <v>1</v>
      </c>
      <c r="I872" s="168"/>
      <c r="J872" s="168"/>
      <c r="M872" s="164"/>
      <c r="N872" s="169"/>
      <c r="O872" s="170"/>
      <c r="P872" s="170"/>
      <c r="Q872" s="170"/>
      <c r="R872" s="170"/>
      <c r="S872" s="170"/>
      <c r="T872" s="170"/>
      <c r="U872" s="170"/>
      <c r="V872" s="170"/>
      <c r="W872" s="170"/>
      <c r="X872" s="171"/>
      <c r="AT872" s="166" t="s">
        <v>158</v>
      </c>
      <c r="AU872" s="166" t="s">
        <v>87</v>
      </c>
      <c r="AV872" s="13" t="s">
        <v>83</v>
      </c>
      <c r="AW872" s="13" t="s">
        <v>4</v>
      </c>
      <c r="AX872" s="13" t="s">
        <v>78</v>
      </c>
      <c r="AY872" s="166" t="s">
        <v>146</v>
      </c>
    </row>
    <row r="873" spans="1:65" s="14" customFormat="1" ht="11.25">
      <c r="B873" s="172"/>
      <c r="D873" s="165" t="s">
        <v>158</v>
      </c>
      <c r="E873" s="173" t="s">
        <v>1</v>
      </c>
      <c r="F873" s="174" t="s">
        <v>485</v>
      </c>
      <c r="H873" s="175">
        <v>61</v>
      </c>
      <c r="I873" s="176"/>
      <c r="J873" s="176"/>
      <c r="M873" s="172"/>
      <c r="N873" s="177"/>
      <c r="O873" s="178"/>
      <c r="P873" s="178"/>
      <c r="Q873" s="178"/>
      <c r="R873" s="178"/>
      <c r="S873" s="178"/>
      <c r="T873" s="178"/>
      <c r="U873" s="178"/>
      <c r="V873" s="178"/>
      <c r="W873" s="178"/>
      <c r="X873" s="179"/>
      <c r="AT873" s="173" t="s">
        <v>158</v>
      </c>
      <c r="AU873" s="173" t="s">
        <v>87</v>
      </c>
      <c r="AV873" s="14" t="s">
        <v>87</v>
      </c>
      <c r="AW873" s="14" t="s">
        <v>4</v>
      </c>
      <c r="AX873" s="14" t="s">
        <v>78</v>
      </c>
      <c r="AY873" s="173" t="s">
        <v>146</v>
      </c>
    </row>
    <row r="874" spans="1:65" s="13" customFormat="1" ht="11.25">
      <c r="B874" s="164"/>
      <c r="D874" s="165" t="s">
        <v>158</v>
      </c>
      <c r="E874" s="166" t="s">
        <v>1</v>
      </c>
      <c r="F874" s="167" t="s">
        <v>1338</v>
      </c>
      <c r="H874" s="166" t="s">
        <v>1</v>
      </c>
      <c r="I874" s="168"/>
      <c r="J874" s="168"/>
      <c r="M874" s="164"/>
      <c r="N874" s="169"/>
      <c r="O874" s="170"/>
      <c r="P874" s="170"/>
      <c r="Q874" s="170"/>
      <c r="R874" s="170"/>
      <c r="S874" s="170"/>
      <c r="T874" s="170"/>
      <c r="U874" s="170"/>
      <c r="V874" s="170"/>
      <c r="W874" s="170"/>
      <c r="X874" s="171"/>
      <c r="AT874" s="166" t="s">
        <v>158</v>
      </c>
      <c r="AU874" s="166" t="s">
        <v>87</v>
      </c>
      <c r="AV874" s="13" t="s">
        <v>83</v>
      </c>
      <c r="AW874" s="13" t="s">
        <v>4</v>
      </c>
      <c r="AX874" s="13" t="s">
        <v>78</v>
      </c>
      <c r="AY874" s="166" t="s">
        <v>146</v>
      </c>
    </row>
    <row r="875" spans="1:65" s="14" customFormat="1" ht="11.25">
      <c r="B875" s="172"/>
      <c r="D875" s="165" t="s">
        <v>158</v>
      </c>
      <c r="E875" s="173" t="s">
        <v>1</v>
      </c>
      <c r="F875" s="174" t="s">
        <v>261</v>
      </c>
      <c r="H875" s="175">
        <v>22</v>
      </c>
      <c r="I875" s="176"/>
      <c r="J875" s="176"/>
      <c r="M875" s="172"/>
      <c r="N875" s="177"/>
      <c r="O875" s="178"/>
      <c r="P875" s="178"/>
      <c r="Q875" s="178"/>
      <c r="R875" s="178"/>
      <c r="S875" s="178"/>
      <c r="T875" s="178"/>
      <c r="U875" s="178"/>
      <c r="V875" s="178"/>
      <c r="W875" s="178"/>
      <c r="X875" s="179"/>
      <c r="AT875" s="173" t="s">
        <v>158</v>
      </c>
      <c r="AU875" s="173" t="s">
        <v>87</v>
      </c>
      <c r="AV875" s="14" t="s">
        <v>87</v>
      </c>
      <c r="AW875" s="14" t="s">
        <v>4</v>
      </c>
      <c r="AX875" s="14" t="s">
        <v>78</v>
      </c>
      <c r="AY875" s="173" t="s">
        <v>146</v>
      </c>
    </row>
    <row r="876" spans="1:65" s="15" customFormat="1" ht="11.25">
      <c r="B876" s="190"/>
      <c r="D876" s="165" t="s">
        <v>158</v>
      </c>
      <c r="E876" s="191" t="s">
        <v>1</v>
      </c>
      <c r="F876" s="192" t="s">
        <v>248</v>
      </c>
      <c r="H876" s="193">
        <v>180</v>
      </c>
      <c r="I876" s="194"/>
      <c r="J876" s="194"/>
      <c r="M876" s="190"/>
      <c r="N876" s="195"/>
      <c r="O876" s="196"/>
      <c r="P876" s="196"/>
      <c r="Q876" s="196"/>
      <c r="R876" s="196"/>
      <c r="S876" s="196"/>
      <c r="T876" s="196"/>
      <c r="U876" s="196"/>
      <c r="V876" s="196"/>
      <c r="W876" s="196"/>
      <c r="X876" s="197"/>
      <c r="AT876" s="191" t="s">
        <v>158</v>
      </c>
      <c r="AU876" s="191" t="s">
        <v>87</v>
      </c>
      <c r="AV876" s="15" t="s">
        <v>152</v>
      </c>
      <c r="AW876" s="15" t="s">
        <v>4</v>
      </c>
      <c r="AX876" s="15" t="s">
        <v>83</v>
      </c>
      <c r="AY876" s="191" t="s">
        <v>146</v>
      </c>
    </row>
    <row r="877" spans="1:65" s="2" customFormat="1" ht="37.9" customHeight="1">
      <c r="A877" s="33"/>
      <c r="B877" s="148"/>
      <c r="C877" s="149" t="s">
        <v>1339</v>
      </c>
      <c r="D877" s="149" t="s">
        <v>148</v>
      </c>
      <c r="E877" s="150" t="s">
        <v>1340</v>
      </c>
      <c r="F877" s="151" t="s">
        <v>1341</v>
      </c>
      <c r="G877" s="152" t="s">
        <v>151</v>
      </c>
      <c r="H877" s="153">
        <v>1.6</v>
      </c>
      <c r="I877" s="154"/>
      <c r="J877" s="154"/>
      <c r="K877" s="155">
        <f>ROUND(P877*H877,2)</f>
        <v>0</v>
      </c>
      <c r="L877" s="156"/>
      <c r="M877" s="34"/>
      <c r="N877" s="157" t="s">
        <v>1</v>
      </c>
      <c r="O877" s="158" t="s">
        <v>41</v>
      </c>
      <c r="P877" s="159">
        <f>I877+J877</f>
        <v>0</v>
      </c>
      <c r="Q877" s="159">
        <f>ROUND(I877*H877,2)</f>
        <v>0</v>
      </c>
      <c r="R877" s="159">
        <f>ROUND(J877*H877,2)</f>
        <v>0</v>
      </c>
      <c r="S877" s="59"/>
      <c r="T877" s="160">
        <f>S877*H877</f>
        <v>0</v>
      </c>
      <c r="U877" s="160">
        <v>2.0449999999999999E-2</v>
      </c>
      <c r="V877" s="160">
        <f>U877*H877</f>
        <v>3.2719999999999999E-2</v>
      </c>
      <c r="W877" s="160">
        <v>0</v>
      </c>
      <c r="X877" s="161">
        <f>W877*H877</f>
        <v>0</v>
      </c>
      <c r="Y877" s="33"/>
      <c r="Z877" s="33"/>
      <c r="AA877" s="33"/>
      <c r="AB877" s="33"/>
      <c r="AC877" s="33"/>
      <c r="AD877" s="33"/>
      <c r="AE877" s="33"/>
      <c r="AR877" s="162" t="s">
        <v>228</v>
      </c>
      <c r="AT877" s="162" t="s">
        <v>148</v>
      </c>
      <c r="AU877" s="162" t="s">
        <v>87</v>
      </c>
      <c r="AY877" s="18" t="s">
        <v>146</v>
      </c>
      <c r="BE877" s="163">
        <f>IF(O877="základní",K877,0)</f>
        <v>0</v>
      </c>
      <c r="BF877" s="163">
        <f>IF(O877="snížená",K877,0)</f>
        <v>0</v>
      </c>
      <c r="BG877" s="163">
        <f>IF(O877="zákl. přenesená",K877,0)</f>
        <v>0</v>
      </c>
      <c r="BH877" s="163">
        <f>IF(O877="sníž. přenesená",K877,0)</f>
        <v>0</v>
      </c>
      <c r="BI877" s="163">
        <f>IF(O877="nulová",K877,0)</f>
        <v>0</v>
      </c>
      <c r="BJ877" s="18" t="s">
        <v>83</v>
      </c>
      <c r="BK877" s="163">
        <f>ROUND(P877*H877,2)</f>
        <v>0</v>
      </c>
      <c r="BL877" s="18" t="s">
        <v>228</v>
      </c>
      <c r="BM877" s="162" t="s">
        <v>1342</v>
      </c>
    </row>
    <row r="878" spans="1:65" s="13" customFormat="1" ht="11.25">
      <c r="B878" s="164"/>
      <c r="D878" s="165" t="s">
        <v>158</v>
      </c>
      <c r="E878" s="166" t="s">
        <v>1</v>
      </c>
      <c r="F878" s="167" t="s">
        <v>232</v>
      </c>
      <c r="H878" s="166" t="s">
        <v>1</v>
      </c>
      <c r="I878" s="168"/>
      <c r="J878" s="168"/>
      <c r="M878" s="164"/>
      <c r="N878" s="169"/>
      <c r="O878" s="170"/>
      <c r="P878" s="170"/>
      <c r="Q878" s="170"/>
      <c r="R878" s="170"/>
      <c r="S878" s="170"/>
      <c r="T878" s="170"/>
      <c r="U878" s="170"/>
      <c r="V878" s="170"/>
      <c r="W878" s="170"/>
      <c r="X878" s="171"/>
      <c r="AT878" s="166" t="s">
        <v>158</v>
      </c>
      <c r="AU878" s="166" t="s">
        <v>87</v>
      </c>
      <c r="AV878" s="13" t="s">
        <v>83</v>
      </c>
      <c r="AW878" s="13" t="s">
        <v>4</v>
      </c>
      <c r="AX878" s="13" t="s">
        <v>78</v>
      </c>
      <c r="AY878" s="166" t="s">
        <v>146</v>
      </c>
    </row>
    <row r="879" spans="1:65" s="14" customFormat="1" ht="11.25">
      <c r="B879" s="172"/>
      <c r="D879" s="165" t="s">
        <v>158</v>
      </c>
      <c r="E879" s="173" t="s">
        <v>1</v>
      </c>
      <c r="F879" s="174" t="s">
        <v>1343</v>
      </c>
      <c r="H879" s="175">
        <v>1.6</v>
      </c>
      <c r="I879" s="176"/>
      <c r="J879" s="176"/>
      <c r="M879" s="172"/>
      <c r="N879" s="177"/>
      <c r="O879" s="178"/>
      <c r="P879" s="178"/>
      <c r="Q879" s="178"/>
      <c r="R879" s="178"/>
      <c r="S879" s="178"/>
      <c r="T879" s="178"/>
      <c r="U879" s="178"/>
      <c r="V879" s="178"/>
      <c r="W879" s="178"/>
      <c r="X879" s="179"/>
      <c r="AT879" s="173" t="s">
        <v>158</v>
      </c>
      <c r="AU879" s="173" t="s">
        <v>87</v>
      </c>
      <c r="AV879" s="14" t="s">
        <v>87</v>
      </c>
      <c r="AW879" s="14" t="s">
        <v>4</v>
      </c>
      <c r="AX879" s="14" t="s">
        <v>83</v>
      </c>
      <c r="AY879" s="173" t="s">
        <v>146</v>
      </c>
    </row>
    <row r="880" spans="1:65" s="2" customFormat="1" ht="24.2" customHeight="1">
      <c r="A880" s="33"/>
      <c r="B880" s="148"/>
      <c r="C880" s="149" t="s">
        <v>1344</v>
      </c>
      <c r="D880" s="149" t="s">
        <v>148</v>
      </c>
      <c r="E880" s="150" t="s">
        <v>1345</v>
      </c>
      <c r="F880" s="151" t="s">
        <v>1346</v>
      </c>
      <c r="G880" s="152" t="s">
        <v>151</v>
      </c>
      <c r="H880" s="153">
        <v>483</v>
      </c>
      <c r="I880" s="154"/>
      <c r="J880" s="154"/>
      <c r="K880" s="155">
        <f>ROUND(P880*H880,2)</f>
        <v>0</v>
      </c>
      <c r="L880" s="156"/>
      <c r="M880" s="34"/>
      <c r="N880" s="157" t="s">
        <v>1</v>
      </c>
      <c r="O880" s="158" t="s">
        <v>41</v>
      </c>
      <c r="P880" s="159">
        <f>I880+J880</f>
        <v>0</v>
      </c>
      <c r="Q880" s="159">
        <f>ROUND(I880*H880,2)</f>
        <v>0</v>
      </c>
      <c r="R880" s="159">
        <f>ROUND(J880*H880,2)</f>
        <v>0</v>
      </c>
      <c r="S880" s="59"/>
      <c r="T880" s="160">
        <f>S880*H880</f>
        <v>0</v>
      </c>
      <c r="U880" s="160">
        <v>0</v>
      </c>
      <c r="V880" s="160">
        <f>U880*H880</f>
        <v>0</v>
      </c>
      <c r="W880" s="160">
        <v>0</v>
      </c>
      <c r="X880" s="161">
        <f>W880*H880</f>
        <v>0</v>
      </c>
      <c r="Y880" s="33"/>
      <c r="Z880" s="33"/>
      <c r="AA880" s="33"/>
      <c r="AB880" s="33"/>
      <c r="AC880" s="33"/>
      <c r="AD880" s="33"/>
      <c r="AE880" s="33"/>
      <c r="AR880" s="162" t="s">
        <v>228</v>
      </c>
      <c r="AT880" s="162" t="s">
        <v>148</v>
      </c>
      <c r="AU880" s="162" t="s">
        <v>87</v>
      </c>
      <c r="AY880" s="18" t="s">
        <v>146</v>
      </c>
      <c r="BE880" s="163">
        <f>IF(O880="základní",K880,0)</f>
        <v>0</v>
      </c>
      <c r="BF880" s="163">
        <f>IF(O880="snížená",K880,0)</f>
        <v>0</v>
      </c>
      <c r="BG880" s="163">
        <f>IF(O880="zákl. přenesená",K880,0)</f>
        <v>0</v>
      </c>
      <c r="BH880" s="163">
        <f>IF(O880="sníž. přenesená",K880,0)</f>
        <v>0</v>
      </c>
      <c r="BI880" s="163">
        <f>IF(O880="nulová",K880,0)</f>
        <v>0</v>
      </c>
      <c r="BJ880" s="18" t="s">
        <v>83</v>
      </c>
      <c r="BK880" s="163">
        <f>ROUND(P880*H880,2)</f>
        <v>0</v>
      </c>
      <c r="BL880" s="18" t="s">
        <v>228</v>
      </c>
      <c r="BM880" s="162" t="s">
        <v>1347</v>
      </c>
    </row>
    <row r="881" spans="1:65" s="13" customFormat="1" ht="11.25">
      <c r="B881" s="164"/>
      <c r="D881" s="165" t="s">
        <v>158</v>
      </c>
      <c r="E881" s="166" t="s">
        <v>1</v>
      </c>
      <c r="F881" s="167" t="s">
        <v>195</v>
      </c>
      <c r="H881" s="166" t="s">
        <v>1</v>
      </c>
      <c r="I881" s="168"/>
      <c r="J881" s="168"/>
      <c r="M881" s="164"/>
      <c r="N881" s="169"/>
      <c r="O881" s="170"/>
      <c r="P881" s="170"/>
      <c r="Q881" s="170"/>
      <c r="R881" s="170"/>
      <c r="S881" s="170"/>
      <c r="T881" s="170"/>
      <c r="U881" s="170"/>
      <c r="V881" s="170"/>
      <c r="W881" s="170"/>
      <c r="X881" s="171"/>
      <c r="AT881" s="166" t="s">
        <v>158</v>
      </c>
      <c r="AU881" s="166" t="s">
        <v>87</v>
      </c>
      <c r="AV881" s="13" t="s">
        <v>83</v>
      </c>
      <c r="AW881" s="13" t="s">
        <v>4</v>
      </c>
      <c r="AX881" s="13" t="s">
        <v>78</v>
      </c>
      <c r="AY881" s="166" t="s">
        <v>146</v>
      </c>
    </row>
    <row r="882" spans="1:65" s="14" customFormat="1" ht="11.25">
      <c r="B882" s="172"/>
      <c r="D882" s="165" t="s">
        <v>158</v>
      </c>
      <c r="E882" s="173" t="s">
        <v>1</v>
      </c>
      <c r="F882" s="174" t="s">
        <v>1348</v>
      </c>
      <c r="H882" s="175">
        <v>193.2</v>
      </c>
      <c r="I882" s="176"/>
      <c r="J882" s="176"/>
      <c r="M882" s="172"/>
      <c r="N882" s="177"/>
      <c r="O882" s="178"/>
      <c r="P882" s="178"/>
      <c r="Q882" s="178"/>
      <c r="R882" s="178"/>
      <c r="S882" s="178"/>
      <c r="T882" s="178"/>
      <c r="U882" s="178"/>
      <c r="V882" s="178"/>
      <c r="W882" s="178"/>
      <c r="X882" s="179"/>
      <c r="AT882" s="173" t="s">
        <v>158</v>
      </c>
      <c r="AU882" s="173" t="s">
        <v>87</v>
      </c>
      <c r="AV882" s="14" t="s">
        <v>87</v>
      </c>
      <c r="AW882" s="14" t="s">
        <v>4</v>
      </c>
      <c r="AX882" s="14" t="s">
        <v>78</v>
      </c>
      <c r="AY882" s="173" t="s">
        <v>146</v>
      </c>
    </row>
    <row r="883" spans="1:65" s="14" customFormat="1" ht="11.25">
      <c r="B883" s="172"/>
      <c r="D883" s="165" t="s">
        <v>158</v>
      </c>
      <c r="E883" s="173" t="s">
        <v>1</v>
      </c>
      <c r="F883" s="174" t="s">
        <v>1349</v>
      </c>
      <c r="H883" s="175">
        <v>289.8</v>
      </c>
      <c r="I883" s="176"/>
      <c r="J883" s="176"/>
      <c r="M883" s="172"/>
      <c r="N883" s="177"/>
      <c r="O883" s="178"/>
      <c r="P883" s="178"/>
      <c r="Q883" s="178"/>
      <c r="R883" s="178"/>
      <c r="S883" s="178"/>
      <c r="T883" s="178"/>
      <c r="U883" s="178"/>
      <c r="V883" s="178"/>
      <c r="W883" s="178"/>
      <c r="X883" s="179"/>
      <c r="AT883" s="173" t="s">
        <v>158</v>
      </c>
      <c r="AU883" s="173" t="s">
        <v>87</v>
      </c>
      <c r="AV883" s="14" t="s">
        <v>87</v>
      </c>
      <c r="AW883" s="14" t="s">
        <v>4</v>
      </c>
      <c r="AX883" s="14" t="s">
        <v>78</v>
      </c>
      <c r="AY883" s="173" t="s">
        <v>146</v>
      </c>
    </row>
    <row r="884" spans="1:65" s="15" customFormat="1" ht="11.25">
      <c r="B884" s="190"/>
      <c r="D884" s="165" t="s">
        <v>158</v>
      </c>
      <c r="E884" s="191" t="s">
        <v>1</v>
      </c>
      <c r="F884" s="192" t="s">
        <v>248</v>
      </c>
      <c r="H884" s="193">
        <v>483</v>
      </c>
      <c r="I884" s="194"/>
      <c r="J884" s="194"/>
      <c r="M884" s="190"/>
      <c r="N884" s="195"/>
      <c r="O884" s="196"/>
      <c r="P884" s="196"/>
      <c r="Q884" s="196"/>
      <c r="R884" s="196"/>
      <c r="S884" s="196"/>
      <c r="T884" s="196"/>
      <c r="U884" s="196"/>
      <c r="V884" s="196"/>
      <c r="W884" s="196"/>
      <c r="X884" s="197"/>
      <c r="AT884" s="191" t="s">
        <v>158</v>
      </c>
      <c r="AU884" s="191" t="s">
        <v>87</v>
      </c>
      <c r="AV884" s="15" t="s">
        <v>152</v>
      </c>
      <c r="AW884" s="15" t="s">
        <v>4</v>
      </c>
      <c r="AX884" s="15" t="s">
        <v>83</v>
      </c>
      <c r="AY884" s="191" t="s">
        <v>146</v>
      </c>
    </row>
    <row r="885" spans="1:65" s="2" customFormat="1" ht="24.2" customHeight="1">
      <c r="A885" s="33"/>
      <c r="B885" s="148"/>
      <c r="C885" s="180" t="s">
        <v>1350</v>
      </c>
      <c r="D885" s="180" t="s">
        <v>186</v>
      </c>
      <c r="E885" s="181" t="s">
        <v>1351</v>
      </c>
      <c r="F885" s="182" t="s">
        <v>1352</v>
      </c>
      <c r="G885" s="183" t="s">
        <v>151</v>
      </c>
      <c r="H885" s="184">
        <v>202.86</v>
      </c>
      <c r="I885" s="185"/>
      <c r="J885" s="186"/>
      <c r="K885" s="187">
        <f>ROUND(P885*H885,2)</f>
        <v>0</v>
      </c>
      <c r="L885" s="186"/>
      <c r="M885" s="188"/>
      <c r="N885" s="189" t="s">
        <v>1</v>
      </c>
      <c r="O885" s="158" t="s">
        <v>41</v>
      </c>
      <c r="P885" s="159">
        <f>I885+J885</f>
        <v>0</v>
      </c>
      <c r="Q885" s="159">
        <f>ROUND(I885*H885,2)</f>
        <v>0</v>
      </c>
      <c r="R885" s="159">
        <f>ROUND(J885*H885,2)</f>
        <v>0</v>
      </c>
      <c r="S885" s="59"/>
      <c r="T885" s="160">
        <f>S885*H885</f>
        <v>0</v>
      </c>
      <c r="U885" s="160">
        <v>8.0000000000000002E-3</v>
      </c>
      <c r="V885" s="160">
        <f>U885*H885</f>
        <v>1.6228800000000001</v>
      </c>
      <c r="W885" s="160">
        <v>0</v>
      </c>
      <c r="X885" s="161">
        <f>W885*H885</f>
        <v>0</v>
      </c>
      <c r="Y885" s="33"/>
      <c r="Z885" s="33"/>
      <c r="AA885" s="33"/>
      <c r="AB885" s="33"/>
      <c r="AC885" s="33"/>
      <c r="AD885" s="33"/>
      <c r="AE885" s="33"/>
      <c r="AR885" s="162" t="s">
        <v>316</v>
      </c>
      <c r="AT885" s="162" t="s">
        <v>186</v>
      </c>
      <c r="AU885" s="162" t="s">
        <v>87</v>
      </c>
      <c r="AY885" s="18" t="s">
        <v>146</v>
      </c>
      <c r="BE885" s="163">
        <f>IF(O885="základní",K885,0)</f>
        <v>0</v>
      </c>
      <c r="BF885" s="163">
        <f>IF(O885="snížená",K885,0)</f>
        <v>0</v>
      </c>
      <c r="BG885" s="163">
        <f>IF(O885="zákl. přenesená",K885,0)</f>
        <v>0</v>
      </c>
      <c r="BH885" s="163">
        <f>IF(O885="sníž. přenesená",K885,0)</f>
        <v>0</v>
      </c>
      <c r="BI885" s="163">
        <f>IF(O885="nulová",K885,0)</f>
        <v>0</v>
      </c>
      <c r="BJ885" s="18" t="s">
        <v>83</v>
      </c>
      <c r="BK885" s="163">
        <f>ROUND(P885*H885,2)</f>
        <v>0</v>
      </c>
      <c r="BL885" s="18" t="s">
        <v>228</v>
      </c>
      <c r="BM885" s="162" t="s">
        <v>1353</v>
      </c>
    </row>
    <row r="886" spans="1:65" s="14" customFormat="1" ht="11.25">
      <c r="B886" s="172"/>
      <c r="D886" s="165" t="s">
        <v>158</v>
      </c>
      <c r="F886" s="174" t="s">
        <v>1354</v>
      </c>
      <c r="H886" s="175">
        <v>202.86</v>
      </c>
      <c r="I886" s="176"/>
      <c r="J886" s="176"/>
      <c r="M886" s="172"/>
      <c r="N886" s="177"/>
      <c r="O886" s="178"/>
      <c r="P886" s="178"/>
      <c r="Q886" s="178"/>
      <c r="R886" s="178"/>
      <c r="S886" s="178"/>
      <c r="T886" s="178"/>
      <c r="U886" s="178"/>
      <c r="V886" s="178"/>
      <c r="W886" s="178"/>
      <c r="X886" s="179"/>
      <c r="AT886" s="173" t="s">
        <v>158</v>
      </c>
      <c r="AU886" s="173" t="s">
        <v>87</v>
      </c>
      <c r="AV886" s="14" t="s">
        <v>87</v>
      </c>
      <c r="AW886" s="14" t="s">
        <v>3</v>
      </c>
      <c r="AX886" s="14" t="s">
        <v>83</v>
      </c>
      <c r="AY886" s="173" t="s">
        <v>146</v>
      </c>
    </row>
    <row r="887" spans="1:65" s="2" customFormat="1" ht="37.9" customHeight="1">
      <c r="A887" s="33"/>
      <c r="B887" s="148"/>
      <c r="C887" s="149" t="s">
        <v>1355</v>
      </c>
      <c r="D887" s="149" t="s">
        <v>148</v>
      </c>
      <c r="E887" s="150" t="s">
        <v>1356</v>
      </c>
      <c r="F887" s="151" t="s">
        <v>1357</v>
      </c>
      <c r="G887" s="152" t="s">
        <v>151</v>
      </c>
      <c r="H887" s="153">
        <v>483</v>
      </c>
      <c r="I887" s="154"/>
      <c r="J887" s="154"/>
      <c r="K887" s="155">
        <f>ROUND(P887*H887,2)</f>
        <v>0</v>
      </c>
      <c r="L887" s="156"/>
      <c r="M887" s="34"/>
      <c r="N887" s="157" t="s">
        <v>1</v>
      </c>
      <c r="O887" s="158" t="s">
        <v>41</v>
      </c>
      <c r="P887" s="159">
        <f>I887+J887</f>
        <v>0</v>
      </c>
      <c r="Q887" s="159">
        <f>ROUND(I887*H887,2)</f>
        <v>0</v>
      </c>
      <c r="R887" s="159">
        <f>ROUND(J887*H887,2)</f>
        <v>0</v>
      </c>
      <c r="S887" s="59"/>
      <c r="T887" s="160">
        <f>S887*H887</f>
        <v>0</v>
      </c>
      <c r="U887" s="160">
        <v>0</v>
      </c>
      <c r="V887" s="160">
        <f>U887*H887</f>
        <v>0</v>
      </c>
      <c r="W887" s="160">
        <v>1.0489999999999999E-2</v>
      </c>
      <c r="X887" s="161">
        <f>W887*H887</f>
        <v>5.0666699999999993</v>
      </c>
      <c r="Y887" s="33"/>
      <c r="Z887" s="33"/>
      <c r="AA887" s="33"/>
      <c r="AB887" s="33"/>
      <c r="AC887" s="33"/>
      <c r="AD887" s="33"/>
      <c r="AE887" s="33"/>
      <c r="AR887" s="162" t="s">
        <v>228</v>
      </c>
      <c r="AT887" s="162" t="s">
        <v>148</v>
      </c>
      <c r="AU887" s="162" t="s">
        <v>87</v>
      </c>
      <c r="AY887" s="18" t="s">
        <v>146</v>
      </c>
      <c r="BE887" s="163">
        <f>IF(O887="základní",K887,0)</f>
        <v>0</v>
      </c>
      <c r="BF887" s="163">
        <f>IF(O887="snížená",K887,0)</f>
        <v>0</v>
      </c>
      <c r="BG887" s="163">
        <f>IF(O887="zákl. přenesená",K887,0)</f>
        <v>0</v>
      </c>
      <c r="BH887" s="163">
        <f>IF(O887="sníž. přenesená",K887,0)</f>
        <v>0</v>
      </c>
      <c r="BI887" s="163">
        <f>IF(O887="nulová",K887,0)</f>
        <v>0</v>
      </c>
      <c r="BJ887" s="18" t="s">
        <v>83</v>
      </c>
      <c r="BK887" s="163">
        <f>ROUND(P887*H887,2)</f>
        <v>0</v>
      </c>
      <c r="BL887" s="18" t="s">
        <v>228</v>
      </c>
      <c r="BM887" s="162" t="s">
        <v>1358</v>
      </c>
    </row>
    <row r="888" spans="1:65" s="13" customFormat="1" ht="11.25">
      <c r="B888" s="164"/>
      <c r="D888" s="165" t="s">
        <v>158</v>
      </c>
      <c r="E888" s="166" t="s">
        <v>1</v>
      </c>
      <c r="F888" s="167" t="s">
        <v>889</v>
      </c>
      <c r="H888" s="166" t="s">
        <v>1</v>
      </c>
      <c r="I888" s="168"/>
      <c r="J888" s="168"/>
      <c r="M888" s="164"/>
      <c r="N888" s="169"/>
      <c r="O888" s="170"/>
      <c r="P888" s="170"/>
      <c r="Q888" s="170"/>
      <c r="R888" s="170"/>
      <c r="S888" s="170"/>
      <c r="T888" s="170"/>
      <c r="U888" s="170"/>
      <c r="V888" s="170"/>
      <c r="W888" s="170"/>
      <c r="X888" s="171"/>
      <c r="AT888" s="166" t="s">
        <v>158</v>
      </c>
      <c r="AU888" s="166" t="s">
        <v>87</v>
      </c>
      <c r="AV888" s="13" t="s">
        <v>83</v>
      </c>
      <c r="AW888" s="13" t="s">
        <v>4</v>
      </c>
      <c r="AX888" s="13" t="s">
        <v>78</v>
      </c>
      <c r="AY888" s="166" t="s">
        <v>146</v>
      </c>
    </row>
    <row r="889" spans="1:65" s="14" customFormat="1" ht="11.25">
      <c r="B889" s="172"/>
      <c r="D889" s="165" t="s">
        <v>158</v>
      </c>
      <c r="E889" s="173" t="s">
        <v>1</v>
      </c>
      <c r="F889" s="174" t="s">
        <v>1080</v>
      </c>
      <c r="H889" s="175">
        <v>158</v>
      </c>
      <c r="I889" s="176"/>
      <c r="J889" s="176"/>
      <c r="M889" s="172"/>
      <c r="N889" s="177"/>
      <c r="O889" s="178"/>
      <c r="P889" s="178"/>
      <c r="Q889" s="178"/>
      <c r="R889" s="178"/>
      <c r="S889" s="178"/>
      <c r="T889" s="178"/>
      <c r="U889" s="178"/>
      <c r="V889" s="178"/>
      <c r="W889" s="178"/>
      <c r="X889" s="179"/>
      <c r="AT889" s="173" t="s">
        <v>158</v>
      </c>
      <c r="AU889" s="173" t="s">
        <v>87</v>
      </c>
      <c r="AV889" s="14" t="s">
        <v>87</v>
      </c>
      <c r="AW889" s="14" t="s">
        <v>4</v>
      </c>
      <c r="AX889" s="14" t="s">
        <v>78</v>
      </c>
      <c r="AY889" s="173" t="s">
        <v>146</v>
      </c>
    </row>
    <row r="890" spans="1:65" s="13" customFormat="1" ht="11.25">
      <c r="B890" s="164"/>
      <c r="D890" s="165" t="s">
        <v>158</v>
      </c>
      <c r="E890" s="166" t="s">
        <v>1</v>
      </c>
      <c r="F890" s="167" t="s">
        <v>891</v>
      </c>
      <c r="H890" s="166" t="s">
        <v>1</v>
      </c>
      <c r="I890" s="168"/>
      <c r="J890" s="168"/>
      <c r="M890" s="164"/>
      <c r="N890" s="169"/>
      <c r="O890" s="170"/>
      <c r="P890" s="170"/>
      <c r="Q890" s="170"/>
      <c r="R890" s="170"/>
      <c r="S890" s="170"/>
      <c r="T890" s="170"/>
      <c r="U890" s="170"/>
      <c r="V890" s="170"/>
      <c r="W890" s="170"/>
      <c r="X890" s="171"/>
      <c r="AT890" s="166" t="s">
        <v>158</v>
      </c>
      <c r="AU890" s="166" t="s">
        <v>87</v>
      </c>
      <c r="AV890" s="13" t="s">
        <v>83</v>
      </c>
      <c r="AW890" s="13" t="s">
        <v>4</v>
      </c>
      <c r="AX890" s="13" t="s">
        <v>78</v>
      </c>
      <c r="AY890" s="166" t="s">
        <v>146</v>
      </c>
    </row>
    <row r="891" spans="1:65" s="14" customFormat="1" ht="11.25">
      <c r="B891" s="172"/>
      <c r="D891" s="165" t="s">
        <v>158</v>
      </c>
      <c r="E891" s="173" t="s">
        <v>1</v>
      </c>
      <c r="F891" s="174" t="s">
        <v>1090</v>
      </c>
      <c r="H891" s="175">
        <v>160</v>
      </c>
      <c r="I891" s="176"/>
      <c r="J891" s="176"/>
      <c r="M891" s="172"/>
      <c r="N891" s="177"/>
      <c r="O891" s="178"/>
      <c r="P891" s="178"/>
      <c r="Q891" s="178"/>
      <c r="R891" s="178"/>
      <c r="S891" s="178"/>
      <c r="T891" s="178"/>
      <c r="U891" s="178"/>
      <c r="V891" s="178"/>
      <c r="W891" s="178"/>
      <c r="X891" s="179"/>
      <c r="AT891" s="173" t="s">
        <v>158</v>
      </c>
      <c r="AU891" s="173" t="s">
        <v>87</v>
      </c>
      <c r="AV891" s="14" t="s">
        <v>87</v>
      </c>
      <c r="AW891" s="14" t="s">
        <v>4</v>
      </c>
      <c r="AX891" s="14" t="s">
        <v>78</v>
      </c>
      <c r="AY891" s="173" t="s">
        <v>146</v>
      </c>
    </row>
    <row r="892" spans="1:65" s="13" customFormat="1" ht="11.25">
      <c r="B892" s="164"/>
      <c r="D892" s="165" t="s">
        <v>158</v>
      </c>
      <c r="E892" s="166" t="s">
        <v>1</v>
      </c>
      <c r="F892" s="167" t="s">
        <v>893</v>
      </c>
      <c r="H892" s="166" t="s">
        <v>1</v>
      </c>
      <c r="I892" s="168"/>
      <c r="J892" s="168"/>
      <c r="M892" s="164"/>
      <c r="N892" s="169"/>
      <c r="O892" s="170"/>
      <c r="P892" s="170"/>
      <c r="Q892" s="170"/>
      <c r="R892" s="170"/>
      <c r="S892" s="170"/>
      <c r="T892" s="170"/>
      <c r="U892" s="170"/>
      <c r="V892" s="170"/>
      <c r="W892" s="170"/>
      <c r="X892" s="171"/>
      <c r="AT892" s="166" t="s">
        <v>158</v>
      </c>
      <c r="AU892" s="166" t="s">
        <v>87</v>
      </c>
      <c r="AV892" s="13" t="s">
        <v>83</v>
      </c>
      <c r="AW892" s="13" t="s">
        <v>4</v>
      </c>
      <c r="AX892" s="13" t="s">
        <v>78</v>
      </c>
      <c r="AY892" s="166" t="s">
        <v>146</v>
      </c>
    </row>
    <row r="893" spans="1:65" s="14" customFormat="1" ht="11.25">
      <c r="B893" s="172"/>
      <c r="D893" s="165" t="s">
        <v>158</v>
      </c>
      <c r="E893" s="173" t="s">
        <v>1</v>
      </c>
      <c r="F893" s="174" t="s">
        <v>1112</v>
      </c>
      <c r="H893" s="175">
        <v>165</v>
      </c>
      <c r="I893" s="176"/>
      <c r="J893" s="176"/>
      <c r="M893" s="172"/>
      <c r="N893" s="177"/>
      <c r="O893" s="178"/>
      <c r="P893" s="178"/>
      <c r="Q893" s="178"/>
      <c r="R893" s="178"/>
      <c r="S893" s="178"/>
      <c r="T893" s="178"/>
      <c r="U893" s="178"/>
      <c r="V893" s="178"/>
      <c r="W893" s="178"/>
      <c r="X893" s="179"/>
      <c r="AT893" s="173" t="s">
        <v>158</v>
      </c>
      <c r="AU893" s="173" t="s">
        <v>87</v>
      </c>
      <c r="AV893" s="14" t="s">
        <v>87</v>
      </c>
      <c r="AW893" s="14" t="s">
        <v>4</v>
      </c>
      <c r="AX893" s="14" t="s">
        <v>78</v>
      </c>
      <c r="AY893" s="173" t="s">
        <v>146</v>
      </c>
    </row>
    <row r="894" spans="1:65" s="15" customFormat="1" ht="11.25">
      <c r="B894" s="190"/>
      <c r="D894" s="165" t="s">
        <v>158</v>
      </c>
      <c r="E894" s="191" t="s">
        <v>1</v>
      </c>
      <c r="F894" s="192" t="s">
        <v>248</v>
      </c>
      <c r="H894" s="193">
        <v>483</v>
      </c>
      <c r="I894" s="194"/>
      <c r="J894" s="194"/>
      <c r="M894" s="190"/>
      <c r="N894" s="195"/>
      <c r="O894" s="196"/>
      <c r="P894" s="196"/>
      <c r="Q894" s="196"/>
      <c r="R894" s="196"/>
      <c r="S894" s="196"/>
      <c r="T894" s="196"/>
      <c r="U894" s="196"/>
      <c r="V894" s="196"/>
      <c r="W894" s="196"/>
      <c r="X894" s="197"/>
      <c r="AT894" s="191" t="s">
        <v>158</v>
      </c>
      <c r="AU894" s="191" t="s">
        <v>87</v>
      </c>
      <c r="AV894" s="15" t="s">
        <v>152</v>
      </c>
      <c r="AW894" s="15" t="s">
        <v>4</v>
      </c>
      <c r="AX894" s="15" t="s">
        <v>83</v>
      </c>
      <c r="AY894" s="191" t="s">
        <v>146</v>
      </c>
    </row>
    <row r="895" spans="1:65" s="2" customFormat="1" ht="24.2" customHeight="1">
      <c r="A895" s="33"/>
      <c r="B895" s="148"/>
      <c r="C895" s="149" t="s">
        <v>1359</v>
      </c>
      <c r="D895" s="149" t="s">
        <v>148</v>
      </c>
      <c r="E895" s="150" t="s">
        <v>1360</v>
      </c>
      <c r="F895" s="151" t="s">
        <v>1361</v>
      </c>
      <c r="G895" s="152" t="s">
        <v>151</v>
      </c>
      <c r="H895" s="153">
        <v>30</v>
      </c>
      <c r="I895" s="154"/>
      <c r="J895" s="154"/>
      <c r="K895" s="155">
        <f>ROUND(P895*H895,2)</f>
        <v>0</v>
      </c>
      <c r="L895" s="156"/>
      <c r="M895" s="34"/>
      <c r="N895" s="157" t="s">
        <v>1</v>
      </c>
      <c r="O895" s="158" t="s">
        <v>41</v>
      </c>
      <c r="P895" s="159">
        <f>I895+J895</f>
        <v>0</v>
      </c>
      <c r="Q895" s="159">
        <f>ROUND(I895*H895,2)</f>
        <v>0</v>
      </c>
      <c r="R895" s="159">
        <f>ROUND(J895*H895,2)</f>
        <v>0</v>
      </c>
      <c r="S895" s="59"/>
      <c r="T895" s="160">
        <f>S895*H895</f>
        <v>0</v>
      </c>
      <c r="U895" s="160">
        <v>1.729E-2</v>
      </c>
      <c r="V895" s="160">
        <f>U895*H895</f>
        <v>0.51869999999999994</v>
      </c>
      <c r="W895" s="160">
        <v>0</v>
      </c>
      <c r="X895" s="161">
        <f>W895*H895</f>
        <v>0</v>
      </c>
      <c r="Y895" s="33"/>
      <c r="Z895" s="33"/>
      <c r="AA895" s="33"/>
      <c r="AB895" s="33"/>
      <c r="AC895" s="33"/>
      <c r="AD895" s="33"/>
      <c r="AE895" s="33"/>
      <c r="AR895" s="162" t="s">
        <v>228</v>
      </c>
      <c r="AT895" s="162" t="s">
        <v>148</v>
      </c>
      <c r="AU895" s="162" t="s">
        <v>87</v>
      </c>
      <c r="AY895" s="18" t="s">
        <v>146</v>
      </c>
      <c r="BE895" s="163">
        <f>IF(O895="základní",K895,0)</f>
        <v>0</v>
      </c>
      <c r="BF895" s="163">
        <f>IF(O895="snížená",K895,0)</f>
        <v>0</v>
      </c>
      <c r="BG895" s="163">
        <f>IF(O895="zákl. přenesená",K895,0)</f>
        <v>0</v>
      </c>
      <c r="BH895" s="163">
        <f>IF(O895="sníž. přenesená",K895,0)</f>
        <v>0</v>
      </c>
      <c r="BI895" s="163">
        <f>IF(O895="nulová",K895,0)</f>
        <v>0</v>
      </c>
      <c r="BJ895" s="18" t="s">
        <v>83</v>
      </c>
      <c r="BK895" s="163">
        <f>ROUND(P895*H895,2)</f>
        <v>0</v>
      </c>
      <c r="BL895" s="18" t="s">
        <v>228</v>
      </c>
      <c r="BM895" s="162" t="s">
        <v>1362</v>
      </c>
    </row>
    <row r="896" spans="1:65" s="13" customFormat="1" ht="11.25">
      <c r="B896" s="164"/>
      <c r="D896" s="165" t="s">
        <v>158</v>
      </c>
      <c r="E896" s="166" t="s">
        <v>1</v>
      </c>
      <c r="F896" s="167" t="s">
        <v>195</v>
      </c>
      <c r="H896" s="166" t="s">
        <v>1</v>
      </c>
      <c r="I896" s="168"/>
      <c r="J896" s="168"/>
      <c r="M896" s="164"/>
      <c r="N896" s="169"/>
      <c r="O896" s="170"/>
      <c r="P896" s="170"/>
      <c r="Q896" s="170"/>
      <c r="R896" s="170"/>
      <c r="S896" s="170"/>
      <c r="T896" s="170"/>
      <c r="U896" s="170"/>
      <c r="V896" s="170"/>
      <c r="W896" s="170"/>
      <c r="X896" s="171"/>
      <c r="AT896" s="166" t="s">
        <v>158</v>
      </c>
      <c r="AU896" s="166" t="s">
        <v>87</v>
      </c>
      <c r="AV896" s="13" t="s">
        <v>83</v>
      </c>
      <c r="AW896" s="13" t="s">
        <v>4</v>
      </c>
      <c r="AX896" s="13" t="s">
        <v>78</v>
      </c>
      <c r="AY896" s="166" t="s">
        <v>146</v>
      </c>
    </row>
    <row r="897" spans="1:65" s="14" customFormat="1" ht="11.25">
      <c r="B897" s="172"/>
      <c r="D897" s="165" t="s">
        <v>158</v>
      </c>
      <c r="E897" s="173" t="s">
        <v>1</v>
      </c>
      <c r="F897" s="174" t="s">
        <v>306</v>
      </c>
      <c r="H897" s="175">
        <v>30</v>
      </c>
      <c r="I897" s="176"/>
      <c r="J897" s="176"/>
      <c r="M897" s="172"/>
      <c r="N897" s="177"/>
      <c r="O897" s="178"/>
      <c r="P897" s="178"/>
      <c r="Q897" s="178"/>
      <c r="R897" s="178"/>
      <c r="S897" s="178"/>
      <c r="T897" s="178"/>
      <c r="U897" s="178"/>
      <c r="V897" s="178"/>
      <c r="W897" s="178"/>
      <c r="X897" s="179"/>
      <c r="AT897" s="173" t="s">
        <v>158</v>
      </c>
      <c r="AU897" s="173" t="s">
        <v>87</v>
      </c>
      <c r="AV897" s="14" t="s">
        <v>87</v>
      </c>
      <c r="AW897" s="14" t="s">
        <v>4</v>
      </c>
      <c r="AX897" s="14" t="s">
        <v>83</v>
      </c>
      <c r="AY897" s="173" t="s">
        <v>146</v>
      </c>
    </row>
    <row r="898" spans="1:65" s="2" customFormat="1" ht="24.2" customHeight="1">
      <c r="A898" s="33"/>
      <c r="B898" s="148"/>
      <c r="C898" s="149" t="s">
        <v>1363</v>
      </c>
      <c r="D898" s="149" t="s">
        <v>148</v>
      </c>
      <c r="E898" s="150" t="s">
        <v>1364</v>
      </c>
      <c r="F898" s="151" t="s">
        <v>1365</v>
      </c>
      <c r="G898" s="152" t="s">
        <v>151</v>
      </c>
      <c r="H898" s="153">
        <v>100</v>
      </c>
      <c r="I898" s="154"/>
      <c r="J898" s="154"/>
      <c r="K898" s="155">
        <f>ROUND(P898*H898,2)</f>
        <v>0</v>
      </c>
      <c r="L898" s="156"/>
      <c r="M898" s="34"/>
      <c r="N898" s="157" t="s">
        <v>1</v>
      </c>
      <c r="O898" s="158" t="s">
        <v>41</v>
      </c>
      <c r="P898" s="159">
        <f>I898+J898</f>
        <v>0</v>
      </c>
      <c r="Q898" s="159">
        <f>ROUND(I898*H898,2)</f>
        <v>0</v>
      </c>
      <c r="R898" s="159">
        <f>ROUND(J898*H898,2)</f>
        <v>0</v>
      </c>
      <c r="S898" s="59"/>
      <c r="T898" s="160">
        <f>S898*H898</f>
        <v>0</v>
      </c>
      <c r="U898" s="160">
        <v>0</v>
      </c>
      <c r="V898" s="160">
        <f>U898*H898</f>
        <v>0</v>
      </c>
      <c r="W898" s="160">
        <v>0</v>
      </c>
      <c r="X898" s="161">
        <f>W898*H898</f>
        <v>0</v>
      </c>
      <c r="Y898" s="33"/>
      <c r="Z898" s="33"/>
      <c r="AA898" s="33"/>
      <c r="AB898" s="33"/>
      <c r="AC898" s="33"/>
      <c r="AD898" s="33"/>
      <c r="AE898" s="33"/>
      <c r="AR898" s="162" t="s">
        <v>228</v>
      </c>
      <c r="AT898" s="162" t="s">
        <v>148</v>
      </c>
      <c r="AU898" s="162" t="s">
        <v>87</v>
      </c>
      <c r="AY898" s="18" t="s">
        <v>146</v>
      </c>
      <c r="BE898" s="163">
        <f>IF(O898="základní",K898,0)</f>
        <v>0</v>
      </c>
      <c r="BF898" s="163">
        <f>IF(O898="snížená",K898,0)</f>
        <v>0</v>
      </c>
      <c r="BG898" s="163">
        <f>IF(O898="zákl. přenesená",K898,0)</f>
        <v>0</v>
      </c>
      <c r="BH898" s="163">
        <f>IF(O898="sníž. přenesená",K898,0)</f>
        <v>0</v>
      </c>
      <c r="BI898" s="163">
        <f>IF(O898="nulová",K898,0)</f>
        <v>0</v>
      </c>
      <c r="BJ898" s="18" t="s">
        <v>83</v>
      </c>
      <c r="BK898" s="163">
        <f>ROUND(P898*H898,2)</f>
        <v>0</v>
      </c>
      <c r="BL898" s="18" t="s">
        <v>228</v>
      </c>
      <c r="BM898" s="162" t="s">
        <v>1366</v>
      </c>
    </row>
    <row r="899" spans="1:65" s="2" customFormat="1" ht="24.2" customHeight="1">
      <c r="A899" s="33"/>
      <c r="B899" s="148"/>
      <c r="C899" s="149" t="s">
        <v>1367</v>
      </c>
      <c r="D899" s="149" t="s">
        <v>148</v>
      </c>
      <c r="E899" s="150" t="s">
        <v>1368</v>
      </c>
      <c r="F899" s="151" t="s">
        <v>1369</v>
      </c>
      <c r="G899" s="152" t="s">
        <v>177</v>
      </c>
      <c r="H899" s="153">
        <v>6.6829999999999998</v>
      </c>
      <c r="I899" s="154"/>
      <c r="J899" s="154"/>
      <c r="K899" s="155">
        <f>ROUND(P899*H899,2)</f>
        <v>0</v>
      </c>
      <c r="L899" s="156"/>
      <c r="M899" s="34"/>
      <c r="N899" s="157" t="s">
        <v>1</v>
      </c>
      <c r="O899" s="158" t="s">
        <v>41</v>
      </c>
      <c r="P899" s="159">
        <f>I899+J899</f>
        <v>0</v>
      </c>
      <c r="Q899" s="159">
        <f>ROUND(I899*H899,2)</f>
        <v>0</v>
      </c>
      <c r="R899" s="159">
        <f>ROUND(J899*H899,2)</f>
        <v>0</v>
      </c>
      <c r="S899" s="59"/>
      <c r="T899" s="160">
        <f>S899*H899</f>
        <v>0</v>
      </c>
      <c r="U899" s="160">
        <v>0</v>
      </c>
      <c r="V899" s="160">
        <f>U899*H899</f>
        <v>0</v>
      </c>
      <c r="W899" s="160">
        <v>0</v>
      </c>
      <c r="X899" s="161">
        <f>W899*H899</f>
        <v>0</v>
      </c>
      <c r="Y899" s="33"/>
      <c r="Z899" s="33"/>
      <c r="AA899" s="33"/>
      <c r="AB899" s="33"/>
      <c r="AC899" s="33"/>
      <c r="AD899" s="33"/>
      <c r="AE899" s="33"/>
      <c r="AR899" s="162" t="s">
        <v>228</v>
      </c>
      <c r="AT899" s="162" t="s">
        <v>148</v>
      </c>
      <c r="AU899" s="162" t="s">
        <v>87</v>
      </c>
      <c r="AY899" s="18" t="s">
        <v>146</v>
      </c>
      <c r="BE899" s="163">
        <f>IF(O899="základní",K899,0)</f>
        <v>0</v>
      </c>
      <c r="BF899" s="163">
        <f>IF(O899="snížená",K899,0)</f>
        <v>0</v>
      </c>
      <c r="BG899" s="163">
        <f>IF(O899="zákl. přenesená",K899,0)</f>
        <v>0</v>
      </c>
      <c r="BH899" s="163">
        <f>IF(O899="sníž. přenesená",K899,0)</f>
        <v>0</v>
      </c>
      <c r="BI899" s="163">
        <f>IF(O899="nulová",K899,0)</f>
        <v>0</v>
      </c>
      <c r="BJ899" s="18" t="s">
        <v>83</v>
      </c>
      <c r="BK899" s="163">
        <f>ROUND(P899*H899,2)</f>
        <v>0</v>
      </c>
      <c r="BL899" s="18" t="s">
        <v>228</v>
      </c>
      <c r="BM899" s="162" t="s">
        <v>1370</v>
      </c>
    </row>
    <row r="900" spans="1:65" s="12" customFormat="1" ht="22.9" customHeight="1">
      <c r="B900" s="134"/>
      <c r="D900" s="135" t="s">
        <v>77</v>
      </c>
      <c r="E900" s="146" t="s">
        <v>1371</v>
      </c>
      <c r="F900" s="146" t="s">
        <v>1372</v>
      </c>
      <c r="I900" s="137"/>
      <c r="J900" s="137"/>
      <c r="K900" s="147">
        <f>BK900</f>
        <v>0</v>
      </c>
      <c r="M900" s="134"/>
      <c r="N900" s="139"/>
      <c r="O900" s="140"/>
      <c r="P900" s="140"/>
      <c r="Q900" s="141">
        <f>SUM(Q901:Q924)</f>
        <v>0</v>
      </c>
      <c r="R900" s="141">
        <f>SUM(R901:R924)</f>
        <v>0</v>
      </c>
      <c r="S900" s="140"/>
      <c r="T900" s="142">
        <f>SUM(T901:T924)</f>
        <v>0</v>
      </c>
      <c r="U900" s="140"/>
      <c r="V900" s="142">
        <f>SUM(V901:V924)</f>
        <v>9.5430719999999997E-2</v>
      </c>
      <c r="W900" s="140"/>
      <c r="X900" s="143">
        <f>SUM(X901:X924)</f>
        <v>0.13782079</v>
      </c>
      <c r="AR900" s="135" t="s">
        <v>87</v>
      </c>
      <c r="AT900" s="144" t="s">
        <v>77</v>
      </c>
      <c r="AU900" s="144" t="s">
        <v>83</v>
      </c>
      <c r="AY900" s="135" t="s">
        <v>146</v>
      </c>
      <c r="BK900" s="145">
        <f>SUM(BK901:BK924)</f>
        <v>0</v>
      </c>
    </row>
    <row r="901" spans="1:65" s="2" customFormat="1" ht="14.45" customHeight="1">
      <c r="A901" s="33"/>
      <c r="B901" s="148"/>
      <c r="C901" s="149" t="s">
        <v>1373</v>
      </c>
      <c r="D901" s="149" t="s">
        <v>148</v>
      </c>
      <c r="E901" s="150" t="s">
        <v>1374</v>
      </c>
      <c r="F901" s="151" t="s">
        <v>1375</v>
      </c>
      <c r="G901" s="152" t="s">
        <v>151</v>
      </c>
      <c r="H901" s="153">
        <v>15.295999999999999</v>
      </c>
      <c r="I901" s="154"/>
      <c r="J901" s="154"/>
      <c r="K901" s="155">
        <f>ROUND(P901*H901,2)</f>
        <v>0</v>
      </c>
      <c r="L901" s="156"/>
      <c r="M901" s="34"/>
      <c r="N901" s="157" t="s">
        <v>1</v>
      </c>
      <c r="O901" s="158" t="s">
        <v>41</v>
      </c>
      <c r="P901" s="159">
        <f>I901+J901</f>
        <v>0</v>
      </c>
      <c r="Q901" s="159">
        <f>ROUND(I901*H901,2)</f>
        <v>0</v>
      </c>
      <c r="R901" s="159">
        <f>ROUND(J901*H901,2)</f>
        <v>0</v>
      </c>
      <c r="S901" s="59"/>
      <c r="T901" s="160">
        <f>S901*H901</f>
        <v>0</v>
      </c>
      <c r="U901" s="160">
        <v>0</v>
      </c>
      <c r="V901" s="160">
        <f>U901*H901</f>
        <v>0</v>
      </c>
      <c r="W901" s="160">
        <v>5.94E-3</v>
      </c>
      <c r="X901" s="161">
        <f>W901*H901</f>
        <v>9.0858239999999993E-2</v>
      </c>
      <c r="Y901" s="33"/>
      <c r="Z901" s="33"/>
      <c r="AA901" s="33"/>
      <c r="AB901" s="33"/>
      <c r="AC901" s="33"/>
      <c r="AD901" s="33"/>
      <c r="AE901" s="33"/>
      <c r="AR901" s="162" t="s">
        <v>228</v>
      </c>
      <c r="AT901" s="162" t="s">
        <v>148</v>
      </c>
      <c r="AU901" s="162" t="s">
        <v>87</v>
      </c>
      <c r="AY901" s="18" t="s">
        <v>146</v>
      </c>
      <c r="BE901" s="163">
        <f>IF(O901="základní",K901,0)</f>
        <v>0</v>
      </c>
      <c r="BF901" s="163">
        <f>IF(O901="snížená",K901,0)</f>
        <v>0</v>
      </c>
      <c r="BG901" s="163">
        <f>IF(O901="zákl. přenesená",K901,0)</f>
        <v>0</v>
      </c>
      <c r="BH901" s="163">
        <f>IF(O901="sníž. přenesená",K901,0)</f>
        <v>0</v>
      </c>
      <c r="BI901" s="163">
        <f>IF(O901="nulová",K901,0)</f>
        <v>0</v>
      </c>
      <c r="BJ901" s="18" t="s">
        <v>83</v>
      </c>
      <c r="BK901" s="163">
        <f>ROUND(P901*H901,2)</f>
        <v>0</v>
      </c>
      <c r="BL901" s="18" t="s">
        <v>228</v>
      </c>
      <c r="BM901" s="162" t="s">
        <v>1376</v>
      </c>
    </row>
    <row r="902" spans="1:65" s="13" customFormat="1" ht="11.25">
      <c r="B902" s="164"/>
      <c r="D902" s="165" t="s">
        <v>158</v>
      </c>
      <c r="E902" s="166" t="s">
        <v>1</v>
      </c>
      <c r="F902" s="167" t="s">
        <v>911</v>
      </c>
      <c r="H902" s="166" t="s">
        <v>1</v>
      </c>
      <c r="I902" s="168"/>
      <c r="J902" s="168"/>
      <c r="M902" s="164"/>
      <c r="N902" s="169"/>
      <c r="O902" s="170"/>
      <c r="P902" s="170"/>
      <c r="Q902" s="170"/>
      <c r="R902" s="170"/>
      <c r="S902" s="170"/>
      <c r="T902" s="170"/>
      <c r="U902" s="170"/>
      <c r="V902" s="170"/>
      <c r="W902" s="170"/>
      <c r="X902" s="171"/>
      <c r="AT902" s="166" t="s">
        <v>158</v>
      </c>
      <c r="AU902" s="166" t="s">
        <v>87</v>
      </c>
      <c r="AV902" s="13" t="s">
        <v>83</v>
      </c>
      <c r="AW902" s="13" t="s">
        <v>4</v>
      </c>
      <c r="AX902" s="13" t="s">
        <v>78</v>
      </c>
      <c r="AY902" s="166" t="s">
        <v>146</v>
      </c>
    </row>
    <row r="903" spans="1:65" s="14" customFormat="1" ht="11.25">
      <c r="B903" s="172"/>
      <c r="D903" s="165" t="s">
        <v>158</v>
      </c>
      <c r="E903" s="173" t="s">
        <v>1</v>
      </c>
      <c r="F903" s="174" t="s">
        <v>1377</v>
      </c>
      <c r="H903" s="175">
        <v>14.04</v>
      </c>
      <c r="I903" s="176"/>
      <c r="J903" s="176"/>
      <c r="M903" s="172"/>
      <c r="N903" s="177"/>
      <c r="O903" s="178"/>
      <c r="P903" s="178"/>
      <c r="Q903" s="178"/>
      <c r="R903" s="178"/>
      <c r="S903" s="178"/>
      <c r="T903" s="178"/>
      <c r="U903" s="178"/>
      <c r="V903" s="178"/>
      <c r="W903" s="178"/>
      <c r="X903" s="179"/>
      <c r="AT903" s="173" t="s">
        <v>158</v>
      </c>
      <c r="AU903" s="173" t="s">
        <v>87</v>
      </c>
      <c r="AV903" s="14" t="s">
        <v>87</v>
      </c>
      <c r="AW903" s="14" t="s">
        <v>4</v>
      </c>
      <c r="AX903" s="14" t="s">
        <v>78</v>
      </c>
      <c r="AY903" s="173" t="s">
        <v>146</v>
      </c>
    </row>
    <row r="904" spans="1:65" s="14" customFormat="1" ht="11.25">
      <c r="B904" s="172"/>
      <c r="D904" s="165" t="s">
        <v>158</v>
      </c>
      <c r="E904" s="173" t="s">
        <v>1</v>
      </c>
      <c r="F904" s="174" t="s">
        <v>1378</v>
      </c>
      <c r="H904" s="175">
        <v>1.256</v>
      </c>
      <c r="I904" s="176"/>
      <c r="J904" s="176"/>
      <c r="M904" s="172"/>
      <c r="N904" s="177"/>
      <c r="O904" s="178"/>
      <c r="P904" s="178"/>
      <c r="Q904" s="178"/>
      <c r="R904" s="178"/>
      <c r="S904" s="178"/>
      <c r="T904" s="178"/>
      <c r="U904" s="178"/>
      <c r="V904" s="178"/>
      <c r="W904" s="178"/>
      <c r="X904" s="179"/>
      <c r="AT904" s="173" t="s">
        <v>158</v>
      </c>
      <c r="AU904" s="173" t="s">
        <v>87</v>
      </c>
      <c r="AV904" s="14" t="s">
        <v>87</v>
      </c>
      <c r="AW904" s="14" t="s">
        <v>4</v>
      </c>
      <c r="AX904" s="14" t="s">
        <v>78</v>
      </c>
      <c r="AY904" s="173" t="s">
        <v>146</v>
      </c>
    </row>
    <row r="905" spans="1:65" s="15" customFormat="1" ht="11.25">
      <c r="B905" s="190"/>
      <c r="D905" s="165" t="s">
        <v>158</v>
      </c>
      <c r="E905" s="191" t="s">
        <v>1</v>
      </c>
      <c r="F905" s="192" t="s">
        <v>248</v>
      </c>
      <c r="H905" s="193">
        <v>15.295999999999999</v>
      </c>
      <c r="I905" s="194"/>
      <c r="J905" s="194"/>
      <c r="M905" s="190"/>
      <c r="N905" s="195"/>
      <c r="O905" s="196"/>
      <c r="P905" s="196"/>
      <c r="Q905" s="196"/>
      <c r="R905" s="196"/>
      <c r="S905" s="196"/>
      <c r="T905" s="196"/>
      <c r="U905" s="196"/>
      <c r="V905" s="196"/>
      <c r="W905" s="196"/>
      <c r="X905" s="197"/>
      <c r="AT905" s="191" t="s">
        <v>158</v>
      </c>
      <c r="AU905" s="191" t="s">
        <v>87</v>
      </c>
      <c r="AV905" s="15" t="s">
        <v>152</v>
      </c>
      <c r="AW905" s="15" t="s">
        <v>4</v>
      </c>
      <c r="AX905" s="15" t="s">
        <v>83</v>
      </c>
      <c r="AY905" s="191" t="s">
        <v>146</v>
      </c>
    </row>
    <row r="906" spans="1:65" s="2" customFormat="1" ht="14.45" customHeight="1">
      <c r="A906" s="33"/>
      <c r="B906" s="148"/>
      <c r="C906" s="149" t="s">
        <v>1379</v>
      </c>
      <c r="D906" s="149" t="s">
        <v>148</v>
      </c>
      <c r="E906" s="150" t="s">
        <v>1380</v>
      </c>
      <c r="F906" s="151" t="s">
        <v>1381</v>
      </c>
      <c r="G906" s="152" t="s">
        <v>324</v>
      </c>
      <c r="H906" s="153">
        <v>14.265000000000001</v>
      </c>
      <c r="I906" s="154"/>
      <c r="J906" s="154"/>
      <c r="K906" s="155">
        <f>ROUND(P906*H906,2)</f>
        <v>0</v>
      </c>
      <c r="L906" s="156"/>
      <c r="M906" s="34"/>
      <c r="N906" s="157" t="s">
        <v>1</v>
      </c>
      <c r="O906" s="158" t="s">
        <v>41</v>
      </c>
      <c r="P906" s="159">
        <f>I906+J906</f>
        <v>0</v>
      </c>
      <c r="Q906" s="159">
        <f>ROUND(I906*H906,2)</f>
        <v>0</v>
      </c>
      <c r="R906" s="159">
        <f>ROUND(J906*H906,2)</f>
        <v>0</v>
      </c>
      <c r="S906" s="59"/>
      <c r="T906" s="160">
        <f>S906*H906</f>
        <v>0</v>
      </c>
      <c r="U906" s="160">
        <v>0</v>
      </c>
      <c r="V906" s="160">
        <f>U906*H906</f>
        <v>0</v>
      </c>
      <c r="W906" s="160">
        <v>1.67E-3</v>
      </c>
      <c r="X906" s="161">
        <f>W906*H906</f>
        <v>2.3822550000000001E-2</v>
      </c>
      <c r="Y906" s="33"/>
      <c r="Z906" s="33"/>
      <c r="AA906" s="33"/>
      <c r="AB906" s="33"/>
      <c r="AC906" s="33"/>
      <c r="AD906" s="33"/>
      <c r="AE906" s="33"/>
      <c r="AR906" s="162" t="s">
        <v>228</v>
      </c>
      <c r="AT906" s="162" t="s">
        <v>148</v>
      </c>
      <c r="AU906" s="162" t="s">
        <v>87</v>
      </c>
      <c r="AY906" s="18" t="s">
        <v>146</v>
      </c>
      <c r="BE906" s="163">
        <f>IF(O906="základní",K906,0)</f>
        <v>0</v>
      </c>
      <c r="BF906" s="163">
        <f>IF(O906="snížená",K906,0)</f>
        <v>0</v>
      </c>
      <c r="BG906" s="163">
        <f>IF(O906="zákl. přenesená",K906,0)</f>
        <v>0</v>
      </c>
      <c r="BH906" s="163">
        <f>IF(O906="sníž. přenesená",K906,0)</f>
        <v>0</v>
      </c>
      <c r="BI906" s="163">
        <f>IF(O906="nulová",K906,0)</f>
        <v>0</v>
      </c>
      <c r="BJ906" s="18" t="s">
        <v>83</v>
      </c>
      <c r="BK906" s="163">
        <f>ROUND(P906*H906,2)</f>
        <v>0</v>
      </c>
      <c r="BL906" s="18" t="s">
        <v>228</v>
      </c>
      <c r="BM906" s="162" t="s">
        <v>1382</v>
      </c>
    </row>
    <row r="907" spans="1:65" s="13" customFormat="1" ht="11.25">
      <c r="B907" s="164"/>
      <c r="D907" s="165" t="s">
        <v>158</v>
      </c>
      <c r="E907" s="166" t="s">
        <v>1</v>
      </c>
      <c r="F907" s="167" t="s">
        <v>911</v>
      </c>
      <c r="H907" s="166" t="s">
        <v>1</v>
      </c>
      <c r="I907" s="168"/>
      <c r="J907" s="168"/>
      <c r="M907" s="164"/>
      <c r="N907" s="169"/>
      <c r="O907" s="170"/>
      <c r="P907" s="170"/>
      <c r="Q907" s="170"/>
      <c r="R907" s="170"/>
      <c r="S907" s="170"/>
      <c r="T907" s="170"/>
      <c r="U907" s="170"/>
      <c r="V907" s="170"/>
      <c r="W907" s="170"/>
      <c r="X907" s="171"/>
      <c r="AT907" s="166" t="s">
        <v>158</v>
      </c>
      <c r="AU907" s="166" t="s">
        <v>87</v>
      </c>
      <c r="AV907" s="13" t="s">
        <v>83</v>
      </c>
      <c r="AW907" s="13" t="s">
        <v>4</v>
      </c>
      <c r="AX907" s="13" t="s">
        <v>78</v>
      </c>
      <c r="AY907" s="166" t="s">
        <v>146</v>
      </c>
    </row>
    <row r="908" spans="1:65" s="14" customFormat="1" ht="11.25">
      <c r="B908" s="172"/>
      <c r="D908" s="165" t="s">
        <v>158</v>
      </c>
      <c r="E908" s="173" t="s">
        <v>1</v>
      </c>
      <c r="F908" s="174" t="s">
        <v>1383</v>
      </c>
      <c r="H908" s="175">
        <v>9.7650000000000006</v>
      </c>
      <c r="I908" s="176"/>
      <c r="J908" s="176"/>
      <c r="M908" s="172"/>
      <c r="N908" s="177"/>
      <c r="O908" s="178"/>
      <c r="P908" s="178"/>
      <c r="Q908" s="178"/>
      <c r="R908" s="178"/>
      <c r="S908" s="178"/>
      <c r="T908" s="178"/>
      <c r="U908" s="178"/>
      <c r="V908" s="178"/>
      <c r="W908" s="178"/>
      <c r="X908" s="179"/>
      <c r="AT908" s="173" t="s">
        <v>158</v>
      </c>
      <c r="AU908" s="173" t="s">
        <v>87</v>
      </c>
      <c r="AV908" s="14" t="s">
        <v>87</v>
      </c>
      <c r="AW908" s="14" t="s">
        <v>4</v>
      </c>
      <c r="AX908" s="14" t="s">
        <v>78</v>
      </c>
      <c r="AY908" s="173" t="s">
        <v>146</v>
      </c>
    </row>
    <row r="909" spans="1:65" s="13" customFormat="1" ht="11.25">
      <c r="B909" s="164"/>
      <c r="D909" s="165" t="s">
        <v>158</v>
      </c>
      <c r="E909" s="166" t="s">
        <v>1</v>
      </c>
      <c r="F909" s="167" t="s">
        <v>972</v>
      </c>
      <c r="H909" s="166" t="s">
        <v>1</v>
      </c>
      <c r="I909" s="168"/>
      <c r="J909" s="168"/>
      <c r="M909" s="164"/>
      <c r="N909" s="169"/>
      <c r="O909" s="170"/>
      <c r="P909" s="170"/>
      <c r="Q909" s="170"/>
      <c r="R909" s="170"/>
      <c r="S909" s="170"/>
      <c r="T909" s="170"/>
      <c r="U909" s="170"/>
      <c r="V909" s="170"/>
      <c r="W909" s="170"/>
      <c r="X909" s="171"/>
      <c r="AT909" s="166" t="s">
        <v>158</v>
      </c>
      <c r="AU909" s="166" t="s">
        <v>87</v>
      </c>
      <c r="AV909" s="13" t="s">
        <v>83</v>
      </c>
      <c r="AW909" s="13" t="s">
        <v>4</v>
      </c>
      <c r="AX909" s="13" t="s">
        <v>78</v>
      </c>
      <c r="AY909" s="166" t="s">
        <v>146</v>
      </c>
    </row>
    <row r="910" spans="1:65" s="14" customFormat="1" ht="11.25">
      <c r="B910" s="172"/>
      <c r="D910" s="165" t="s">
        <v>158</v>
      </c>
      <c r="E910" s="173" t="s">
        <v>1</v>
      </c>
      <c r="F910" s="174" t="s">
        <v>1384</v>
      </c>
      <c r="H910" s="175">
        <v>4.5</v>
      </c>
      <c r="I910" s="176"/>
      <c r="J910" s="176"/>
      <c r="M910" s="172"/>
      <c r="N910" s="177"/>
      <c r="O910" s="178"/>
      <c r="P910" s="178"/>
      <c r="Q910" s="178"/>
      <c r="R910" s="178"/>
      <c r="S910" s="178"/>
      <c r="T910" s="178"/>
      <c r="U910" s="178"/>
      <c r="V910" s="178"/>
      <c r="W910" s="178"/>
      <c r="X910" s="179"/>
      <c r="AT910" s="173" t="s">
        <v>158</v>
      </c>
      <c r="AU910" s="173" t="s">
        <v>87</v>
      </c>
      <c r="AV910" s="14" t="s">
        <v>87</v>
      </c>
      <c r="AW910" s="14" t="s">
        <v>4</v>
      </c>
      <c r="AX910" s="14" t="s">
        <v>78</v>
      </c>
      <c r="AY910" s="173" t="s">
        <v>146</v>
      </c>
    </row>
    <row r="911" spans="1:65" s="15" customFormat="1" ht="11.25">
      <c r="B911" s="190"/>
      <c r="D911" s="165" t="s">
        <v>158</v>
      </c>
      <c r="E911" s="191" t="s">
        <v>1</v>
      </c>
      <c r="F911" s="192" t="s">
        <v>248</v>
      </c>
      <c r="H911" s="193">
        <v>14.265000000000001</v>
      </c>
      <c r="I911" s="194"/>
      <c r="J911" s="194"/>
      <c r="M911" s="190"/>
      <c r="N911" s="195"/>
      <c r="O911" s="196"/>
      <c r="P911" s="196"/>
      <c r="Q911" s="196"/>
      <c r="R911" s="196"/>
      <c r="S911" s="196"/>
      <c r="T911" s="196"/>
      <c r="U911" s="196"/>
      <c r="V911" s="196"/>
      <c r="W911" s="196"/>
      <c r="X911" s="197"/>
      <c r="AT911" s="191" t="s">
        <v>158</v>
      </c>
      <c r="AU911" s="191" t="s">
        <v>87</v>
      </c>
      <c r="AV911" s="15" t="s">
        <v>152</v>
      </c>
      <c r="AW911" s="15" t="s">
        <v>4</v>
      </c>
      <c r="AX911" s="15" t="s">
        <v>83</v>
      </c>
      <c r="AY911" s="191" t="s">
        <v>146</v>
      </c>
    </row>
    <row r="912" spans="1:65" s="2" customFormat="1" ht="14.45" customHeight="1">
      <c r="A912" s="33"/>
      <c r="B912" s="148"/>
      <c r="C912" s="149" t="s">
        <v>1385</v>
      </c>
      <c r="D912" s="149" t="s">
        <v>148</v>
      </c>
      <c r="E912" s="150" t="s">
        <v>1386</v>
      </c>
      <c r="F912" s="151" t="s">
        <v>1387</v>
      </c>
      <c r="G912" s="152" t="s">
        <v>324</v>
      </c>
      <c r="H912" s="153">
        <v>8.9</v>
      </c>
      <c r="I912" s="154"/>
      <c r="J912" s="154"/>
      <c r="K912" s="155">
        <f>ROUND(P912*H912,2)</f>
        <v>0</v>
      </c>
      <c r="L912" s="156"/>
      <c r="M912" s="34"/>
      <c r="N912" s="157" t="s">
        <v>1</v>
      </c>
      <c r="O912" s="158" t="s">
        <v>41</v>
      </c>
      <c r="P912" s="159">
        <f>I912+J912</f>
        <v>0</v>
      </c>
      <c r="Q912" s="159">
        <f>ROUND(I912*H912,2)</f>
        <v>0</v>
      </c>
      <c r="R912" s="159">
        <f>ROUND(J912*H912,2)</f>
        <v>0</v>
      </c>
      <c r="S912" s="59"/>
      <c r="T912" s="160">
        <f>S912*H912</f>
        <v>0</v>
      </c>
      <c r="U912" s="160">
        <v>0</v>
      </c>
      <c r="V912" s="160">
        <f>U912*H912</f>
        <v>0</v>
      </c>
      <c r="W912" s="160">
        <v>2.5999999999999999E-3</v>
      </c>
      <c r="X912" s="161">
        <f>W912*H912</f>
        <v>2.3140000000000001E-2</v>
      </c>
      <c r="Y912" s="33"/>
      <c r="Z912" s="33"/>
      <c r="AA912" s="33"/>
      <c r="AB912" s="33"/>
      <c r="AC912" s="33"/>
      <c r="AD912" s="33"/>
      <c r="AE912" s="33"/>
      <c r="AR912" s="162" t="s">
        <v>228</v>
      </c>
      <c r="AT912" s="162" t="s">
        <v>148</v>
      </c>
      <c r="AU912" s="162" t="s">
        <v>87</v>
      </c>
      <c r="AY912" s="18" t="s">
        <v>146</v>
      </c>
      <c r="BE912" s="163">
        <f>IF(O912="základní",K912,0)</f>
        <v>0</v>
      </c>
      <c r="BF912" s="163">
        <f>IF(O912="snížená",K912,0)</f>
        <v>0</v>
      </c>
      <c r="BG912" s="163">
        <f>IF(O912="zákl. přenesená",K912,0)</f>
        <v>0</v>
      </c>
      <c r="BH912" s="163">
        <f>IF(O912="sníž. přenesená",K912,0)</f>
        <v>0</v>
      </c>
      <c r="BI912" s="163">
        <f>IF(O912="nulová",K912,0)</f>
        <v>0</v>
      </c>
      <c r="BJ912" s="18" t="s">
        <v>83</v>
      </c>
      <c r="BK912" s="163">
        <f>ROUND(P912*H912,2)</f>
        <v>0</v>
      </c>
      <c r="BL912" s="18" t="s">
        <v>228</v>
      </c>
      <c r="BM912" s="162" t="s">
        <v>1388</v>
      </c>
    </row>
    <row r="913" spans="1:65" s="13" customFormat="1" ht="11.25">
      <c r="B913" s="164"/>
      <c r="D913" s="165" t="s">
        <v>158</v>
      </c>
      <c r="E913" s="166" t="s">
        <v>1</v>
      </c>
      <c r="F913" s="167" t="s">
        <v>911</v>
      </c>
      <c r="H913" s="166" t="s">
        <v>1</v>
      </c>
      <c r="I913" s="168"/>
      <c r="J913" s="168"/>
      <c r="M913" s="164"/>
      <c r="N913" s="169"/>
      <c r="O913" s="170"/>
      <c r="P913" s="170"/>
      <c r="Q913" s="170"/>
      <c r="R913" s="170"/>
      <c r="S913" s="170"/>
      <c r="T913" s="170"/>
      <c r="U913" s="170"/>
      <c r="V913" s="170"/>
      <c r="W913" s="170"/>
      <c r="X913" s="171"/>
      <c r="AT913" s="166" t="s">
        <v>158</v>
      </c>
      <c r="AU913" s="166" t="s">
        <v>87</v>
      </c>
      <c r="AV913" s="13" t="s">
        <v>83</v>
      </c>
      <c r="AW913" s="13" t="s">
        <v>4</v>
      </c>
      <c r="AX913" s="13" t="s">
        <v>78</v>
      </c>
      <c r="AY913" s="166" t="s">
        <v>146</v>
      </c>
    </row>
    <row r="914" spans="1:65" s="14" customFormat="1" ht="11.25">
      <c r="B914" s="172"/>
      <c r="D914" s="165" t="s">
        <v>158</v>
      </c>
      <c r="E914" s="173" t="s">
        <v>1</v>
      </c>
      <c r="F914" s="174" t="s">
        <v>1389</v>
      </c>
      <c r="H914" s="175">
        <v>8.9</v>
      </c>
      <c r="I914" s="176"/>
      <c r="J914" s="176"/>
      <c r="M914" s="172"/>
      <c r="N914" s="177"/>
      <c r="O914" s="178"/>
      <c r="P914" s="178"/>
      <c r="Q914" s="178"/>
      <c r="R914" s="178"/>
      <c r="S914" s="178"/>
      <c r="T914" s="178"/>
      <c r="U914" s="178"/>
      <c r="V914" s="178"/>
      <c r="W914" s="178"/>
      <c r="X914" s="179"/>
      <c r="AT914" s="173" t="s">
        <v>158</v>
      </c>
      <c r="AU914" s="173" t="s">
        <v>87</v>
      </c>
      <c r="AV914" s="14" t="s">
        <v>87</v>
      </c>
      <c r="AW914" s="14" t="s">
        <v>4</v>
      </c>
      <c r="AX914" s="14" t="s">
        <v>83</v>
      </c>
      <c r="AY914" s="173" t="s">
        <v>146</v>
      </c>
    </row>
    <row r="915" spans="1:65" s="2" customFormat="1" ht="24.2" customHeight="1">
      <c r="A915" s="33"/>
      <c r="B915" s="148"/>
      <c r="C915" s="149" t="s">
        <v>1390</v>
      </c>
      <c r="D915" s="149" t="s">
        <v>148</v>
      </c>
      <c r="E915" s="150" t="s">
        <v>1391</v>
      </c>
      <c r="F915" s="151" t="s">
        <v>1392</v>
      </c>
      <c r="G915" s="152" t="s">
        <v>151</v>
      </c>
      <c r="H915" s="153">
        <v>2.86</v>
      </c>
      <c r="I915" s="154"/>
      <c r="J915" s="154"/>
      <c r="K915" s="155">
        <f>ROUND(P915*H915,2)</f>
        <v>0</v>
      </c>
      <c r="L915" s="156"/>
      <c r="M915" s="34"/>
      <c r="N915" s="157" t="s">
        <v>1</v>
      </c>
      <c r="O915" s="158" t="s">
        <v>41</v>
      </c>
      <c r="P915" s="159">
        <f>I915+J915</f>
        <v>0</v>
      </c>
      <c r="Q915" s="159">
        <f>ROUND(I915*H915,2)</f>
        <v>0</v>
      </c>
      <c r="R915" s="159">
        <f>ROUND(J915*H915,2)</f>
        <v>0</v>
      </c>
      <c r="S915" s="59"/>
      <c r="T915" s="160">
        <f>S915*H915</f>
        <v>0</v>
      </c>
      <c r="U915" s="160">
        <v>6.6E-3</v>
      </c>
      <c r="V915" s="160">
        <f>U915*H915</f>
        <v>1.8876E-2</v>
      </c>
      <c r="W915" s="160">
        <v>0</v>
      </c>
      <c r="X915" s="161">
        <f>W915*H915</f>
        <v>0</v>
      </c>
      <c r="Y915" s="33"/>
      <c r="Z915" s="33"/>
      <c r="AA915" s="33"/>
      <c r="AB915" s="33"/>
      <c r="AC915" s="33"/>
      <c r="AD915" s="33"/>
      <c r="AE915" s="33"/>
      <c r="AR915" s="162" t="s">
        <v>228</v>
      </c>
      <c r="AT915" s="162" t="s">
        <v>148</v>
      </c>
      <c r="AU915" s="162" t="s">
        <v>87</v>
      </c>
      <c r="AY915" s="18" t="s">
        <v>146</v>
      </c>
      <c r="BE915" s="163">
        <f>IF(O915="základní",K915,0)</f>
        <v>0</v>
      </c>
      <c r="BF915" s="163">
        <f>IF(O915="snížená",K915,0)</f>
        <v>0</v>
      </c>
      <c r="BG915" s="163">
        <f>IF(O915="zákl. přenesená",K915,0)</f>
        <v>0</v>
      </c>
      <c r="BH915" s="163">
        <f>IF(O915="sníž. přenesená",K915,0)</f>
        <v>0</v>
      </c>
      <c r="BI915" s="163">
        <f>IF(O915="nulová",K915,0)</f>
        <v>0</v>
      </c>
      <c r="BJ915" s="18" t="s">
        <v>83</v>
      </c>
      <c r="BK915" s="163">
        <f>ROUND(P915*H915,2)</f>
        <v>0</v>
      </c>
      <c r="BL915" s="18" t="s">
        <v>228</v>
      </c>
      <c r="BM915" s="162" t="s">
        <v>1393</v>
      </c>
    </row>
    <row r="916" spans="1:65" s="13" customFormat="1" ht="11.25">
      <c r="B916" s="164"/>
      <c r="D916" s="165" t="s">
        <v>158</v>
      </c>
      <c r="E916" s="166" t="s">
        <v>1</v>
      </c>
      <c r="F916" s="167" t="s">
        <v>598</v>
      </c>
      <c r="H916" s="166" t="s">
        <v>1</v>
      </c>
      <c r="I916" s="168"/>
      <c r="J916" s="168"/>
      <c r="M916" s="164"/>
      <c r="N916" s="169"/>
      <c r="O916" s="170"/>
      <c r="P916" s="170"/>
      <c r="Q916" s="170"/>
      <c r="R916" s="170"/>
      <c r="S916" s="170"/>
      <c r="T916" s="170"/>
      <c r="U916" s="170"/>
      <c r="V916" s="170"/>
      <c r="W916" s="170"/>
      <c r="X916" s="171"/>
      <c r="AT916" s="166" t="s">
        <v>158</v>
      </c>
      <c r="AU916" s="166" t="s">
        <v>87</v>
      </c>
      <c r="AV916" s="13" t="s">
        <v>83</v>
      </c>
      <c r="AW916" s="13" t="s">
        <v>4</v>
      </c>
      <c r="AX916" s="13" t="s">
        <v>78</v>
      </c>
      <c r="AY916" s="166" t="s">
        <v>146</v>
      </c>
    </row>
    <row r="917" spans="1:65" s="14" customFormat="1" ht="11.25">
      <c r="B917" s="172"/>
      <c r="D917" s="165" t="s">
        <v>158</v>
      </c>
      <c r="E917" s="173" t="s">
        <v>1</v>
      </c>
      <c r="F917" s="174" t="s">
        <v>1394</v>
      </c>
      <c r="H917" s="175">
        <v>2.86</v>
      </c>
      <c r="I917" s="176"/>
      <c r="J917" s="176"/>
      <c r="M917" s="172"/>
      <c r="N917" s="177"/>
      <c r="O917" s="178"/>
      <c r="P917" s="178"/>
      <c r="Q917" s="178"/>
      <c r="R917" s="178"/>
      <c r="S917" s="178"/>
      <c r="T917" s="178"/>
      <c r="U917" s="178"/>
      <c r="V917" s="178"/>
      <c r="W917" s="178"/>
      <c r="X917" s="179"/>
      <c r="AT917" s="173" t="s">
        <v>158</v>
      </c>
      <c r="AU917" s="173" t="s">
        <v>87</v>
      </c>
      <c r="AV917" s="14" t="s">
        <v>87</v>
      </c>
      <c r="AW917" s="14" t="s">
        <v>4</v>
      </c>
      <c r="AX917" s="14" t="s">
        <v>83</v>
      </c>
      <c r="AY917" s="173" t="s">
        <v>146</v>
      </c>
    </row>
    <row r="918" spans="1:65" s="2" customFormat="1" ht="24.2" customHeight="1">
      <c r="A918" s="33"/>
      <c r="B918" s="148"/>
      <c r="C918" s="149" t="s">
        <v>1395</v>
      </c>
      <c r="D918" s="149" t="s">
        <v>148</v>
      </c>
      <c r="E918" s="150" t="s">
        <v>1396</v>
      </c>
      <c r="F918" s="151" t="s">
        <v>1397</v>
      </c>
      <c r="G918" s="152" t="s">
        <v>324</v>
      </c>
      <c r="H918" s="153">
        <v>21.384</v>
      </c>
      <c r="I918" s="154"/>
      <c r="J918" s="154"/>
      <c r="K918" s="155">
        <f>ROUND(P918*H918,2)</f>
        <v>0</v>
      </c>
      <c r="L918" s="156"/>
      <c r="M918" s="34"/>
      <c r="N918" s="157" t="s">
        <v>1</v>
      </c>
      <c r="O918" s="158" t="s">
        <v>41</v>
      </c>
      <c r="P918" s="159">
        <f>I918+J918</f>
        <v>0</v>
      </c>
      <c r="Q918" s="159">
        <f>ROUND(I918*H918,2)</f>
        <v>0</v>
      </c>
      <c r="R918" s="159">
        <f>ROUND(J918*H918,2)</f>
        <v>0</v>
      </c>
      <c r="S918" s="59"/>
      <c r="T918" s="160">
        <f>S918*H918</f>
        <v>0</v>
      </c>
      <c r="U918" s="160">
        <v>3.5799999999999998E-3</v>
      </c>
      <c r="V918" s="160">
        <f>U918*H918</f>
        <v>7.6554719999999993E-2</v>
      </c>
      <c r="W918" s="160">
        <v>0</v>
      </c>
      <c r="X918" s="161">
        <f>W918*H918</f>
        <v>0</v>
      </c>
      <c r="Y918" s="33"/>
      <c r="Z918" s="33"/>
      <c r="AA918" s="33"/>
      <c r="AB918" s="33"/>
      <c r="AC918" s="33"/>
      <c r="AD918" s="33"/>
      <c r="AE918" s="33"/>
      <c r="AR918" s="162" t="s">
        <v>228</v>
      </c>
      <c r="AT918" s="162" t="s">
        <v>148</v>
      </c>
      <c r="AU918" s="162" t="s">
        <v>87</v>
      </c>
      <c r="AY918" s="18" t="s">
        <v>146</v>
      </c>
      <c r="BE918" s="163">
        <f>IF(O918="základní",K918,0)</f>
        <v>0</v>
      </c>
      <c r="BF918" s="163">
        <f>IF(O918="snížená",K918,0)</f>
        <v>0</v>
      </c>
      <c r="BG918" s="163">
        <f>IF(O918="zákl. přenesená",K918,0)</f>
        <v>0</v>
      </c>
      <c r="BH918" s="163">
        <f>IF(O918="sníž. přenesená",K918,0)</f>
        <v>0</v>
      </c>
      <c r="BI918" s="163">
        <f>IF(O918="nulová",K918,0)</f>
        <v>0</v>
      </c>
      <c r="BJ918" s="18" t="s">
        <v>83</v>
      </c>
      <c r="BK918" s="163">
        <f>ROUND(P918*H918,2)</f>
        <v>0</v>
      </c>
      <c r="BL918" s="18" t="s">
        <v>228</v>
      </c>
      <c r="BM918" s="162" t="s">
        <v>1398</v>
      </c>
    </row>
    <row r="919" spans="1:65" s="13" customFormat="1" ht="11.25">
      <c r="B919" s="164"/>
      <c r="D919" s="165" t="s">
        <v>158</v>
      </c>
      <c r="E919" s="166" t="s">
        <v>1</v>
      </c>
      <c r="F919" s="167" t="s">
        <v>195</v>
      </c>
      <c r="H919" s="166" t="s">
        <v>1</v>
      </c>
      <c r="I919" s="168"/>
      <c r="J919" s="168"/>
      <c r="M919" s="164"/>
      <c r="N919" s="169"/>
      <c r="O919" s="170"/>
      <c r="P919" s="170"/>
      <c r="Q919" s="170"/>
      <c r="R919" s="170"/>
      <c r="S919" s="170"/>
      <c r="T919" s="170"/>
      <c r="U919" s="170"/>
      <c r="V919" s="170"/>
      <c r="W919" s="170"/>
      <c r="X919" s="171"/>
      <c r="AT919" s="166" t="s">
        <v>158</v>
      </c>
      <c r="AU919" s="166" t="s">
        <v>87</v>
      </c>
      <c r="AV919" s="13" t="s">
        <v>83</v>
      </c>
      <c r="AW919" s="13" t="s">
        <v>4</v>
      </c>
      <c r="AX919" s="13" t="s">
        <v>78</v>
      </c>
      <c r="AY919" s="166" t="s">
        <v>146</v>
      </c>
    </row>
    <row r="920" spans="1:65" s="14" customFormat="1" ht="11.25">
      <c r="B920" s="172"/>
      <c r="D920" s="165" t="s">
        <v>158</v>
      </c>
      <c r="E920" s="173" t="s">
        <v>1</v>
      </c>
      <c r="F920" s="174" t="s">
        <v>1399</v>
      </c>
      <c r="H920" s="175">
        <v>21.384</v>
      </c>
      <c r="I920" s="176"/>
      <c r="J920" s="176"/>
      <c r="M920" s="172"/>
      <c r="N920" s="177"/>
      <c r="O920" s="178"/>
      <c r="P920" s="178"/>
      <c r="Q920" s="178"/>
      <c r="R920" s="178"/>
      <c r="S920" s="178"/>
      <c r="T920" s="178"/>
      <c r="U920" s="178"/>
      <c r="V920" s="178"/>
      <c r="W920" s="178"/>
      <c r="X920" s="179"/>
      <c r="AT920" s="173" t="s">
        <v>158</v>
      </c>
      <c r="AU920" s="173" t="s">
        <v>87</v>
      </c>
      <c r="AV920" s="14" t="s">
        <v>87</v>
      </c>
      <c r="AW920" s="14" t="s">
        <v>4</v>
      </c>
      <c r="AX920" s="14" t="s">
        <v>83</v>
      </c>
      <c r="AY920" s="173" t="s">
        <v>146</v>
      </c>
    </row>
    <row r="921" spans="1:65" s="2" customFormat="1" ht="37.9" customHeight="1">
      <c r="A921" s="33"/>
      <c r="B921" s="148"/>
      <c r="C921" s="149" t="s">
        <v>1400</v>
      </c>
      <c r="D921" s="149" t="s">
        <v>148</v>
      </c>
      <c r="E921" s="150" t="s">
        <v>1401</v>
      </c>
      <c r="F921" s="151" t="s">
        <v>1402</v>
      </c>
      <c r="G921" s="152" t="s">
        <v>501</v>
      </c>
      <c r="H921" s="153">
        <v>1</v>
      </c>
      <c r="I921" s="154"/>
      <c r="J921" s="154"/>
      <c r="K921" s="155">
        <f>ROUND(P921*H921,2)</f>
        <v>0</v>
      </c>
      <c r="L921" s="156"/>
      <c r="M921" s="34"/>
      <c r="N921" s="157" t="s">
        <v>1</v>
      </c>
      <c r="O921" s="158" t="s">
        <v>41</v>
      </c>
      <c r="P921" s="159">
        <f>I921+J921</f>
        <v>0</v>
      </c>
      <c r="Q921" s="159">
        <f>ROUND(I921*H921,2)</f>
        <v>0</v>
      </c>
      <c r="R921" s="159">
        <f>ROUND(J921*H921,2)</f>
        <v>0</v>
      </c>
      <c r="S921" s="59"/>
      <c r="T921" s="160">
        <f>S921*H921</f>
        <v>0</v>
      </c>
      <c r="U921" s="160">
        <v>0</v>
      </c>
      <c r="V921" s="160">
        <f>U921*H921</f>
        <v>0</v>
      </c>
      <c r="W921" s="160">
        <v>0</v>
      </c>
      <c r="X921" s="161">
        <f>W921*H921</f>
        <v>0</v>
      </c>
      <c r="Y921" s="33"/>
      <c r="Z921" s="33"/>
      <c r="AA921" s="33"/>
      <c r="AB921" s="33"/>
      <c r="AC921" s="33"/>
      <c r="AD921" s="33"/>
      <c r="AE921" s="33"/>
      <c r="AR921" s="162" t="s">
        <v>228</v>
      </c>
      <c r="AT921" s="162" t="s">
        <v>148</v>
      </c>
      <c r="AU921" s="162" t="s">
        <v>87</v>
      </c>
      <c r="AY921" s="18" t="s">
        <v>146</v>
      </c>
      <c r="BE921" s="163">
        <f>IF(O921="základní",K921,0)</f>
        <v>0</v>
      </c>
      <c r="BF921" s="163">
        <f>IF(O921="snížená",K921,0)</f>
        <v>0</v>
      </c>
      <c r="BG921" s="163">
        <f>IF(O921="zákl. přenesená",K921,0)</f>
        <v>0</v>
      </c>
      <c r="BH921" s="163">
        <f>IF(O921="sníž. přenesená",K921,0)</f>
        <v>0</v>
      </c>
      <c r="BI921" s="163">
        <f>IF(O921="nulová",K921,0)</f>
        <v>0</v>
      </c>
      <c r="BJ921" s="18" t="s">
        <v>83</v>
      </c>
      <c r="BK921" s="163">
        <f>ROUND(P921*H921,2)</f>
        <v>0</v>
      </c>
      <c r="BL921" s="18" t="s">
        <v>228</v>
      </c>
      <c r="BM921" s="162" t="s">
        <v>1403</v>
      </c>
    </row>
    <row r="922" spans="1:65" s="13" customFormat="1" ht="11.25">
      <c r="B922" s="164"/>
      <c r="D922" s="165" t="s">
        <v>158</v>
      </c>
      <c r="E922" s="166" t="s">
        <v>1</v>
      </c>
      <c r="F922" s="167" t="s">
        <v>1404</v>
      </c>
      <c r="H922" s="166" t="s">
        <v>1</v>
      </c>
      <c r="I922" s="168"/>
      <c r="J922" s="168"/>
      <c r="M922" s="164"/>
      <c r="N922" s="169"/>
      <c r="O922" s="170"/>
      <c r="P922" s="170"/>
      <c r="Q922" s="170"/>
      <c r="R922" s="170"/>
      <c r="S922" s="170"/>
      <c r="T922" s="170"/>
      <c r="U922" s="170"/>
      <c r="V922" s="170"/>
      <c r="W922" s="170"/>
      <c r="X922" s="171"/>
      <c r="AT922" s="166" t="s">
        <v>158</v>
      </c>
      <c r="AU922" s="166" t="s">
        <v>87</v>
      </c>
      <c r="AV922" s="13" t="s">
        <v>83</v>
      </c>
      <c r="AW922" s="13" t="s">
        <v>4</v>
      </c>
      <c r="AX922" s="13" t="s">
        <v>78</v>
      </c>
      <c r="AY922" s="166" t="s">
        <v>146</v>
      </c>
    </row>
    <row r="923" spans="1:65" s="14" customFormat="1" ht="11.25">
      <c r="B923" s="172"/>
      <c r="D923" s="165" t="s">
        <v>158</v>
      </c>
      <c r="E923" s="173" t="s">
        <v>1</v>
      </c>
      <c r="F923" s="174" t="s">
        <v>83</v>
      </c>
      <c r="H923" s="175">
        <v>1</v>
      </c>
      <c r="I923" s="176"/>
      <c r="J923" s="176"/>
      <c r="M923" s="172"/>
      <c r="N923" s="177"/>
      <c r="O923" s="178"/>
      <c r="P923" s="178"/>
      <c r="Q923" s="178"/>
      <c r="R923" s="178"/>
      <c r="S923" s="178"/>
      <c r="T923" s="178"/>
      <c r="U923" s="178"/>
      <c r="V923" s="178"/>
      <c r="W923" s="178"/>
      <c r="X923" s="179"/>
      <c r="AT923" s="173" t="s">
        <v>158</v>
      </c>
      <c r="AU923" s="173" t="s">
        <v>87</v>
      </c>
      <c r="AV923" s="14" t="s">
        <v>87</v>
      </c>
      <c r="AW923" s="14" t="s">
        <v>4</v>
      </c>
      <c r="AX923" s="14" t="s">
        <v>83</v>
      </c>
      <c r="AY923" s="173" t="s">
        <v>146</v>
      </c>
    </row>
    <row r="924" spans="1:65" s="2" customFormat="1" ht="24.2" customHeight="1">
      <c r="A924" s="33"/>
      <c r="B924" s="148"/>
      <c r="C924" s="149" t="s">
        <v>1405</v>
      </c>
      <c r="D924" s="149" t="s">
        <v>148</v>
      </c>
      <c r="E924" s="150" t="s">
        <v>1406</v>
      </c>
      <c r="F924" s="151" t="s">
        <v>1407</v>
      </c>
      <c r="G924" s="152" t="s">
        <v>177</v>
      </c>
      <c r="H924" s="153">
        <v>9.5000000000000001E-2</v>
      </c>
      <c r="I924" s="154"/>
      <c r="J924" s="154"/>
      <c r="K924" s="155">
        <f>ROUND(P924*H924,2)</f>
        <v>0</v>
      </c>
      <c r="L924" s="156"/>
      <c r="M924" s="34"/>
      <c r="N924" s="157" t="s">
        <v>1</v>
      </c>
      <c r="O924" s="158" t="s">
        <v>41</v>
      </c>
      <c r="P924" s="159">
        <f>I924+J924</f>
        <v>0</v>
      </c>
      <c r="Q924" s="159">
        <f>ROUND(I924*H924,2)</f>
        <v>0</v>
      </c>
      <c r="R924" s="159">
        <f>ROUND(J924*H924,2)</f>
        <v>0</v>
      </c>
      <c r="S924" s="59"/>
      <c r="T924" s="160">
        <f>S924*H924</f>
        <v>0</v>
      </c>
      <c r="U924" s="160">
        <v>0</v>
      </c>
      <c r="V924" s="160">
        <f>U924*H924</f>
        <v>0</v>
      </c>
      <c r="W924" s="160">
        <v>0</v>
      </c>
      <c r="X924" s="161">
        <f>W924*H924</f>
        <v>0</v>
      </c>
      <c r="Y924" s="33"/>
      <c r="Z924" s="33"/>
      <c r="AA924" s="33"/>
      <c r="AB924" s="33"/>
      <c r="AC924" s="33"/>
      <c r="AD924" s="33"/>
      <c r="AE924" s="33"/>
      <c r="AR924" s="162" t="s">
        <v>228</v>
      </c>
      <c r="AT924" s="162" t="s">
        <v>148</v>
      </c>
      <c r="AU924" s="162" t="s">
        <v>87</v>
      </c>
      <c r="AY924" s="18" t="s">
        <v>146</v>
      </c>
      <c r="BE924" s="163">
        <f>IF(O924="základní",K924,0)</f>
        <v>0</v>
      </c>
      <c r="BF924" s="163">
        <f>IF(O924="snížená",K924,0)</f>
        <v>0</v>
      </c>
      <c r="BG924" s="163">
        <f>IF(O924="zákl. přenesená",K924,0)</f>
        <v>0</v>
      </c>
      <c r="BH924" s="163">
        <f>IF(O924="sníž. přenesená",K924,0)</f>
        <v>0</v>
      </c>
      <c r="BI924" s="163">
        <f>IF(O924="nulová",K924,0)</f>
        <v>0</v>
      </c>
      <c r="BJ924" s="18" t="s">
        <v>83</v>
      </c>
      <c r="BK924" s="163">
        <f>ROUND(P924*H924,2)</f>
        <v>0</v>
      </c>
      <c r="BL924" s="18" t="s">
        <v>228</v>
      </c>
      <c r="BM924" s="162" t="s">
        <v>1408</v>
      </c>
    </row>
    <row r="925" spans="1:65" s="12" customFormat="1" ht="22.9" customHeight="1">
      <c r="B925" s="134"/>
      <c r="D925" s="135" t="s">
        <v>77</v>
      </c>
      <c r="E925" s="146" t="s">
        <v>1409</v>
      </c>
      <c r="F925" s="146" t="s">
        <v>1410</v>
      </c>
      <c r="I925" s="137"/>
      <c r="J925" s="137"/>
      <c r="K925" s="147">
        <f>BK925</f>
        <v>0</v>
      </c>
      <c r="M925" s="134"/>
      <c r="N925" s="139"/>
      <c r="O925" s="140"/>
      <c r="P925" s="140"/>
      <c r="Q925" s="141">
        <f>SUM(Q926:Q1138)</f>
        <v>0</v>
      </c>
      <c r="R925" s="141">
        <f>SUM(R926:R1138)</f>
        <v>0</v>
      </c>
      <c r="S925" s="140"/>
      <c r="T925" s="142">
        <f>SUM(T926:T1138)</f>
        <v>0</v>
      </c>
      <c r="U925" s="140"/>
      <c r="V925" s="142">
        <f>SUM(V926:V1138)</f>
        <v>4.4925036800000013</v>
      </c>
      <c r="W925" s="140"/>
      <c r="X925" s="143">
        <f>SUM(X926:X1138)</f>
        <v>1.8572500000000001</v>
      </c>
      <c r="AR925" s="135" t="s">
        <v>87</v>
      </c>
      <c r="AT925" s="144" t="s">
        <v>77</v>
      </c>
      <c r="AU925" s="144" t="s">
        <v>83</v>
      </c>
      <c r="AY925" s="135" t="s">
        <v>146</v>
      </c>
      <c r="BK925" s="145">
        <f>SUM(BK926:BK1138)</f>
        <v>0</v>
      </c>
    </row>
    <row r="926" spans="1:65" s="2" customFormat="1" ht="24.2" customHeight="1">
      <c r="A926" s="33"/>
      <c r="B926" s="148"/>
      <c r="C926" s="149" t="s">
        <v>1411</v>
      </c>
      <c r="D926" s="149" t="s">
        <v>148</v>
      </c>
      <c r="E926" s="150" t="s">
        <v>1412</v>
      </c>
      <c r="F926" s="151" t="s">
        <v>1413</v>
      </c>
      <c r="G926" s="152" t="s">
        <v>252</v>
      </c>
      <c r="H926" s="153">
        <v>18.170000000000002</v>
      </c>
      <c r="I926" s="154"/>
      <c r="J926" s="154"/>
      <c r="K926" s="155">
        <f>ROUND(P926*H926,2)</f>
        <v>0</v>
      </c>
      <c r="L926" s="156"/>
      <c r="M926" s="34"/>
      <c r="N926" s="157" t="s">
        <v>1</v>
      </c>
      <c r="O926" s="158" t="s">
        <v>41</v>
      </c>
      <c r="P926" s="159">
        <f>I926+J926</f>
        <v>0</v>
      </c>
      <c r="Q926" s="159">
        <f>ROUND(I926*H926,2)</f>
        <v>0</v>
      </c>
      <c r="R926" s="159">
        <f>ROUND(J926*H926,2)</f>
        <v>0</v>
      </c>
      <c r="S926" s="59"/>
      <c r="T926" s="160">
        <f>S926*H926</f>
        <v>0</v>
      </c>
      <c r="U926" s="160">
        <v>0</v>
      </c>
      <c r="V926" s="160">
        <f>U926*H926</f>
        <v>0</v>
      </c>
      <c r="W926" s="160">
        <v>5.0000000000000001E-3</v>
      </c>
      <c r="X926" s="161">
        <f>W926*H926</f>
        <v>9.0850000000000014E-2</v>
      </c>
      <c r="Y926" s="33"/>
      <c r="Z926" s="33"/>
      <c r="AA926" s="33"/>
      <c r="AB926" s="33"/>
      <c r="AC926" s="33"/>
      <c r="AD926" s="33"/>
      <c r="AE926" s="33"/>
      <c r="AR926" s="162" t="s">
        <v>228</v>
      </c>
      <c r="AT926" s="162" t="s">
        <v>148</v>
      </c>
      <c r="AU926" s="162" t="s">
        <v>87</v>
      </c>
      <c r="AY926" s="18" t="s">
        <v>146</v>
      </c>
      <c r="BE926" s="163">
        <f>IF(O926="základní",K926,0)</f>
        <v>0</v>
      </c>
      <c r="BF926" s="163">
        <f>IF(O926="snížená",K926,0)</f>
        <v>0</v>
      </c>
      <c r="BG926" s="163">
        <f>IF(O926="zákl. přenesená",K926,0)</f>
        <v>0</v>
      </c>
      <c r="BH926" s="163">
        <f>IF(O926="sníž. přenesená",K926,0)</f>
        <v>0</v>
      </c>
      <c r="BI926" s="163">
        <f>IF(O926="nulová",K926,0)</f>
        <v>0</v>
      </c>
      <c r="BJ926" s="18" t="s">
        <v>83</v>
      </c>
      <c r="BK926" s="163">
        <f>ROUND(P926*H926,2)</f>
        <v>0</v>
      </c>
      <c r="BL926" s="18" t="s">
        <v>228</v>
      </c>
      <c r="BM926" s="162" t="s">
        <v>1414</v>
      </c>
    </row>
    <row r="927" spans="1:65" s="13" customFormat="1" ht="11.25">
      <c r="B927" s="164"/>
      <c r="D927" s="165" t="s">
        <v>158</v>
      </c>
      <c r="E927" s="166" t="s">
        <v>1</v>
      </c>
      <c r="F927" s="167" t="s">
        <v>911</v>
      </c>
      <c r="H927" s="166" t="s">
        <v>1</v>
      </c>
      <c r="I927" s="168"/>
      <c r="J927" s="168"/>
      <c r="M927" s="164"/>
      <c r="N927" s="169"/>
      <c r="O927" s="170"/>
      <c r="P927" s="170"/>
      <c r="Q927" s="170"/>
      <c r="R927" s="170"/>
      <c r="S927" s="170"/>
      <c r="T927" s="170"/>
      <c r="U927" s="170"/>
      <c r="V927" s="170"/>
      <c r="W927" s="170"/>
      <c r="X927" s="171"/>
      <c r="AT927" s="166" t="s">
        <v>158</v>
      </c>
      <c r="AU927" s="166" t="s">
        <v>87</v>
      </c>
      <c r="AV927" s="13" t="s">
        <v>83</v>
      </c>
      <c r="AW927" s="13" t="s">
        <v>4</v>
      </c>
      <c r="AX927" s="13" t="s">
        <v>78</v>
      </c>
      <c r="AY927" s="166" t="s">
        <v>146</v>
      </c>
    </row>
    <row r="928" spans="1:65" s="14" customFormat="1" ht="11.25">
      <c r="B928" s="172"/>
      <c r="D928" s="165" t="s">
        <v>158</v>
      </c>
      <c r="E928" s="173" t="s">
        <v>1</v>
      </c>
      <c r="F928" s="174" t="s">
        <v>1415</v>
      </c>
      <c r="H928" s="175">
        <v>1.9350000000000001</v>
      </c>
      <c r="I928" s="176"/>
      <c r="J928" s="176"/>
      <c r="M928" s="172"/>
      <c r="N928" s="177"/>
      <c r="O928" s="178"/>
      <c r="P928" s="178"/>
      <c r="Q928" s="178"/>
      <c r="R928" s="178"/>
      <c r="S928" s="178"/>
      <c r="T928" s="178"/>
      <c r="U928" s="178"/>
      <c r="V928" s="178"/>
      <c r="W928" s="178"/>
      <c r="X928" s="179"/>
      <c r="AT928" s="173" t="s">
        <v>158</v>
      </c>
      <c r="AU928" s="173" t="s">
        <v>87</v>
      </c>
      <c r="AV928" s="14" t="s">
        <v>87</v>
      </c>
      <c r="AW928" s="14" t="s">
        <v>4</v>
      </c>
      <c r="AX928" s="14" t="s">
        <v>78</v>
      </c>
      <c r="AY928" s="173" t="s">
        <v>146</v>
      </c>
    </row>
    <row r="929" spans="1:65" s="14" customFormat="1" ht="11.25">
      <c r="B929" s="172"/>
      <c r="D929" s="165" t="s">
        <v>158</v>
      </c>
      <c r="E929" s="173" t="s">
        <v>1</v>
      </c>
      <c r="F929" s="174" t="s">
        <v>1416</v>
      </c>
      <c r="H929" s="175">
        <v>1.9350000000000001</v>
      </c>
      <c r="I929" s="176"/>
      <c r="J929" s="176"/>
      <c r="M929" s="172"/>
      <c r="N929" s="177"/>
      <c r="O929" s="178"/>
      <c r="P929" s="178"/>
      <c r="Q929" s="178"/>
      <c r="R929" s="178"/>
      <c r="S929" s="178"/>
      <c r="T929" s="178"/>
      <c r="U929" s="178"/>
      <c r="V929" s="178"/>
      <c r="W929" s="178"/>
      <c r="X929" s="179"/>
      <c r="AT929" s="173" t="s">
        <v>158</v>
      </c>
      <c r="AU929" s="173" t="s">
        <v>87</v>
      </c>
      <c r="AV929" s="14" t="s">
        <v>87</v>
      </c>
      <c r="AW929" s="14" t="s">
        <v>4</v>
      </c>
      <c r="AX929" s="14" t="s">
        <v>78</v>
      </c>
      <c r="AY929" s="173" t="s">
        <v>146</v>
      </c>
    </row>
    <row r="930" spans="1:65" s="14" customFormat="1" ht="11.25">
      <c r="B930" s="172"/>
      <c r="D930" s="165" t="s">
        <v>158</v>
      </c>
      <c r="E930" s="173" t="s">
        <v>1</v>
      </c>
      <c r="F930" s="174" t="s">
        <v>1417</v>
      </c>
      <c r="H930" s="175">
        <v>1.96</v>
      </c>
      <c r="I930" s="176"/>
      <c r="J930" s="176"/>
      <c r="M930" s="172"/>
      <c r="N930" s="177"/>
      <c r="O930" s="178"/>
      <c r="P930" s="178"/>
      <c r="Q930" s="178"/>
      <c r="R930" s="178"/>
      <c r="S930" s="178"/>
      <c r="T930" s="178"/>
      <c r="U930" s="178"/>
      <c r="V930" s="178"/>
      <c r="W930" s="178"/>
      <c r="X930" s="179"/>
      <c r="AT930" s="173" t="s">
        <v>158</v>
      </c>
      <c r="AU930" s="173" t="s">
        <v>87</v>
      </c>
      <c r="AV930" s="14" t="s">
        <v>87</v>
      </c>
      <c r="AW930" s="14" t="s">
        <v>4</v>
      </c>
      <c r="AX930" s="14" t="s">
        <v>78</v>
      </c>
      <c r="AY930" s="173" t="s">
        <v>146</v>
      </c>
    </row>
    <row r="931" spans="1:65" s="14" customFormat="1" ht="11.25">
      <c r="B931" s="172"/>
      <c r="D931" s="165" t="s">
        <v>158</v>
      </c>
      <c r="E931" s="173" t="s">
        <v>1</v>
      </c>
      <c r="F931" s="174" t="s">
        <v>1418</v>
      </c>
      <c r="H931" s="175">
        <v>1.96</v>
      </c>
      <c r="I931" s="176"/>
      <c r="J931" s="176"/>
      <c r="M931" s="172"/>
      <c r="N931" s="177"/>
      <c r="O931" s="178"/>
      <c r="P931" s="178"/>
      <c r="Q931" s="178"/>
      <c r="R931" s="178"/>
      <c r="S931" s="178"/>
      <c r="T931" s="178"/>
      <c r="U931" s="178"/>
      <c r="V931" s="178"/>
      <c r="W931" s="178"/>
      <c r="X931" s="179"/>
      <c r="AT931" s="173" t="s">
        <v>158</v>
      </c>
      <c r="AU931" s="173" t="s">
        <v>87</v>
      </c>
      <c r="AV931" s="14" t="s">
        <v>87</v>
      </c>
      <c r="AW931" s="14" t="s">
        <v>4</v>
      </c>
      <c r="AX931" s="14" t="s">
        <v>78</v>
      </c>
      <c r="AY931" s="173" t="s">
        <v>146</v>
      </c>
    </row>
    <row r="932" spans="1:65" s="13" customFormat="1" ht="11.25">
      <c r="B932" s="164"/>
      <c r="D932" s="165" t="s">
        <v>158</v>
      </c>
      <c r="E932" s="166" t="s">
        <v>1</v>
      </c>
      <c r="F932" s="167" t="s">
        <v>972</v>
      </c>
      <c r="H932" s="166" t="s">
        <v>1</v>
      </c>
      <c r="I932" s="168"/>
      <c r="J932" s="168"/>
      <c r="M932" s="164"/>
      <c r="N932" s="169"/>
      <c r="O932" s="170"/>
      <c r="P932" s="170"/>
      <c r="Q932" s="170"/>
      <c r="R932" s="170"/>
      <c r="S932" s="170"/>
      <c r="T932" s="170"/>
      <c r="U932" s="170"/>
      <c r="V932" s="170"/>
      <c r="W932" s="170"/>
      <c r="X932" s="171"/>
      <c r="AT932" s="166" t="s">
        <v>158</v>
      </c>
      <c r="AU932" s="166" t="s">
        <v>87</v>
      </c>
      <c r="AV932" s="13" t="s">
        <v>83</v>
      </c>
      <c r="AW932" s="13" t="s">
        <v>4</v>
      </c>
      <c r="AX932" s="13" t="s">
        <v>78</v>
      </c>
      <c r="AY932" s="166" t="s">
        <v>146</v>
      </c>
    </row>
    <row r="933" spans="1:65" s="14" customFormat="1" ht="11.25">
      <c r="B933" s="172"/>
      <c r="D933" s="165" t="s">
        <v>158</v>
      </c>
      <c r="E933" s="173" t="s">
        <v>1</v>
      </c>
      <c r="F933" s="174" t="s">
        <v>1384</v>
      </c>
      <c r="H933" s="175">
        <v>4.5</v>
      </c>
      <c r="I933" s="176"/>
      <c r="J933" s="176"/>
      <c r="M933" s="172"/>
      <c r="N933" s="177"/>
      <c r="O933" s="178"/>
      <c r="P933" s="178"/>
      <c r="Q933" s="178"/>
      <c r="R933" s="178"/>
      <c r="S933" s="178"/>
      <c r="T933" s="178"/>
      <c r="U933" s="178"/>
      <c r="V933" s="178"/>
      <c r="W933" s="178"/>
      <c r="X933" s="179"/>
      <c r="AT933" s="173" t="s">
        <v>158</v>
      </c>
      <c r="AU933" s="173" t="s">
        <v>87</v>
      </c>
      <c r="AV933" s="14" t="s">
        <v>87</v>
      </c>
      <c r="AW933" s="14" t="s">
        <v>4</v>
      </c>
      <c r="AX933" s="14" t="s">
        <v>78</v>
      </c>
      <c r="AY933" s="173" t="s">
        <v>146</v>
      </c>
    </row>
    <row r="934" spans="1:65" s="13" customFormat="1" ht="11.25">
      <c r="B934" s="164"/>
      <c r="D934" s="165" t="s">
        <v>158</v>
      </c>
      <c r="E934" s="166" t="s">
        <v>1</v>
      </c>
      <c r="F934" s="167" t="s">
        <v>889</v>
      </c>
      <c r="H934" s="166" t="s">
        <v>1</v>
      </c>
      <c r="I934" s="168"/>
      <c r="J934" s="168"/>
      <c r="M934" s="164"/>
      <c r="N934" s="169"/>
      <c r="O934" s="170"/>
      <c r="P934" s="170"/>
      <c r="Q934" s="170"/>
      <c r="R934" s="170"/>
      <c r="S934" s="170"/>
      <c r="T934" s="170"/>
      <c r="U934" s="170"/>
      <c r="V934" s="170"/>
      <c r="W934" s="170"/>
      <c r="X934" s="171"/>
      <c r="AT934" s="166" t="s">
        <v>158</v>
      </c>
      <c r="AU934" s="166" t="s">
        <v>87</v>
      </c>
      <c r="AV934" s="13" t="s">
        <v>83</v>
      </c>
      <c r="AW934" s="13" t="s">
        <v>4</v>
      </c>
      <c r="AX934" s="13" t="s">
        <v>78</v>
      </c>
      <c r="AY934" s="166" t="s">
        <v>146</v>
      </c>
    </row>
    <row r="935" spans="1:65" s="14" customFormat="1" ht="11.25">
      <c r="B935" s="172"/>
      <c r="D935" s="165" t="s">
        <v>158</v>
      </c>
      <c r="E935" s="173" t="s">
        <v>1</v>
      </c>
      <c r="F935" s="174" t="s">
        <v>1419</v>
      </c>
      <c r="H935" s="175">
        <v>5.88</v>
      </c>
      <c r="I935" s="176"/>
      <c r="J935" s="176"/>
      <c r="M935" s="172"/>
      <c r="N935" s="177"/>
      <c r="O935" s="178"/>
      <c r="P935" s="178"/>
      <c r="Q935" s="178"/>
      <c r="R935" s="178"/>
      <c r="S935" s="178"/>
      <c r="T935" s="178"/>
      <c r="U935" s="178"/>
      <c r="V935" s="178"/>
      <c r="W935" s="178"/>
      <c r="X935" s="179"/>
      <c r="AT935" s="173" t="s">
        <v>158</v>
      </c>
      <c r="AU935" s="173" t="s">
        <v>87</v>
      </c>
      <c r="AV935" s="14" t="s">
        <v>87</v>
      </c>
      <c r="AW935" s="14" t="s">
        <v>4</v>
      </c>
      <c r="AX935" s="14" t="s">
        <v>78</v>
      </c>
      <c r="AY935" s="173" t="s">
        <v>146</v>
      </c>
    </row>
    <row r="936" spans="1:65" s="15" customFormat="1" ht="11.25">
      <c r="B936" s="190"/>
      <c r="D936" s="165" t="s">
        <v>158</v>
      </c>
      <c r="E936" s="191" t="s">
        <v>1</v>
      </c>
      <c r="F936" s="192" t="s">
        <v>248</v>
      </c>
      <c r="H936" s="193">
        <v>18.170000000000002</v>
      </c>
      <c r="I936" s="194"/>
      <c r="J936" s="194"/>
      <c r="M936" s="190"/>
      <c r="N936" s="195"/>
      <c r="O936" s="196"/>
      <c r="P936" s="196"/>
      <c r="Q936" s="196"/>
      <c r="R936" s="196"/>
      <c r="S936" s="196"/>
      <c r="T936" s="196"/>
      <c r="U936" s="196"/>
      <c r="V936" s="196"/>
      <c r="W936" s="196"/>
      <c r="X936" s="197"/>
      <c r="AT936" s="191" t="s">
        <v>158</v>
      </c>
      <c r="AU936" s="191" t="s">
        <v>87</v>
      </c>
      <c r="AV936" s="15" t="s">
        <v>152</v>
      </c>
      <c r="AW936" s="15" t="s">
        <v>4</v>
      </c>
      <c r="AX936" s="15" t="s">
        <v>83</v>
      </c>
      <c r="AY936" s="191" t="s">
        <v>146</v>
      </c>
    </row>
    <row r="937" spans="1:65" s="2" customFormat="1" ht="24.2" customHeight="1">
      <c r="A937" s="33"/>
      <c r="B937" s="148"/>
      <c r="C937" s="149" t="s">
        <v>1420</v>
      </c>
      <c r="D937" s="149" t="s">
        <v>148</v>
      </c>
      <c r="E937" s="150" t="s">
        <v>1421</v>
      </c>
      <c r="F937" s="151" t="s">
        <v>1422</v>
      </c>
      <c r="G937" s="152" t="s">
        <v>151</v>
      </c>
      <c r="H937" s="153">
        <v>1.47</v>
      </c>
      <c r="I937" s="154"/>
      <c r="J937" s="154"/>
      <c r="K937" s="155">
        <f>ROUND(P937*H937,2)</f>
        <v>0</v>
      </c>
      <c r="L937" s="156"/>
      <c r="M937" s="34"/>
      <c r="N937" s="157" t="s">
        <v>1</v>
      </c>
      <c r="O937" s="158" t="s">
        <v>41</v>
      </c>
      <c r="P937" s="159">
        <f>I937+J937</f>
        <v>0</v>
      </c>
      <c r="Q937" s="159">
        <f>ROUND(I937*H937,2)</f>
        <v>0</v>
      </c>
      <c r="R937" s="159">
        <f>ROUND(J937*H937,2)</f>
        <v>0</v>
      </c>
      <c r="S937" s="59"/>
      <c r="T937" s="160">
        <f>S937*H937</f>
        <v>0</v>
      </c>
      <c r="U937" s="160">
        <v>2.7E-4</v>
      </c>
      <c r="V937" s="160">
        <f>U937*H937</f>
        <v>3.969E-4</v>
      </c>
      <c r="W937" s="160">
        <v>0</v>
      </c>
      <c r="X937" s="161">
        <f>W937*H937</f>
        <v>0</v>
      </c>
      <c r="Y937" s="33"/>
      <c r="Z937" s="33"/>
      <c r="AA937" s="33"/>
      <c r="AB937" s="33"/>
      <c r="AC937" s="33"/>
      <c r="AD937" s="33"/>
      <c r="AE937" s="33"/>
      <c r="AR937" s="162" t="s">
        <v>228</v>
      </c>
      <c r="AT937" s="162" t="s">
        <v>148</v>
      </c>
      <c r="AU937" s="162" t="s">
        <v>87</v>
      </c>
      <c r="AY937" s="18" t="s">
        <v>146</v>
      </c>
      <c r="BE937" s="163">
        <f>IF(O937="základní",K937,0)</f>
        <v>0</v>
      </c>
      <c r="BF937" s="163">
        <f>IF(O937="snížená",K937,0)</f>
        <v>0</v>
      </c>
      <c r="BG937" s="163">
        <f>IF(O937="zákl. přenesená",K937,0)</f>
        <v>0</v>
      </c>
      <c r="BH937" s="163">
        <f>IF(O937="sníž. přenesená",K937,0)</f>
        <v>0</v>
      </c>
      <c r="BI937" s="163">
        <f>IF(O937="nulová",K937,0)</f>
        <v>0</v>
      </c>
      <c r="BJ937" s="18" t="s">
        <v>83</v>
      </c>
      <c r="BK937" s="163">
        <f>ROUND(P937*H937,2)</f>
        <v>0</v>
      </c>
      <c r="BL937" s="18" t="s">
        <v>228</v>
      </c>
      <c r="BM937" s="162" t="s">
        <v>1423</v>
      </c>
    </row>
    <row r="938" spans="1:65" s="13" customFormat="1" ht="11.25">
      <c r="B938" s="164"/>
      <c r="D938" s="165" t="s">
        <v>158</v>
      </c>
      <c r="E938" s="166" t="s">
        <v>1</v>
      </c>
      <c r="F938" s="167" t="s">
        <v>195</v>
      </c>
      <c r="H938" s="166" t="s">
        <v>1</v>
      </c>
      <c r="I938" s="168"/>
      <c r="J938" s="168"/>
      <c r="M938" s="164"/>
      <c r="N938" s="169"/>
      <c r="O938" s="170"/>
      <c r="P938" s="170"/>
      <c r="Q938" s="170"/>
      <c r="R938" s="170"/>
      <c r="S938" s="170"/>
      <c r="T938" s="170"/>
      <c r="U938" s="170"/>
      <c r="V938" s="170"/>
      <c r="W938" s="170"/>
      <c r="X938" s="171"/>
      <c r="AT938" s="166" t="s">
        <v>158</v>
      </c>
      <c r="AU938" s="166" t="s">
        <v>87</v>
      </c>
      <c r="AV938" s="13" t="s">
        <v>83</v>
      </c>
      <c r="AW938" s="13" t="s">
        <v>4</v>
      </c>
      <c r="AX938" s="13" t="s">
        <v>78</v>
      </c>
      <c r="AY938" s="166" t="s">
        <v>146</v>
      </c>
    </row>
    <row r="939" spans="1:65" s="14" customFormat="1" ht="11.25">
      <c r="B939" s="172"/>
      <c r="D939" s="165" t="s">
        <v>158</v>
      </c>
      <c r="E939" s="173" t="s">
        <v>1</v>
      </c>
      <c r="F939" s="174" t="s">
        <v>1424</v>
      </c>
      <c r="H939" s="175">
        <v>1.47</v>
      </c>
      <c r="I939" s="176"/>
      <c r="J939" s="176"/>
      <c r="M939" s="172"/>
      <c r="N939" s="177"/>
      <c r="O939" s="178"/>
      <c r="P939" s="178"/>
      <c r="Q939" s="178"/>
      <c r="R939" s="178"/>
      <c r="S939" s="178"/>
      <c r="T939" s="178"/>
      <c r="U939" s="178"/>
      <c r="V939" s="178"/>
      <c r="W939" s="178"/>
      <c r="X939" s="179"/>
      <c r="AT939" s="173" t="s">
        <v>158</v>
      </c>
      <c r="AU939" s="173" t="s">
        <v>87</v>
      </c>
      <c r="AV939" s="14" t="s">
        <v>87</v>
      </c>
      <c r="AW939" s="14" t="s">
        <v>4</v>
      </c>
      <c r="AX939" s="14" t="s">
        <v>78</v>
      </c>
      <c r="AY939" s="173" t="s">
        <v>146</v>
      </c>
    </row>
    <row r="940" spans="1:65" s="15" customFormat="1" ht="11.25">
      <c r="B940" s="190"/>
      <c r="D940" s="165" t="s">
        <v>158</v>
      </c>
      <c r="E940" s="191" t="s">
        <v>1</v>
      </c>
      <c r="F940" s="192" t="s">
        <v>248</v>
      </c>
      <c r="H940" s="193">
        <v>1.47</v>
      </c>
      <c r="I940" s="194"/>
      <c r="J940" s="194"/>
      <c r="M940" s="190"/>
      <c r="N940" s="195"/>
      <c r="O940" s="196"/>
      <c r="P940" s="196"/>
      <c r="Q940" s="196"/>
      <c r="R940" s="196"/>
      <c r="S940" s="196"/>
      <c r="T940" s="196"/>
      <c r="U940" s="196"/>
      <c r="V940" s="196"/>
      <c r="W940" s="196"/>
      <c r="X940" s="197"/>
      <c r="AT940" s="191" t="s">
        <v>158</v>
      </c>
      <c r="AU940" s="191" t="s">
        <v>87</v>
      </c>
      <c r="AV940" s="15" t="s">
        <v>152</v>
      </c>
      <c r="AW940" s="15" t="s">
        <v>4</v>
      </c>
      <c r="AX940" s="15" t="s">
        <v>83</v>
      </c>
      <c r="AY940" s="191" t="s">
        <v>146</v>
      </c>
    </row>
    <row r="941" spans="1:65" s="2" customFormat="1" ht="37.9" customHeight="1">
      <c r="A941" s="33"/>
      <c r="B941" s="148"/>
      <c r="C941" s="180" t="s">
        <v>1425</v>
      </c>
      <c r="D941" s="180" t="s">
        <v>186</v>
      </c>
      <c r="E941" s="181" t="s">
        <v>1426</v>
      </c>
      <c r="F941" s="182" t="s">
        <v>1427</v>
      </c>
      <c r="G941" s="183" t="s">
        <v>151</v>
      </c>
      <c r="H941" s="184">
        <v>1.47</v>
      </c>
      <c r="I941" s="185"/>
      <c r="J941" s="186"/>
      <c r="K941" s="187">
        <f>ROUND(P941*H941,2)</f>
        <v>0</v>
      </c>
      <c r="L941" s="186"/>
      <c r="M941" s="188"/>
      <c r="N941" s="189" t="s">
        <v>1</v>
      </c>
      <c r="O941" s="158" t="s">
        <v>41</v>
      </c>
      <c r="P941" s="159">
        <f>I941+J941</f>
        <v>0</v>
      </c>
      <c r="Q941" s="159">
        <f>ROUND(I941*H941,2)</f>
        <v>0</v>
      </c>
      <c r="R941" s="159">
        <f>ROUND(J941*H941,2)</f>
        <v>0</v>
      </c>
      <c r="S941" s="59"/>
      <c r="T941" s="160">
        <f>S941*H941</f>
        <v>0</v>
      </c>
      <c r="U941" s="160">
        <v>3.056E-2</v>
      </c>
      <c r="V941" s="160">
        <f>U941*H941</f>
        <v>4.4923199999999996E-2</v>
      </c>
      <c r="W941" s="160">
        <v>0</v>
      </c>
      <c r="X941" s="161">
        <f>W941*H941</f>
        <v>0</v>
      </c>
      <c r="Y941" s="33"/>
      <c r="Z941" s="33"/>
      <c r="AA941" s="33"/>
      <c r="AB941" s="33"/>
      <c r="AC941" s="33"/>
      <c r="AD941" s="33"/>
      <c r="AE941" s="33"/>
      <c r="AR941" s="162" t="s">
        <v>316</v>
      </c>
      <c r="AT941" s="162" t="s">
        <v>186</v>
      </c>
      <c r="AU941" s="162" t="s">
        <v>87</v>
      </c>
      <c r="AY941" s="18" t="s">
        <v>146</v>
      </c>
      <c r="BE941" s="163">
        <f>IF(O941="základní",K941,0)</f>
        <v>0</v>
      </c>
      <c r="BF941" s="163">
        <f>IF(O941="snížená",K941,0)</f>
        <v>0</v>
      </c>
      <c r="BG941" s="163">
        <f>IF(O941="zákl. přenesená",K941,0)</f>
        <v>0</v>
      </c>
      <c r="BH941" s="163">
        <f>IF(O941="sníž. přenesená",K941,0)</f>
        <v>0</v>
      </c>
      <c r="BI941" s="163">
        <f>IF(O941="nulová",K941,0)</f>
        <v>0</v>
      </c>
      <c r="BJ941" s="18" t="s">
        <v>83</v>
      </c>
      <c r="BK941" s="163">
        <f>ROUND(P941*H941,2)</f>
        <v>0</v>
      </c>
      <c r="BL941" s="18" t="s">
        <v>228</v>
      </c>
      <c r="BM941" s="162" t="s">
        <v>1428</v>
      </c>
    </row>
    <row r="942" spans="1:65" s="14" customFormat="1" ht="11.25">
      <c r="B942" s="172"/>
      <c r="D942" s="165" t="s">
        <v>158</v>
      </c>
      <c r="E942" s="173" t="s">
        <v>1</v>
      </c>
      <c r="F942" s="174" t="s">
        <v>1424</v>
      </c>
      <c r="H942" s="175">
        <v>1.47</v>
      </c>
      <c r="I942" s="176"/>
      <c r="J942" s="176"/>
      <c r="M942" s="172"/>
      <c r="N942" s="177"/>
      <c r="O942" s="178"/>
      <c r="P942" s="178"/>
      <c r="Q942" s="178"/>
      <c r="R942" s="178"/>
      <c r="S942" s="178"/>
      <c r="T942" s="178"/>
      <c r="U942" s="178"/>
      <c r="V942" s="178"/>
      <c r="W942" s="178"/>
      <c r="X942" s="179"/>
      <c r="AT942" s="173" t="s">
        <v>158</v>
      </c>
      <c r="AU942" s="173" t="s">
        <v>87</v>
      </c>
      <c r="AV942" s="14" t="s">
        <v>87</v>
      </c>
      <c r="AW942" s="14" t="s">
        <v>4</v>
      </c>
      <c r="AX942" s="14" t="s">
        <v>83</v>
      </c>
      <c r="AY942" s="173" t="s">
        <v>146</v>
      </c>
    </row>
    <row r="943" spans="1:65" s="2" customFormat="1" ht="24.2" customHeight="1">
      <c r="A943" s="33"/>
      <c r="B943" s="148"/>
      <c r="C943" s="149" t="s">
        <v>1429</v>
      </c>
      <c r="D943" s="149" t="s">
        <v>148</v>
      </c>
      <c r="E943" s="150" t="s">
        <v>1430</v>
      </c>
      <c r="F943" s="151" t="s">
        <v>1431</v>
      </c>
      <c r="G943" s="152" t="s">
        <v>151</v>
      </c>
      <c r="H943" s="153">
        <v>16.952999999999999</v>
      </c>
      <c r="I943" s="154"/>
      <c r="J943" s="154"/>
      <c r="K943" s="155">
        <f>ROUND(P943*H943,2)</f>
        <v>0</v>
      </c>
      <c r="L943" s="156"/>
      <c r="M943" s="34"/>
      <c r="N943" s="157" t="s">
        <v>1</v>
      </c>
      <c r="O943" s="158" t="s">
        <v>41</v>
      </c>
      <c r="P943" s="159">
        <f>I943+J943</f>
        <v>0</v>
      </c>
      <c r="Q943" s="159">
        <f>ROUND(I943*H943,2)</f>
        <v>0</v>
      </c>
      <c r="R943" s="159">
        <f>ROUND(J943*H943,2)</f>
        <v>0</v>
      </c>
      <c r="S943" s="59"/>
      <c r="T943" s="160">
        <f>S943*H943</f>
        <v>0</v>
      </c>
      <c r="U943" s="160">
        <v>2.5999999999999998E-4</v>
      </c>
      <c r="V943" s="160">
        <f>U943*H943</f>
        <v>4.4077799999999992E-3</v>
      </c>
      <c r="W943" s="160">
        <v>0</v>
      </c>
      <c r="X943" s="161">
        <f>W943*H943</f>
        <v>0</v>
      </c>
      <c r="Y943" s="33"/>
      <c r="Z943" s="33"/>
      <c r="AA943" s="33"/>
      <c r="AB943" s="33"/>
      <c r="AC943" s="33"/>
      <c r="AD943" s="33"/>
      <c r="AE943" s="33"/>
      <c r="AR943" s="162" t="s">
        <v>228</v>
      </c>
      <c r="AT943" s="162" t="s">
        <v>148</v>
      </c>
      <c r="AU943" s="162" t="s">
        <v>87</v>
      </c>
      <c r="AY943" s="18" t="s">
        <v>146</v>
      </c>
      <c r="BE943" s="163">
        <f>IF(O943="základní",K943,0)</f>
        <v>0</v>
      </c>
      <c r="BF943" s="163">
        <f>IF(O943="snížená",K943,0)</f>
        <v>0</v>
      </c>
      <c r="BG943" s="163">
        <f>IF(O943="zákl. přenesená",K943,0)</f>
        <v>0</v>
      </c>
      <c r="BH943" s="163">
        <f>IF(O943="sníž. přenesená",K943,0)</f>
        <v>0</v>
      </c>
      <c r="BI943" s="163">
        <f>IF(O943="nulová",K943,0)</f>
        <v>0</v>
      </c>
      <c r="BJ943" s="18" t="s">
        <v>83</v>
      </c>
      <c r="BK943" s="163">
        <f>ROUND(P943*H943,2)</f>
        <v>0</v>
      </c>
      <c r="BL943" s="18" t="s">
        <v>228</v>
      </c>
      <c r="BM943" s="162" t="s">
        <v>1432</v>
      </c>
    </row>
    <row r="944" spans="1:65" s="13" customFormat="1" ht="11.25">
      <c r="B944" s="164"/>
      <c r="D944" s="165" t="s">
        <v>158</v>
      </c>
      <c r="E944" s="166" t="s">
        <v>1</v>
      </c>
      <c r="F944" s="167" t="s">
        <v>195</v>
      </c>
      <c r="H944" s="166" t="s">
        <v>1</v>
      </c>
      <c r="I944" s="168"/>
      <c r="J944" s="168"/>
      <c r="M944" s="164"/>
      <c r="N944" s="169"/>
      <c r="O944" s="170"/>
      <c r="P944" s="170"/>
      <c r="Q944" s="170"/>
      <c r="R944" s="170"/>
      <c r="S944" s="170"/>
      <c r="T944" s="170"/>
      <c r="U944" s="170"/>
      <c r="V944" s="170"/>
      <c r="W944" s="170"/>
      <c r="X944" s="171"/>
      <c r="AT944" s="166" t="s">
        <v>158</v>
      </c>
      <c r="AU944" s="166" t="s">
        <v>87</v>
      </c>
      <c r="AV944" s="13" t="s">
        <v>83</v>
      </c>
      <c r="AW944" s="13" t="s">
        <v>4</v>
      </c>
      <c r="AX944" s="13" t="s">
        <v>78</v>
      </c>
      <c r="AY944" s="166" t="s">
        <v>146</v>
      </c>
    </row>
    <row r="945" spans="1:65" s="14" customFormat="1" ht="11.25">
      <c r="B945" s="172"/>
      <c r="D945" s="165" t="s">
        <v>158</v>
      </c>
      <c r="E945" s="173" t="s">
        <v>1</v>
      </c>
      <c r="F945" s="174" t="s">
        <v>1433</v>
      </c>
      <c r="H945" s="175">
        <v>10</v>
      </c>
      <c r="I945" s="176"/>
      <c r="J945" s="176"/>
      <c r="M945" s="172"/>
      <c r="N945" s="177"/>
      <c r="O945" s="178"/>
      <c r="P945" s="178"/>
      <c r="Q945" s="178"/>
      <c r="R945" s="178"/>
      <c r="S945" s="178"/>
      <c r="T945" s="178"/>
      <c r="U945" s="178"/>
      <c r="V945" s="178"/>
      <c r="W945" s="178"/>
      <c r="X945" s="179"/>
      <c r="AT945" s="173" t="s">
        <v>158</v>
      </c>
      <c r="AU945" s="173" t="s">
        <v>87</v>
      </c>
      <c r="AV945" s="14" t="s">
        <v>87</v>
      </c>
      <c r="AW945" s="14" t="s">
        <v>4</v>
      </c>
      <c r="AX945" s="14" t="s">
        <v>78</v>
      </c>
      <c r="AY945" s="173" t="s">
        <v>146</v>
      </c>
    </row>
    <row r="946" spans="1:65" s="14" customFormat="1" ht="11.25">
      <c r="B946" s="172"/>
      <c r="D946" s="165" t="s">
        <v>158</v>
      </c>
      <c r="E946" s="173" t="s">
        <v>1</v>
      </c>
      <c r="F946" s="174" t="s">
        <v>1434</v>
      </c>
      <c r="H946" s="175">
        <v>6.9530000000000003</v>
      </c>
      <c r="I946" s="176"/>
      <c r="J946" s="176"/>
      <c r="M946" s="172"/>
      <c r="N946" s="177"/>
      <c r="O946" s="178"/>
      <c r="P946" s="178"/>
      <c r="Q946" s="178"/>
      <c r="R946" s="178"/>
      <c r="S946" s="178"/>
      <c r="T946" s="178"/>
      <c r="U946" s="178"/>
      <c r="V946" s="178"/>
      <c r="W946" s="178"/>
      <c r="X946" s="179"/>
      <c r="AT946" s="173" t="s">
        <v>158</v>
      </c>
      <c r="AU946" s="173" t="s">
        <v>87</v>
      </c>
      <c r="AV946" s="14" t="s">
        <v>87</v>
      </c>
      <c r="AW946" s="14" t="s">
        <v>4</v>
      </c>
      <c r="AX946" s="14" t="s">
        <v>78</v>
      </c>
      <c r="AY946" s="173" t="s">
        <v>146</v>
      </c>
    </row>
    <row r="947" spans="1:65" s="15" customFormat="1" ht="11.25">
      <c r="B947" s="190"/>
      <c r="D947" s="165" t="s">
        <v>158</v>
      </c>
      <c r="E947" s="191" t="s">
        <v>1</v>
      </c>
      <c r="F947" s="192" t="s">
        <v>248</v>
      </c>
      <c r="H947" s="193">
        <v>16.952999999999999</v>
      </c>
      <c r="I947" s="194"/>
      <c r="J947" s="194"/>
      <c r="M947" s="190"/>
      <c r="N947" s="195"/>
      <c r="O947" s="196"/>
      <c r="P947" s="196"/>
      <c r="Q947" s="196"/>
      <c r="R947" s="196"/>
      <c r="S947" s="196"/>
      <c r="T947" s="196"/>
      <c r="U947" s="196"/>
      <c r="V947" s="196"/>
      <c r="W947" s="196"/>
      <c r="X947" s="197"/>
      <c r="AT947" s="191" t="s">
        <v>158</v>
      </c>
      <c r="AU947" s="191" t="s">
        <v>87</v>
      </c>
      <c r="AV947" s="15" t="s">
        <v>152</v>
      </c>
      <c r="AW947" s="15" t="s">
        <v>4</v>
      </c>
      <c r="AX947" s="15" t="s">
        <v>83</v>
      </c>
      <c r="AY947" s="191" t="s">
        <v>146</v>
      </c>
    </row>
    <row r="948" spans="1:65" s="2" customFormat="1" ht="37.9" customHeight="1">
      <c r="A948" s="33"/>
      <c r="B948" s="148"/>
      <c r="C948" s="180" t="s">
        <v>1435</v>
      </c>
      <c r="D948" s="180" t="s">
        <v>186</v>
      </c>
      <c r="E948" s="181" t="s">
        <v>1436</v>
      </c>
      <c r="F948" s="182" t="s">
        <v>1437</v>
      </c>
      <c r="G948" s="183" t="s">
        <v>151</v>
      </c>
      <c r="H948" s="184">
        <v>16.952999999999999</v>
      </c>
      <c r="I948" s="185"/>
      <c r="J948" s="186"/>
      <c r="K948" s="187">
        <f>ROUND(P948*H948,2)</f>
        <v>0</v>
      </c>
      <c r="L948" s="186"/>
      <c r="M948" s="188"/>
      <c r="N948" s="189" t="s">
        <v>1</v>
      </c>
      <c r="O948" s="158" t="s">
        <v>41</v>
      </c>
      <c r="P948" s="159">
        <f>I948+J948</f>
        <v>0</v>
      </c>
      <c r="Q948" s="159">
        <f>ROUND(I948*H948,2)</f>
        <v>0</v>
      </c>
      <c r="R948" s="159">
        <f>ROUND(J948*H948,2)</f>
        <v>0</v>
      </c>
      <c r="S948" s="59"/>
      <c r="T948" s="160">
        <f>S948*H948</f>
        <v>0</v>
      </c>
      <c r="U948" s="160">
        <v>2.87E-2</v>
      </c>
      <c r="V948" s="160">
        <f>U948*H948</f>
        <v>0.48655109999999996</v>
      </c>
      <c r="W948" s="160">
        <v>0</v>
      </c>
      <c r="X948" s="161">
        <f>W948*H948</f>
        <v>0</v>
      </c>
      <c r="Y948" s="33"/>
      <c r="Z948" s="33"/>
      <c r="AA948" s="33"/>
      <c r="AB948" s="33"/>
      <c r="AC948" s="33"/>
      <c r="AD948" s="33"/>
      <c r="AE948" s="33"/>
      <c r="AR948" s="162" t="s">
        <v>316</v>
      </c>
      <c r="AT948" s="162" t="s">
        <v>186</v>
      </c>
      <c r="AU948" s="162" t="s">
        <v>87</v>
      </c>
      <c r="AY948" s="18" t="s">
        <v>146</v>
      </c>
      <c r="BE948" s="163">
        <f>IF(O948="základní",K948,0)</f>
        <v>0</v>
      </c>
      <c r="BF948" s="163">
        <f>IF(O948="snížená",K948,0)</f>
        <v>0</v>
      </c>
      <c r="BG948" s="163">
        <f>IF(O948="zákl. přenesená",K948,0)</f>
        <v>0</v>
      </c>
      <c r="BH948" s="163">
        <f>IF(O948="sníž. přenesená",K948,0)</f>
        <v>0</v>
      </c>
      <c r="BI948" s="163">
        <f>IF(O948="nulová",K948,0)</f>
        <v>0</v>
      </c>
      <c r="BJ948" s="18" t="s">
        <v>83</v>
      </c>
      <c r="BK948" s="163">
        <f>ROUND(P948*H948,2)</f>
        <v>0</v>
      </c>
      <c r="BL948" s="18" t="s">
        <v>228</v>
      </c>
      <c r="BM948" s="162" t="s">
        <v>1438</v>
      </c>
    </row>
    <row r="949" spans="1:65" s="2" customFormat="1" ht="24.2" customHeight="1">
      <c r="A949" s="33"/>
      <c r="B949" s="148"/>
      <c r="C949" s="149" t="s">
        <v>1439</v>
      </c>
      <c r="D949" s="149" t="s">
        <v>148</v>
      </c>
      <c r="E949" s="150" t="s">
        <v>1440</v>
      </c>
      <c r="F949" s="151" t="s">
        <v>1441</v>
      </c>
      <c r="G949" s="152" t="s">
        <v>252</v>
      </c>
      <c r="H949" s="153">
        <v>1</v>
      </c>
      <c r="I949" s="154"/>
      <c r="J949" s="154"/>
      <c r="K949" s="155">
        <f>ROUND(P949*H949,2)</f>
        <v>0</v>
      </c>
      <c r="L949" s="156"/>
      <c r="M949" s="34"/>
      <c r="N949" s="157" t="s">
        <v>1</v>
      </c>
      <c r="O949" s="158" t="s">
        <v>41</v>
      </c>
      <c r="P949" s="159">
        <f>I949+J949</f>
        <v>0</v>
      </c>
      <c r="Q949" s="159">
        <f>ROUND(I949*H949,2)</f>
        <v>0</v>
      </c>
      <c r="R949" s="159">
        <f>ROUND(J949*H949,2)</f>
        <v>0</v>
      </c>
      <c r="S949" s="59"/>
      <c r="T949" s="160">
        <f>S949*H949</f>
        <v>0</v>
      </c>
      <c r="U949" s="160">
        <v>0</v>
      </c>
      <c r="V949" s="160">
        <f>U949*H949</f>
        <v>0</v>
      </c>
      <c r="W949" s="160">
        <v>0</v>
      </c>
      <c r="X949" s="161">
        <f>W949*H949</f>
        <v>0</v>
      </c>
      <c r="Y949" s="33"/>
      <c r="Z949" s="33"/>
      <c r="AA949" s="33"/>
      <c r="AB949" s="33"/>
      <c r="AC949" s="33"/>
      <c r="AD949" s="33"/>
      <c r="AE949" s="33"/>
      <c r="AR949" s="162" t="s">
        <v>228</v>
      </c>
      <c r="AT949" s="162" t="s">
        <v>148</v>
      </c>
      <c r="AU949" s="162" t="s">
        <v>87</v>
      </c>
      <c r="AY949" s="18" t="s">
        <v>146</v>
      </c>
      <c r="BE949" s="163">
        <f>IF(O949="základní",K949,0)</f>
        <v>0</v>
      </c>
      <c r="BF949" s="163">
        <f>IF(O949="snížená",K949,0)</f>
        <v>0</v>
      </c>
      <c r="BG949" s="163">
        <f>IF(O949="zákl. přenesená",K949,0)</f>
        <v>0</v>
      </c>
      <c r="BH949" s="163">
        <f>IF(O949="sníž. přenesená",K949,0)</f>
        <v>0</v>
      </c>
      <c r="BI949" s="163">
        <f>IF(O949="nulová",K949,0)</f>
        <v>0</v>
      </c>
      <c r="BJ949" s="18" t="s">
        <v>83</v>
      </c>
      <c r="BK949" s="163">
        <f>ROUND(P949*H949,2)</f>
        <v>0</v>
      </c>
      <c r="BL949" s="18" t="s">
        <v>228</v>
      </c>
      <c r="BM949" s="162" t="s">
        <v>1442</v>
      </c>
    </row>
    <row r="950" spans="1:65" s="13" customFormat="1" ht="11.25">
      <c r="B950" s="164"/>
      <c r="D950" s="165" t="s">
        <v>158</v>
      </c>
      <c r="E950" s="166" t="s">
        <v>1</v>
      </c>
      <c r="F950" s="167" t="s">
        <v>195</v>
      </c>
      <c r="H950" s="166" t="s">
        <v>1</v>
      </c>
      <c r="I950" s="168"/>
      <c r="J950" s="168"/>
      <c r="M950" s="164"/>
      <c r="N950" s="169"/>
      <c r="O950" s="170"/>
      <c r="P950" s="170"/>
      <c r="Q950" s="170"/>
      <c r="R950" s="170"/>
      <c r="S950" s="170"/>
      <c r="T950" s="170"/>
      <c r="U950" s="170"/>
      <c r="V950" s="170"/>
      <c r="W950" s="170"/>
      <c r="X950" s="171"/>
      <c r="AT950" s="166" t="s">
        <v>158</v>
      </c>
      <c r="AU950" s="166" t="s">
        <v>87</v>
      </c>
      <c r="AV950" s="13" t="s">
        <v>83</v>
      </c>
      <c r="AW950" s="13" t="s">
        <v>4</v>
      </c>
      <c r="AX950" s="13" t="s">
        <v>78</v>
      </c>
      <c r="AY950" s="166" t="s">
        <v>146</v>
      </c>
    </row>
    <row r="951" spans="1:65" s="14" customFormat="1" ht="11.25">
      <c r="B951" s="172"/>
      <c r="D951" s="165" t="s">
        <v>158</v>
      </c>
      <c r="E951" s="173" t="s">
        <v>1</v>
      </c>
      <c r="F951" s="174" t="s">
        <v>776</v>
      </c>
      <c r="H951" s="175">
        <v>1</v>
      </c>
      <c r="I951" s="176"/>
      <c r="J951" s="176"/>
      <c r="M951" s="172"/>
      <c r="N951" s="177"/>
      <c r="O951" s="178"/>
      <c r="P951" s="178"/>
      <c r="Q951" s="178"/>
      <c r="R951" s="178"/>
      <c r="S951" s="178"/>
      <c r="T951" s="178"/>
      <c r="U951" s="178"/>
      <c r="V951" s="178"/>
      <c r="W951" s="178"/>
      <c r="X951" s="179"/>
      <c r="AT951" s="173" t="s">
        <v>158</v>
      </c>
      <c r="AU951" s="173" t="s">
        <v>87</v>
      </c>
      <c r="AV951" s="14" t="s">
        <v>87</v>
      </c>
      <c r="AW951" s="14" t="s">
        <v>4</v>
      </c>
      <c r="AX951" s="14" t="s">
        <v>83</v>
      </c>
      <c r="AY951" s="173" t="s">
        <v>146</v>
      </c>
    </row>
    <row r="952" spans="1:65" s="2" customFormat="1" ht="24.2" customHeight="1">
      <c r="A952" s="33"/>
      <c r="B952" s="148"/>
      <c r="C952" s="180" t="s">
        <v>1443</v>
      </c>
      <c r="D952" s="180" t="s">
        <v>186</v>
      </c>
      <c r="E952" s="181" t="s">
        <v>1444</v>
      </c>
      <c r="F952" s="182" t="s">
        <v>1445</v>
      </c>
      <c r="G952" s="183" t="s">
        <v>252</v>
      </c>
      <c r="H952" s="184">
        <v>1</v>
      </c>
      <c r="I952" s="185"/>
      <c r="J952" s="186"/>
      <c r="K952" s="187">
        <f>ROUND(P952*H952,2)</f>
        <v>0</v>
      </c>
      <c r="L952" s="186"/>
      <c r="M952" s="188"/>
      <c r="N952" s="189" t="s">
        <v>1</v>
      </c>
      <c r="O952" s="158" t="s">
        <v>41</v>
      </c>
      <c r="P952" s="159">
        <f>I952+J952</f>
        <v>0</v>
      </c>
      <c r="Q952" s="159">
        <f>ROUND(I952*H952,2)</f>
        <v>0</v>
      </c>
      <c r="R952" s="159">
        <f>ROUND(J952*H952,2)</f>
        <v>0</v>
      </c>
      <c r="S952" s="59"/>
      <c r="T952" s="160">
        <f>S952*H952</f>
        <v>0</v>
      </c>
      <c r="U952" s="160">
        <v>1.6E-2</v>
      </c>
      <c r="V952" s="160">
        <f>U952*H952</f>
        <v>1.6E-2</v>
      </c>
      <c r="W952" s="160">
        <v>0</v>
      </c>
      <c r="X952" s="161">
        <f>W952*H952</f>
        <v>0</v>
      </c>
      <c r="Y952" s="33"/>
      <c r="Z952" s="33"/>
      <c r="AA952" s="33"/>
      <c r="AB952" s="33"/>
      <c r="AC952" s="33"/>
      <c r="AD952" s="33"/>
      <c r="AE952" s="33"/>
      <c r="AR952" s="162" t="s">
        <v>316</v>
      </c>
      <c r="AT952" s="162" t="s">
        <v>186</v>
      </c>
      <c r="AU952" s="162" t="s">
        <v>87</v>
      </c>
      <c r="AY952" s="18" t="s">
        <v>146</v>
      </c>
      <c r="BE952" s="163">
        <f>IF(O952="základní",K952,0)</f>
        <v>0</v>
      </c>
      <c r="BF952" s="163">
        <f>IF(O952="snížená",K952,0)</f>
        <v>0</v>
      </c>
      <c r="BG952" s="163">
        <f>IF(O952="zákl. přenesená",K952,0)</f>
        <v>0</v>
      </c>
      <c r="BH952" s="163">
        <f>IF(O952="sníž. přenesená",K952,0)</f>
        <v>0</v>
      </c>
      <c r="BI952" s="163">
        <f>IF(O952="nulová",K952,0)</f>
        <v>0</v>
      </c>
      <c r="BJ952" s="18" t="s">
        <v>83</v>
      </c>
      <c r="BK952" s="163">
        <f>ROUND(P952*H952,2)</f>
        <v>0</v>
      </c>
      <c r="BL952" s="18" t="s">
        <v>228</v>
      </c>
      <c r="BM952" s="162" t="s">
        <v>1446</v>
      </c>
    </row>
    <row r="953" spans="1:65" s="2" customFormat="1" ht="37.9" customHeight="1">
      <c r="A953" s="33"/>
      <c r="B953" s="148"/>
      <c r="C953" s="149" t="s">
        <v>1447</v>
      </c>
      <c r="D953" s="149" t="s">
        <v>148</v>
      </c>
      <c r="E953" s="150" t="s">
        <v>1448</v>
      </c>
      <c r="F953" s="151" t="s">
        <v>1449</v>
      </c>
      <c r="G953" s="152" t="s">
        <v>252</v>
      </c>
      <c r="H953" s="153">
        <v>31</v>
      </c>
      <c r="I953" s="154"/>
      <c r="J953" s="154"/>
      <c r="K953" s="155">
        <f>ROUND(P953*H953,2)</f>
        <v>0</v>
      </c>
      <c r="L953" s="156"/>
      <c r="M953" s="34"/>
      <c r="N953" s="157" t="s">
        <v>1</v>
      </c>
      <c r="O953" s="158" t="s">
        <v>41</v>
      </c>
      <c r="P953" s="159">
        <f>I953+J953</f>
        <v>0</v>
      </c>
      <c r="Q953" s="159">
        <f>ROUND(I953*H953,2)</f>
        <v>0</v>
      </c>
      <c r="R953" s="159">
        <f>ROUND(J953*H953,2)</f>
        <v>0</v>
      </c>
      <c r="S953" s="59"/>
      <c r="T953" s="160">
        <f>S953*H953</f>
        <v>0</v>
      </c>
      <c r="U953" s="160">
        <v>0</v>
      </c>
      <c r="V953" s="160">
        <f>U953*H953</f>
        <v>0</v>
      </c>
      <c r="W953" s="160">
        <v>0</v>
      </c>
      <c r="X953" s="161">
        <f>W953*H953</f>
        <v>0</v>
      </c>
      <c r="Y953" s="33"/>
      <c r="Z953" s="33"/>
      <c r="AA953" s="33"/>
      <c r="AB953" s="33"/>
      <c r="AC953" s="33"/>
      <c r="AD953" s="33"/>
      <c r="AE953" s="33"/>
      <c r="AR953" s="162" t="s">
        <v>228</v>
      </c>
      <c r="AT953" s="162" t="s">
        <v>148</v>
      </c>
      <c r="AU953" s="162" t="s">
        <v>87</v>
      </c>
      <c r="AY953" s="18" t="s">
        <v>146</v>
      </c>
      <c r="BE953" s="163">
        <f>IF(O953="základní",K953,0)</f>
        <v>0</v>
      </c>
      <c r="BF953" s="163">
        <f>IF(O953="snížená",K953,0)</f>
        <v>0</v>
      </c>
      <c r="BG953" s="163">
        <f>IF(O953="zákl. přenesená",K953,0)</f>
        <v>0</v>
      </c>
      <c r="BH953" s="163">
        <f>IF(O953="sníž. přenesená",K953,0)</f>
        <v>0</v>
      </c>
      <c r="BI953" s="163">
        <f>IF(O953="nulová",K953,0)</f>
        <v>0</v>
      </c>
      <c r="BJ953" s="18" t="s">
        <v>83</v>
      </c>
      <c r="BK953" s="163">
        <f>ROUND(P953*H953,2)</f>
        <v>0</v>
      </c>
      <c r="BL953" s="18" t="s">
        <v>228</v>
      </c>
      <c r="BM953" s="162" t="s">
        <v>1450</v>
      </c>
    </row>
    <row r="954" spans="1:65" s="13" customFormat="1" ht="11.25">
      <c r="B954" s="164"/>
      <c r="D954" s="165" t="s">
        <v>158</v>
      </c>
      <c r="E954" s="166" t="s">
        <v>1</v>
      </c>
      <c r="F954" s="167" t="s">
        <v>1451</v>
      </c>
      <c r="H954" s="166" t="s">
        <v>1</v>
      </c>
      <c r="I954" s="168"/>
      <c r="J954" s="168"/>
      <c r="M954" s="164"/>
      <c r="N954" s="169"/>
      <c r="O954" s="170"/>
      <c r="P954" s="170"/>
      <c r="Q954" s="170"/>
      <c r="R954" s="170"/>
      <c r="S954" s="170"/>
      <c r="T954" s="170"/>
      <c r="U954" s="170"/>
      <c r="V954" s="170"/>
      <c r="W954" s="170"/>
      <c r="X954" s="171"/>
      <c r="AT954" s="166" t="s">
        <v>158</v>
      </c>
      <c r="AU954" s="166" t="s">
        <v>87</v>
      </c>
      <c r="AV954" s="13" t="s">
        <v>83</v>
      </c>
      <c r="AW954" s="13" t="s">
        <v>4</v>
      </c>
      <c r="AX954" s="13" t="s">
        <v>78</v>
      </c>
      <c r="AY954" s="166" t="s">
        <v>146</v>
      </c>
    </row>
    <row r="955" spans="1:65" s="13" customFormat="1" ht="11.25">
      <c r="B955" s="164"/>
      <c r="D955" s="165" t="s">
        <v>158</v>
      </c>
      <c r="E955" s="166" t="s">
        <v>1</v>
      </c>
      <c r="F955" s="167" t="s">
        <v>1452</v>
      </c>
      <c r="H955" s="166" t="s">
        <v>1</v>
      </c>
      <c r="I955" s="168"/>
      <c r="J955" s="168"/>
      <c r="M955" s="164"/>
      <c r="N955" s="169"/>
      <c r="O955" s="170"/>
      <c r="P955" s="170"/>
      <c r="Q955" s="170"/>
      <c r="R955" s="170"/>
      <c r="S955" s="170"/>
      <c r="T955" s="170"/>
      <c r="U955" s="170"/>
      <c r="V955" s="170"/>
      <c r="W955" s="170"/>
      <c r="X955" s="171"/>
      <c r="AT955" s="166" t="s">
        <v>158</v>
      </c>
      <c r="AU955" s="166" t="s">
        <v>87</v>
      </c>
      <c r="AV955" s="13" t="s">
        <v>83</v>
      </c>
      <c r="AW955" s="13" t="s">
        <v>4</v>
      </c>
      <c r="AX955" s="13" t="s">
        <v>78</v>
      </c>
      <c r="AY955" s="166" t="s">
        <v>146</v>
      </c>
    </row>
    <row r="956" spans="1:65" s="14" customFormat="1" ht="11.25">
      <c r="B956" s="172"/>
      <c r="D956" s="165" t="s">
        <v>158</v>
      </c>
      <c r="E956" s="173" t="s">
        <v>1</v>
      </c>
      <c r="F956" s="174" t="s">
        <v>1453</v>
      </c>
      <c r="H956" s="175">
        <v>2</v>
      </c>
      <c r="I956" s="176"/>
      <c r="J956" s="176"/>
      <c r="M956" s="172"/>
      <c r="N956" s="177"/>
      <c r="O956" s="178"/>
      <c r="P956" s="178"/>
      <c r="Q956" s="178"/>
      <c r="R956" s="178"/>
      <c r="S956" s="178"/>
      <c r="T956" s="178"/>
      <c r="U956" s="178"/>
      <c r="V956" s="178"/>
      <c r="W956" s="178"/>
      <c r="X956" s="179"/>
      <c r="AT956" s="173" t="s">
        <v>158</v>
      </c>
      <c r="AU956" s="173" t="s">
        <v>87</v>
      </c>
      <c r="AV956" s="14" t="s">
        <v>87</v>
      </c>
      <c r="AW956" s="14" t="s">
        <v>4</v>
      </c>
      <c r="AX956" s="14" t="s">
        <v>78</v>
      </c>
      <c r="AY956" s="173" t="s">
        <v>146</v>
      </c>
    </row>
    <row r="957" spans="1:65" s="14" customFormat="1" ht="11.25">
      <c r="B957" s="172"/>
      <c r="D957" s="165" t="s">
        <v>158</v>
      </c>
      <c r="E957" s="173" t="s">
        <v>1</v>
      </c>
      <c r="F957" s="174" t="s">
        <v>1454</v>
      </c>
      <c r="H957" s="175">
        <v>10</v>
      </c>
      <c r="I957" s="176"/>
      <c r="J957" s="176"/>
      <c r="M957" s="172"/>
      <c r="N957" s="177"/>
      <c r="O957" s="178"/>
      <c r="P957" s="178"/>
      <c r="Q957" s="178"/>
      <c r="R957" s="178"/>
      <c r="S957" s="178"/>
      <c r="T957" s="178"/>
      <c r="U957" s="178"/>
      <c r="V957" s="178"/>
      <c r="W957" s="178"/>
      <c r="X957" s="179"/>
      <c r="AT957" s="173" t="s">
        <v>158</v>
      </c>
      <c r="AU957" s="173" t="s">
        <v>87</v>
      </c>
      <c r="AV957" s="14" t="s">
        <v>87</v>
      </c>
      <c r="AW957" s="14" t="s">
        <v>4</v>
      </c>
      <c r="AX957" s="14" t="s">
        <v>78</v>
      </c>
      <c r="AY957" s="173" t="s">
        <v>146</v>
      </c>
    </row>
    <row r="958" spans="1:65" s="14" customFormat="1" ht="11.25">
      <c r="B958" s="172"/>
      <c r="D958" s="165" t="s">
        <v>158</v>
      </c>
      <c r="E958" s="173" t="s">
        <v>1</v>
      </c>
      <c r="F958" s="174" t="s">
        <v>1455</v>
      </c>
      <c r="H958" s="175">
        <v>2</v>
      </c>
      <c r="I958" s="176"/>
      <c r="J958" s="176"/>
      <c r="M958" s="172"/>
      <c r="N958" s="177"/>
      <c r="O958" s="178"/>
      <c r="P958" s="178"/>
      <c r="Q958" s="178"/>
      <c r="R958" s="178"/>
      <c r="S958" s="178"/>
      <c r="T958" s="178"/>
      <c r="U958" s="178"/>
      <c r="V958" s="178"/>
      <c r="W958" s="178"/>
      <c r="X958" s="179"/>
      <c r="AT958" s="173" t="s">
        <v>158</v>
      </c>
      <c r="AU958" s="173" t="s">
        <v>87</v>
      </c>
      <c r="AV958" s="14" t="s">
        <v>87</v>
      </c>
      <c r="AW958" s="14" t="s">
        <v>4</v>
      </c>
      <c r="AX958" s="14" t="s">
        <v>78</v>
      </c>
      <c r="AY958" s="173" t="s">
        <v>146</v>
      </c>
    </row>
    <row r="959" spans="1:65" s="14" customFormat="1" ht="11.25">
      <c r="B959" s="172"/>
      <c r="D959" s="165" t="s">
        <v>158</v>
      </c>
      <c r="E959" s="173" t="s">
        <v>1</v>
      </c>
      <c r="F959" s="174" t="s">
        <v>1456</v>
      </c>
      <c r="H959" s="175">
        <v>7</v>
      </c>
      <c r="I959" s="176"/>
      <c r="J959" s="176"/>
      <c r="M959" s="172"/>
      <c r="N959" s="177"/>
      <c r="O959" s="178"/>
      <c r="P959" s="178"/>
      <c r="Q959" s="178"/>
      <c r="R959" s="178"/>
      <c r="S959" s="178"/>
      <c r="T959" s="178"/>
      <c r="U959" s="178"/>
      <c r="V959" s="178"/>
      <c r="W959" s="178"/>
      <c r="X959" s="179"/>
      <c r="AT959" s="173" t="s">
        <v>158</v>
      </c>
      <c r="AU959" s="173" t="s">
        <v>87</v>
      </c>
      <c r="AV959" s="14" t="s">
        <v>87</v>
      </c>
      <c r="AW959" s="14" t="s">
        <v>4</v>
      </c>
      <c r="AX959" s="14" t="s">
        <v>78</v>
      </c>
      <c r="AY959" s="173" t="s">
        <v>146</v>
      </c>
    </row>
    <row r="960" spans="1:65" s="14" customFormat="1" ht="11.25">
      <c r="B960" s="172"/>
      <c r="D960" s="165" t="s">
        <v>158</v>
      </c>
      <c r="E960" s="173" t="s">
        <v>1</v>
      </c>
      <c r="F960" s="174" t="s">
        <v>1457</v>
      </c>
      <c r="H960" s="175">
        <v>4</v>
      </c>
      <c r="I960" s="176"/>
      <c r="J960" s="176"/>
      <c r="M960" s="172"/>
      <c r="N960" s="177"/>
      <c r="O960" s="178"/>
      <c r="P960" s="178"/>
      <c r="Q960" s="178"/>
      <c r="R960" s="178"/>
      <c r="S960" s="178"/>
      <c r="T960" s="178"/>
      <c r="U960" s="178"/>
      <c r="V960" s="178"/>
      <c r="W960" s="178"/>
      <c r="X960" s="179"/>
      <c r="AT960" s="173" t="s">
        <v>158</v>
      </c>
      <c r="AU960" s="173" t="s">
        <v>87</v>
      </c>
      <c r="AV960" s="14" t="s">
        <v>87</v>
      </c>
      <c r="AW960" s="14" t="s">
        <v>4</v>
      </c>
      <c r="AX960" s="14" t="s">
        <v>78</v>
      </c>
      <c r="AY960" s="173" t="s">
        <v>146</v>
      </c>
    </row>
    <row r="961" spans="1:65" s="16" customFormat="1" ht="11.25">
      <c r="B961" s="198"/>
      <c r="D961" s="165" t="s">
        <v>158</v>
      </c>
      <c r="E961" s="199" t="s">
        <v>1</v>
      </c>
      <c r="F961" s="200" t="s">
        <v>588</v>
      </c>
      <c r="H961" s="201">
        <v>25</v>
      </c>
      <c r="I961" s="202"/>
      <c r="J961" s="202"/>
      <c r="M961" s="198"/>
      <c r="N961" s="203"/>
      <c r="O961" s="204"/>
      <c r="P961" s="204"/>
      <c r="Q961" s="204"/>
      <c r="R961" s="204"/>
      <c r="S961" s="204"/>
      <c r="T961" s="204"/>
      <c r="U961" s="204"/>
      <c r="V961" s="204"/>
      <c r="W961" s="204"/>
      <c r="X961" s="205"/>
      <c r="AT961" s="199" t="s">
        <v>158</v>
      </c>
      <c r="AU961" s="199" t="s">
        <v>87</v>
      </c>
      <c r="AV961" s="16" t="s">
        <v>161</v>
      </c>
      <c r="AW961" s="16" t="s">
        <v>4</v>
      </c>
      <c r="AX961" s="16" t="s">
        <v>78</v>
      </c>
      <c r="AY961" s="199" t="s">
        <v>146</v>
      </c>
    </row>
    <row r="962" spans="1:65" s="13" customFormat="1" ht="11.25">
      <c r="B962" s="164"/>
      <c r="D962" s="165" t="s">
        <v>158</v>
      </c>
      <c r="E962" s="166" t="s">
        <v>1</v>
      </c>
      <c r="F962" s="167" t="s">
        <v>1458</v>
      </c>
      <c r="H962" s="166" t="s">
        <v>1</v>
      </c>
      <c r="I962" s="168"/>
      <c r="J962" s="168"/>
      <c r="M962" s="164"/>
      <c r="N962" s="169"/>
      <c r="O962" s="170"/>
      <c r="P962" s="170"/>
      <c r="Q962" s="170"/>
      <c r="R962" s="170"/>
      <c r="S962" s="170"/>
      <c r="T962" s="170"/>
      <c r="U962" s="170"/>
      <c r="V962" s="170"/>
      <c r="W962" s="170"/>
      <c r="X962" s="171"/>
      <c r="AT962" s="166" t="s">
        <v>158</v>
      </c>
      <c r="AU962" s="166" t="s">
        <v>87</v>
      </c>
      <c r="AV962" s="13" t="s">
        <v>83</v>
      </c>
      <c r="AW962" s="13" t="s">
        <v>4</v>
      </c>
      <c r="AX962" s="13" t="s">
        <v>78</v>
      </c>
      <c r="AY962" s="166" t="s">
        <v>146</v>
      </c>
    </row>
    <row r="963" spans="1:65" s="13" customFormat="1" ht="11.25">
      <c r="B963" s="164"/>
      <c r="D963" s="165" t="s">
        <v>158</v>
      </c>
      <c r="E963" s="166" t="s">
        <v>1</v>
      </c>
      <c r="F963" s="167" t="s">
        <v>785</v>
      </c>
      <c r="H963" s="166" t="s">
        <v>1</v>
      </c>
      <c r="I963" s="168"/>
      <c r="J963" s="168"/>
      <c r="M963" s="164"/>
      <c r="N963" s="169"/>
      <c r="O963" s="170"/>
      <c r="P963" s="170"/>
      <c r="Q963" s="170"/>
      <c r="R963" s="170"/>
      <c r="S963" s="170"/>
      <c r="T963" s="170"/>
      <c r="U963" s="170"/>
      <c r="V963" s="170"/>
      <c r="W963" s="170"/>
      <c r="X963" s="171"/>
      <c r="AT963" s="166" t="s">
        <v>158</v>
      </c>
      <c r="AU963" s="166" t="s">
        <v>87</v>
      </c>
      <c r="AV963" s="13" t="s">
        <v>83</v>
      </c>
      <c r="AW963" s="13" t="s">
        <v>4</v>
      </c>
      <c r="AX963" s="13" t="s">
        <v>78</v>
      </c>
      <c r="AY963" s="166" t="s">
        <v>146</v>
      </c>
    </row>
    <row r="964" spans="1:65" s="14" customFormat="1" ht="11.25">
      <c r="B964" s="172"/>
      <c r="D964" s="165" t="s">
        <v>158</v>
      </c>
      <c r="E964" s="173" t="s">
        <v>1</v>
      </c>
      <c r="F964" s="174" t="s">
        <v>1459</v>
      </c>
      <c r="H964" s="175">
        <v>1</v>
      </c>
      <c r="I964" s="176"/>
      <c r="J964" s="176"/>
      <c r="M964" s="172"/>
      <c r="N964" s="177"/>
      <c r="O964" s="178"/>
      <c r="P964" s="178"/>
      <c r="Q964" s="178"/>
      <c r="R964" s="178"/>
      <c r="S964" s="178"/>
      <c r="T964" s="178"/>
      <c r="U964" s="178"/>
      <c r="V964" s="178"/>
      <c r="W964" s="178"/>
      <c r="X964" s="179"/>
      <c r="AT964" s="173" t="s">
        <v>158</v>
      </c>
      <c r="AU964" s="173" t="s">
        <v>87</v>
      </c>
      <c r="AV964" s="14" t="s">
        <v>87</v>
      </c>
      <c r="AW964" s="14" t="s">
        <v>4</v>
      </c>
      <c r="AX964" s="14" t="s">
        <v>78</v>
      </c>
      <c r="AY964" s="173" t="s">
        <v>146</v>
      </c>
    </row>
    <row r="965" spans="1:65" s="14" customFormat="1" ht="11.25">
      <c r="B965" s="172"/>
      <c r="D965" s="165" t="s">
        <v>158</v>
      </c>
      <c r="E965" s="173" t="s">
        <v>1</v>
      </c>
      <c r="F965" s="174" t="s">
        <v>1460</v>
      </c>
      <c r="H965" s="175">
        <v>5</v>
      </c>
      <c r="I965" s="176"/>
      <c r="J965" s="176"/>
      <c r="M965" s="172"/>
      <c r="N965" s="177"/>
      <c r="O965" s="178"/>
      <c r="P965" s="178"/>
      <c r="Q965" s="178"/>
      <c r="R965" s="178"/>
      <c r="S965" s="178"/>
      <c r="T965" s="178"/>
      <c r="U965" s="178"/>
      <c r="V965" s="178"/>
      <c r="W965" s="178"/>
      <c r="X965" s="179"/>
      <c r="AT965" s="173" t="s">
        <v>158</v>
      </c>
      <c r="AU965" s="173" t="s">
        <v>87</v>
      </c>
      <c r="AV965" s="14" t="s">
        <v>87</v>
      </c>
      <c r="AW965" s="14" t="s">
        <v>4</v>
      </c>
      <c r="AX965" s="14" t="s">
        <v>78</v>
      </c>
      <c r="AY965" s="173" t="s">
        <v>146</v>
      </c>
    </row>
    <row r="966" spans="1:65" s="16" customFormat="1" ht="11.25">
      <c r="B966" s="198"/>
      <c r="D966" s="165" t="s">
        <v>158</v>
      </c>
      <c r="E966" s="199" t="s">
        <v>1</v>
      </c>
      <c r="F966" s="200" t="s">
        <v>588</v>
      </c>
      <c r="H966" s="201">
        <v>6</v>
      </c>
      <c r="I966" s="202"/>
      <c r="J966" s="202"/>
      <c r="M966" s="198"/>
      <c r="N966" s="203"/>
      <c r="O966" s="204"/>
      <c r="P966" s="204"/>
      <c r="Q966" s="204"/>
      <c r="R966" s="204"/>
      <c r="S966" s="204"/>
      <c r="T966" s="204"/>
      <c r="U966" s="204"/>
      <c r="V966" s="204"/>
      <c r="W966" s="204"/>
      <c r="X966" s="205"/>
      <c r="AT966" s="199" t="s">
        <v>158</v>
      </c>
      <c r="AU966" s="199" t="s">
        <v>87</v>
      </c>
      <c r="AV966" s="16" t="s">
        <v>161</v>
      </c>
      <c r="AW966" s="16" t="s">
        <v>4</v>
      </c>
      <c r="AX966" s="16" t="s">
        <v>78</v>
      </c>
      <c r="AY966" s="199" t="s">
        <v>146</v>
      </c>
    </row>
    <row r="967" spans="1:65" s="15" customFormat="1" ht="11.25">
      <c r="B967" s="190"/>
      <c r="D967" s="165" t="s">
        <v>158</v>
      </c>
      <c r="E967" s="191" t="s">
        <v>1</v>
      </c>
      <c r="F967" s="192" t="s">
        <v>248</v>
      </c>
      <c r="H967" s="193">
        <v>31</v>
      </c>
      <c r="I967" s="194"/>
      <c r="J967" s="194"/>
      <c r="M967" s="190"/>
      <c r="N967" s="195"/>
      <c r="O967" s="196"/>
      <c r="P967" s="196"/>
      <c r="Q967" s="196"/>
      <c r="R967" s="196"/>
      <c r="S967" s="196"/>
      <c r="T967" s="196"/>
      <c r="U967" s="196"/>
      <c r="V967" s="196"/>
      <c r="W967" s="196"/>
      <c r="X967" s="197"/>
      <c r="AT967" s="191" t="s">
        <v>158</v>
      </c>
      <c r="AU967" s="191" t="s">
        <v>87</v>
      </c>
      <c r="AV967" s="15" t="s">
        <v>152</v>
      </c>
      <c r="AW967" s="15" t="s">
        <v>4</v>
      </c>
      <c r="AX967" s="15" t="s">
        <v>83</v>
      </c>
      <c r="AY967" s="191" t="s">
        <v>146</v>
      </c>
    </row>
    <row r="968" spans="1:65" s="2" customFormat="1" ht="37.9" customHeight="1">
      <c r="A968" s="33"/>
      <c r="B968" s="148"/>
      <c r="C968" s="180" t="s">
        <v>1461</v>
      </c>
      <c r="D968" s="180" t="s">
        <v>186</v>
      </c>
      <c r="E968" s="181" t="s">
        <v>1462</v>
      </c>
      <c r="F968" s="182" t="s">
        <v>1463</v>
      </c>
      <c r="G968" s="183" t="s">
        <v>252</v>
      </c>
      <c r="H968" s="184">
        <v>13</v>
      </c>
      <c r="I968" s="185"/>
      <c r="J968" s="186"/>
      <c r="K968" s="187">
        <f>ROUND(P968*H968,2)</f>
        <v>0</v>
      </c>
      <c r="L968" s="186"/>
      <c r="M968" s="188"/>
      <c r="N968" s="189" t="s">
        <v>1</v>
      </c>
      <c r="O968" s="158" t="s">
        <v>41</v>
      </c>
      <c r="P968" s="159">
        <f>I968+J968</f>
        <v>0</v>
      </c>
      <c r="Q968" s="159">
        <f>ROUND(I968*H968,2)</f>
        <v>0</v>
      </c>
      <c r="R968" s="159">
        <f>ROUND(J968*H968,2)</f>
        <v>0</v>
      </c>
      <c r="S968" s="59"/>
      <c r="T968" s="160">
        <f>S968*H968</f>
        <v>0</v>
      </c>
      <c r="U968" s="160">
        <v>3.7999999999999999E-2</v>
      </c>
      <c r="V968" s="160">
        <f>U968*H968</f>
        <v>0.49399999999999999</v>
      </c>
      <c r="W968" s="160">
        <v>0</v>
      </c>
      <c r="X968" s="161">
        <f>W968*H968</f>
        <v>0</v>
      </c>
      <c r="Y968" s="33"/>
      <c r="Z968" s="33"/>
      <c r="AA968" s="33"/>
      <c r="AB968" s="33"/>
      <c r="AC968" s="33"/>
      <c r="AD968" s="33"/>
      <c r="AE968" s="33"/>
      <c r="AR968" s="162" t="s">
        <v>316</v>
      </c>
      <c r="AT968" s="162" t="s">
        <v>186</v>
      </c>
      <c r="AU968" s="162" t="s">
        <v>87</v>
      </c>
      <c r="AY968" s="18" t="s">
        <v>146</v>
      </c>
      <c r="BE968" s="163">
        <f>IF(O968="základní",K968,0)</f>
        <v>0</v>
      </c>
      <c r="BF968" s="163">
        <f>IF(O968="snížená",K968,0)</f>
        <v>0</v>
      </c>
      <c r="BG968" s="163">
        <f>IF(O968="zákl. přenesená",K968,0)</f>
        <v>0</v>
      </c>
      <c r="BH968" s="163">
        <f>IF(O968="sníž. přenesená",K968,0)</f>
        <v>0</v>
      </c>
      <c r="BI968" s="163">
        <f>IF(O968="nulová",K968,0)</f>
        <v>0</v>
      </c>
      <c r="BJ968" s="18" t="s">
        <v>83</v>
      </c>
      <c r="BK968" s="163">
        <f>ROUND(P968*H968,2)</f>
        <v>0</v>
      </c>
      <c r="BL968" s="18" t="s">
        <v>228</v>
      </c>
      <c r="BM968" s="162" t="s">
        <v>1464</v>
      </c>
    </row>
    <row r="969" spans="1:65" s="14" customFormat="1" ht="11.25">
      <c r="B969" s="172"/>
      <c r="D969" s="165" t="s">
        <v>158</v>
      </c>
      <c r="E969" s="173" t="s">
        <v>1</v>
      </c>
      <c r="F969" s="174" t="s">
        <v>1465</v>
      </c>
      <c r="H969" s="175">
        <v>6</v>
      </c>
      <c r="I969" s="176"/>
      <c r="J969" s="176"/>
      <c r="M969" s="172"/>
      <c r="N969" s="177"/>
      <c r="O969" s="178"/>
      <c r="P969" s="178"/>
      <c r="Q969" s="178"/>
      <c r="R969" s="178"/>
      <c r="S969" s="178"/>
      <c r="T969" s="178"/>
      <c r="U969" s="178"/>
      <c r="V969" s="178"/>
      <c r="W969" s="178"/>
      <c r="X969" s="179"/>
      <c r="AT969" s="173" t="s">
        <v>158</v>
      </c>
      <c r="AU969" s="173" t="s">
        <v>87</v>
      </c>
      <c r="AV969" s="14" t="s">
        <v>87</v>
      </c>
      <c r="AW969" s="14" t="s">
        <v>4</v>
      </c>
      <c r="AX969" s="14" t="s">
        <v>78</v>
      </c>
      <c r="AY969" s="173" t="s">
        <v>146</v>
      </c>
    </row>
    <row r="970" spans="1:65" s="14" customFormat="1" ht="11.25">
      <c r="B970" s="172"/>
      <c r="D970" s="165" t="s">
        <v>158</v>
      </c>
      <c r="E970" s="173" t="s">
        <v>1</v>
      </c>
      <c r="F970" s="174" t="s">
        <v>815</v>
      </c>
      <c r="H970" s="175">
        <v>1</v>
      </c>
      <c r="I970" s="176"/>
      <c r="J970" s="176"/>
      <c r="M970" s="172"/>
      <c r="N970" s="177"/>
      <c r="O970" s="178"/>
      <c r="P970" s="178"/>
      <c r="Q970" s="178"/>
      <c r="R970" s="178"/>
      <c r="S970" s="178"/>
      <c r="T970" s="178"/>
      <c r="U970" s="178"/>
      <c r="V970" s="178"/>
      <c r="W970" s="178"/>
      <c r="X970" s="179"/>
      <c r="AT970" s="173" t="s">
        <v>158</v>
      </c>
      <c r="AU970" s="173" t="s">
        <v>87</v>
      </c>
      <c r="AV970" s="14" t="s">
        <v>87</v>
      </c>
      <c r="AW970" s="14" t="s">
        <v>4</v>
      </c>
      <c r="AX970" s="14" t="s">
        <v>78</v>
      </c>
      <c r="AY970" s="173" t="s">
        <v>146</v>
      </c>
    </row>
    <row r="971" spans="1:65" s="14" customFormat="1" ht="11.25">
      <c r="B971" s="172"/>
      <c r="D971" s="165" t="s">
        <v>158</v>
      </c>
      <c r="E971" s="173" t="s">
        <v>1</v>
      </c>
      <c r="F971" s="174" t="s">
        <v>1466</v>
      </c>
      <c r="H971" s="175">
        <v>6</v>
      </c>
      <c r="I971" s="176"/>
      <c r="J971" s="176"/>
      <c r="M971" s="172"/>
      <c r="N971" s="177"/>
      <c r="O971" s="178"/>
      <c r="P971" s="178"/>
      <c r="Q971" s="178"/>
      <c r="R971" s="178"/>
      <c r="S971" s="178"/>
      <c r="T971" s="178"/>
      <c r="U971" s="178"/>
      <c r="V971" s="178"/>
      <c r="W971" s="178"/>
      <c r="X971" s="179"/>
      <c r="AT971" s="173" t="s">
        <v>158</v>
      </c>
      <c r="AU971" s="173" t="s">
        <v>87</v>
      </c>
      <c r="AV971" s="14" t="s">
        <v>87</v>
      </c>
      <c r="AW971" s="14" t="s">
        <v>4</v>
      </c>
      <c r="AX971" s="14" t="s">
        <v>78</v>
      </c>
      <c r="AY971" s="173" t="s">
        <v>146</v>
      </c>
    </row>
    <row r="972" spans="1:65" s="15" customFormat="1" ht="11.25">
      <c r="B972" s="190"/>
      <c r="D972" s="165" t="s">
        <v>158</v>
      </c>
      <c r="E972" s="191" t="s">
        <v>1</v>
      </c>
      <c r="F972" s="192" t="s">
        <v>248</v>
      </c>
      <c r="H972" s="193">
        <v>13</v>
      </c>
      <c r="I972" s="194"/>
      <c r="J972" s="194"/>
      <c r="M972" s="190"/>
      <c r="N972" s="195"/>
      <c r="O972" s="196"/>
      <c r="P972" s="196"/>
      <c r="Q972" s="196"/>
      <c r="R972" s="196"/>
      <c r="S972" s="196"/>
      <c r="T972" s="196"/>
      <c r="U972" s="196"/>
      <c r="V972" s="196"/>
      <c r="W972" s="196"/>
      <c r="X972" s="197"/>
      <c r="AT972" s="191" t="s">
        <v>158</v>
      </c>
      <c r="AU972" s="191" t="s">
        <v>87</v>
      </c>
      <c r="AV972" s="15" t="s">
        <v>152</v>
      </c>
      <c r="AW972" s="15" t="s">
        <v>4</v>
      </c>
      <c r="AX972" s="15" t="s">
        <v>83</v>
      </c>
      <c r="AY972" s="191" t="s">
        <v>146</v>
      </c>
    </row>
    <row r="973" spans="1:65" s="2" customFormat="1" ht="37.9" customHeight="1">
      <c r="A973" s="33"/>
      <c r="B973" s="148"/>
      <c r="C973" s="180" t="s">
        <v>1467</v>
      </c>
      <c r="D973" s="180" t="s">
        <v>186</v>
      </c>
      <c r="E973" s="181" t="s">
        <v>1468</v>
      </c>
      <c r="F973" s="182" t="s">
        <v>1469</v>
      </c>
      <c r="G973" s="183" t="s">
        <v>252</v>
      </c>
      <c r="H973" s="184">
        <v>4</v>
      </c>
      <c r="I973" s="185"/>
      <c r="J973" s="186"/>
      <c r="K973" s="187">
        <f>ROUND(P973*H973,2)</f>
        <v>0</v>
      </c>
      <c r="L973" s="186"/>
      <c r="M973" s="188"/>
      <c r="N973" s="189" t="s">
        <v>1</v>
      </c>
      <c r="O973" s="158" t="s">
        <v>41</v>
      </c>
      <c r="P973" s="159">
        <f>I973+J973</f>
        <v>0</v>
      </c>
      <c r="Q973" s="159">
        <f>ROUND(I973*H973,2)</f>
        <v>0</v>
      </c>
      <c r="R973" s="159">
        <f>ROUND(J973*H973,2)</f>
        <v>0</v>
      </c>
      <c r="S973" s="59"/>
      <c r="T973" s="160">
        <f>S973*H973</f>
        <v>0</v>
      </c>
      <c r="U973" s="160">
        <v>1.6E-2</v>
      </c>
      <c r="V973" s="160">
        <f>U973*H973</f>
        <v>6.4000000000000001E-2</v>
      </c>
      <c r="W973" s="160">
        <v>0</v>
      </c>
      <c r="X973" s="161">
        <f>W973*H973</f>
        <v>0</v>
      </c>
      <c r="Y973" s="33"/>
      <c r="Z973" s="33"/>
      <c r="AA973" s="33"/>
      <c r="AB973" s="33"/>
      <c r="AC973" s="33"/>
      <c r="AD973" s="33"/>
      <c r="AE973" s="33"/>
      <c r="AR973" s="162" t="s">
        <v>316</v>
      </c>
      <c r="AT973" s="162" t="s">
        <v>186</v>
      </c>
      <c r="AU973" s="162" t="s">
        <v>87</v>
      </c>
      <c r="AY973" s="18" t="s">
        <v>146</v>
      </c>
      <c r="BE973" s="163">
        <f>IF(O973="základní",K973,0)</f>
        <v>0</v>
      </c>
      <c r="BF973" s="163">
        <f>IF(O973="snížená",K973,0)</f>
        <v>0</v>
      </c>
      <c r="BG973" s="163">
        <f>IF(O973="zákl. přenesená",K973,0)</f>
        <v>0</v>
      </c>
      <c r="BH973" s="163">
        <f>IF(O973="sníž. přenesená",K973,0)</f>
        <v>0</v>
      </c>
      <c r="BI973" s="163">
        <f>IF(O973="nulová",K973,0)</f>
        <v>0</v>
      </c>
      <c r="BJ973" s="18" t="s">
        <v>83</v>
      </c>
      <c r="BK973" s="163">
        <f>ROUND(P973*H973,2)</f>
        <v>0</v>
      </c>
      <c r="BL973" s="18" t="s">
        <v>228</v>
      </c>
      <c r="BM973" s="162" t="s">
        <v>1470</v>
      </c>
    </row>
    <row r="974" spans="1:65" s="14" customFormat="1" ht="11.25">
      <c r="B974" s="172"/>
      <c r="D974" s="165" t="s">
        <v>158</v>
      </c>
      <c r="E974" s="173" t="s">
        <v>1</v>
      </c>
      <c r="F974" s="174" t="s">
        <v>798</v>
      </c>
      <c r="H974" s="175">
        <v>3</v>
      </c>
      <c r="I974" s="176"/>
      <c r="J974" s="176"/>
      <c r="M974" s="172"/>
      <c r="N974" s="177"/>
      <c r="O974" s="178"/>
      <c r="P974" s="178"/>
      <c r="Q974" s="178"/>
      <c r="R974" s="178"/>
      <c r="S974" s="178"/>
      <c r="T974" s="178"/>
      <c r="U974" s="178"/>
      <c r="V974" s="178"/>
      <c r="W974" s="178"/>
      <c r="X974" s="179"/>
      <c r="AT974" s="173" t="s">
        <v>158</v>
      </c>
      <c r="AU974" s="173" t="s">
        <v>87</v>
      </c>
      <c r="AV974" s="14" t="s">
        <v>87</v>
      </c>
      <c r="AW974" s="14" t="s">
        <v>4</v>
      </c>
      <c r="AX974" s="14" t="s">
        <v>78</v>
      </c>
      <c r="AY974" s="173" t="s">
        <v>146</v>
      </c>
    </row>
    <row r="975" spans="1:65" s="14" customFormat="1" ht="11.25">
      <c r="B975" s="172"/>
      <c r="D975" s="165" t="s">
        <v>158</v>
      </c>
      <c r="E975" s="173" t="s">
        <v>1</v>
      </c>
      <c r="F975" s="174" t="s">
        <v>799</v>
      </c>
      <c r="H975" s="175">
        <v>1</v>
      </c>
      <c r="I975" s="176"/>
      <c r="J975" s="176"/>
      <c r="M975" s="172"/>
      <c r="N975" s="177"/>
      <c r="O975" s="178"/>
      <c r="P975" s="178"/>
      <c r="Q975" s="178"/>
      <c r="R975" s="178"/>
      <c r="S975" s="178"/>
      <c r="T975" s="178"/>
      <c r="U975" s="178"/>
      <c r="V975" s="178"/>
      <c r="W975" s="178"/>
      <c r="X975" s="179"/>
      <c r="AT975" s="173" t="s">
        <v>158</v>
      </c>
      <c r="AU975" s="173" t="s">
        <v>87</v>
      </c>
      <c r="AV975" s="14" t="s">
        <v>87</v>
      </c>
      <c r="AW975" s="14" t="s">
        <v>4</v>
      </c>
      <c r="AX975" s="14" t="s">
        <v>78</v>
      </c>
      <c r="AY975" s="173" t="s">
        <v>146</v>
      </c>
    </row>
    <row r="976" spans="1:65" s="15" customFormat="1" ht="11.25">
      <c r="B976" s="190"/>
      <c r="D976" s="165" t="s">
        <v>158</v>
      </c>
      <c r="E976" s="191" t="s">
        <v>1</v>
      </c>
      <c r="F976" s="192" t="s">
        <v>248</v>
      </c>
      <c r="H976" s="193">
        <v>4</v>
      </c>
      <c r="I976" s="194"/>
      <c r="J976" s="194"/>
      <c r="M976" s="190"/>
      <c r="N976" s="195"/>
      <c r="O976" s="196"/>
      <c r="P976" s="196"/>
      <c r="Q976" s="196"/>
      <c r="R976" s="196"/>
      <c r="S976" s="196"/>
      <c r="T976" s="196"/>
      <c r="U976" s="196"/>
      <c r="V976" s="196"/>
      <c r="W976" s="196"/>
      <c r="X976" s="197"/>
      <c r="AT976" s="191" t="s">
        <v>158</v>
      </c>
      <c r="AU976" s="191" t="s">
        <v>87</v>
      </c>
      <c r="AV976" s="15" t="s">
        <v>152</v>
      </c>
      <c r="AW976" s="15" t="s">
        <v>4</v>
      </c>
      <c r="AX976" s="15" t="s">
        <v>83</v>
      </c>
      <c r="AY976" s="191" t="s">
        <v>146</v>
      </c>
    </row>
    <row r="977" spans="1:65" s="2" customFormat="1" ht="37.9" customHeight="1">
      <c r="A977" s="33"/>
      <c r="B977" s="148"/>
      <c r="C977" s="180" t="s">
        <v>1471</v>
      </c>
      <c r="D977" s="180" t="s">
        <v>186</v>
      </c>
      <c r="E977" s="181" t="s">
        <v>1472</v>
      </c>
      <c r="F977" s="182" t="s">
        <v>1473</v>
      </c>
      <c r="G977" s="183" t="s">
        <v>252</v>
      </c>
      <c r="H977" s="184">
        <v>1</v>
      </c>
      <c r="I977" s="185"/>
      <c r="J977" s="186"/>
      <c r="K977" s="187">
        <f>ROUND(P977*H977,2)</f>
        <v>0</v>
      </c>
      <c r="L977" s="186"/>
      <c r="M977" s="188"/>
      <c r="N977" s="189" t="s">
        <v>1</v>
      </c>
      <c r="O977" s="158" t="s">
        <v>41</v>
      </c>
      <c r="P977" s="159">
        <f>I977+J977</f>
        <v>0</v>
      </c>
      <c r="Q977" s="159">
        <f>ROUND(I977*H977,2)</f>
        <v>0</v>
      </c>
      <c r="R977" s="159">
        <f>ROUND(J977*H977,2)</f>
        <v>0</v>
      </c>
      <c r="S977" s="59"/>
      <c r="T977" s="160">
        <f>S977*H977</f>
        <v>0</v>
      </c>
      <c r="U977" s="160">
        <v>1.6E-2</v>
      </c>
      <c r="V977" s="160">
        <f>U977*H977</f>
        <v>1.6E-2</v>
      </c>
      <c r="W977" s="160">
        <v>0</v>
      </c>
      <c r="X977" s="161">
        <f>W977*H977</f>
        <v>0</v>
      </c>
      <c r="Y977" s="33"/>
      <c r="Z977" s="33"/>
      <c r="AA977" s="33"/>
      <c r="AB977" s="33"/>
      <c r="AC977" s="33"/>
      <c r="AD977" s="33"/>
      <c r="AE977" s="33"/>
      <c r="AR977" s="162" t="s">
        <v>316</v>
      </c>
      <c r="AT977" s="162" t="s">
        <v>186</v>
      </c>
      <c r="AU977" s="162" t="s">
        <v>87</v>
      </c>
      <c r="AY977" s="18" t="s">
        <v>146</v>
      </c>
      <c r="BE977" s="163">
        <f>IF(O977="základní",K977,0)</f>
        <v>0</v>
      </c>
      <c r="BF977" s="163">
        <f>IF(O977="snížená",K977,0)</f>
        <v>0</v>
      </c>
      <c r="BG977" s="163">
        <f>IF(O977="zákl. přenesená",K977,0)</f>
        <v>0</v>
      </c>
      <c r="BH977" s="163">
        <f>IF(O977="sníž. přenesená",K977,0)</f>
        <v>0</v>
      </c>
      <c r="BI977" s="163">
        <f>IF(O977="nulová",K977,0)</f>
        <v>0</v>
      </c>
      <c r="BJ977" s="18" t="s">
        <v>83</v>
      </c>
      <c r="BK977" s="163">
        <f>ROUND(P977*H977,2)</f>
        <v>0</v>
      </c>
      <c r="BL977" s="18" t="s">
        <v>228</v>
      </c>
      <c r="BM977" s="162" t="s">
        <v>1474</v>
      </c>
    </row>
    <row r="978" spans="1:65" s="13" customFormat="1" ht="11.25">
      <c r="B978" s="164"/>
      <c r="D978" s="165" t="s">
        <v>158</v>
      </c>
      <c r="E978" s="166" t="s">
        <v>1</v>
      </c>
      <c r="F978" s="167" t="s">
        <v>195</v>
      </c>
      <c r="H978" s="166" t="s">
        <v>1</v>
      </c>
      <c r="I978" s="168"/>
      <c r="J978" s="168"/>
      <c r="M978" s="164"/>
      <c r="N978" s="169"/>
      <c r="O978" s="170"/>
      <c r="P978" s="170"/>
      <c r="Q978" s="170"/>
      <c r="R978" s="170"/>
      <c r="S978" s="170"/>
      <c r="T978" s="170"/>
      <c r="U978" s="170"/>
      <c r="V978" s="170"/>
      <c r="W978" s="170"/>
      <c r="X978" s="171"/>
      <c r="AT978" s="166" t="s">
        <v>158</v>
      </c>
      <c r="AU978" s="166" t="s">
        <v>87</v>
      </c>
      <c r="AV978" s="13" t="s">
        <v>83</v>
      </c>
      <c r="AW978" s="13" t="s">
        <v>4</v>
      </c>
      <c r="AX978" s="13" t="s">
        <v>78</v>
      </c>
      <c r="AY978" s="166" t="s">
        <v>146</v>
      </c>
    </row>
    <row r="979" spans="1:65" s="14" customFormat="1" ht="11.25">
      <c r="B979" s="172"/>
      <c r="D979" s="165" t="s">
        <v>158</v>
      </c>
      <c r="E979" s="173" t="s">
        <v>1</v>
      </c>
      <c r="F979" s="174" t="s">
        <v>804</v>
      </c>
      <c r="H979" s="175">
        <v>1</v>
      </c>
      <c r="I979" s="176"/>
      <c r="J979" s="176"/>
      <c r="M979" s="172"/>
      <c r="N979" s="177"/>
      <c r="O979" s="178"/>
      <c r="P979" s="178"/>
      <c r="Q979" s="178"/>
      <c r="R979" s="178"/>
      <c r="S979" s="178"/>
      <c r="T979" s="178"/>
      <c r="U979" s="178"/>
      <c r="V979" s="178"/>
      <c r="W979" s="178"/>
      <c r="X979" s="179"/>
      <c r="AT979" s="173" t="s">
        <v>158</v>
      </c>
      <c r="AU979" s="173" t="s">
        <v>87</v>
      </c>
      <c r="AV979" s="14" t="s">
        <v>87</v>
      </c>
      <c r="AW979" s="14" t="s">
        <v>4</v>
      </c>
      <c r="AX979" s="14" t="s">
        <v>83</v>
      </c>
      <c r="AY979" s="173" t="s">
        <v>146</v>
      </c>
    </row>
    <row r="980" spans="1:65" s="2" customFormat="1" ht="37.9" customHeight="1">
      <c r="A980" s="33"/>
      <c r="B980" s="148"/>
      <c r="C980" s="180" t="s">
        <v>1475</v>
      </c>
      <c r="D980" s="180" t="s">
        <v>186</v>
      </c>
      <c r="E980" s="181" t="s">
        <v>1476</v>
      </c>
      <c r="F980" s="182" t="s">
        <v>1477</v>
      </c>
      <c r="G980" s="183" t="s">
        <v>252</v>
      </c>
      <c r="H980" s="184">
        <v>2</v>
      </c>
      <c r="I980" s="185"/>
      <c r="J980" s="186"/>
      <c r="K980" s="187">
        <f>ROUND(P980*H980,2)</f>
        <v>0</v>
      </c>
      <c r="L980" s="186"/>
      <c r="M980" s="188"/>
      <c r="N980" s="189" t="s">
        <v>1</v>
      </c>
      <c r="O980" s="158" t="s">
        <v>41</v>
      </c>
      <c r="P980" s="159">
        <f>I980+J980</f>
        <v>0</v>
      </c>
      <c r="Q980" s="159">
        <f>ROUND(I980*H980,2)</f>
        <v>0</v>
      </c>
      <c r="R980" s="159">
        <f>ROUND(J980*H980,2)</f>
        <v>0</v>
      </c>
      <c r="S980" s="59"/>
      <c r="T980" s="160">
        <f>S980*H980</f>
        <v>0</v>
      </c>
      <c r="U980" s="160">
        <v>1.7500000000000002E-2</v>
      </c>
      <c r="V980" s="160">
        <f>U980*H980</f>
        <v>3.5000000000000003E-2</v>
      </c>
      <c r="W980" s="160">
        <v>0</v>
      </c>
      <c r="X980" s="161">
        <f>W980*H980</f>
        <v>0</v>
      </c>
      <c r="Y980" s="33"/>
      <c r="Z980" s="33"/>
      <c r="AA980" s="33"/>
      <c r="AB980" s="33"/>
      <c r="AC980" s="33"/>
      <c r="AD980" s="33"/>
      <c r="AE980" s="33"/>
      <c r="AR980" s="162" t="s">
        <v>316</v>
      </c>
      <c r="AT980" s="162" t="s">
        <v>186</v>
      </c>
      <c r="AU980" s="162" t="s">
        <v>87</v>
      </c>
      <c r="AY980" s="18" t="s">
        <v>146</v>
      </c>
      <c r="BE980" s="163">
        <f>IF(O980="základní",K980,0)</f>
        <v>0</v>
      </c>
      <c r="BF980" s="163">
        <f>IF(O980="snížená",K980,0)</f>
        <v>0</v>
      </c>
      <c r="BG980" s="163">
        <f>IF(O980="zákl. přenesená",K980,0)</f>
        <v>0</v>
      </c>
      <c r="BH980" s="163">
        <f>IF(O980="sníž. přenesená",K980,0)</f>
        <v>0</v>
      </c>
      <c r="BI980" s="163">
        <f>IF(O980="nulová",K980,0)</f>
        <v>0</v>
      </c>
      <c r="BJ980" s="18" t="s">
        <v>83</v>
      </c>
      <c r="BK980" s="163">
        <f>ROUND(P980*H980,2)</f>
        <v>0</v>
      </c>
      <c r="BL980" s="18" t="s">
        <v>228</v>
      </c>
      <c r="BM980" s="162" t="s">
        <v>1478</v>
      </c>
    </row>
    <row r="981" spans="1:65" s="14" customFormat="1" ht="11.25">
      <c r="B981" s="172"/>
      <c r="D981" s="165" t="s">
        <v>158</v>
      </c>
      <c r="E981" s="173" t="s">
        <v>1</v>
      </c>
      <c r="F981" s="174" t="s">
        <v>809</v>
      </c>
      <c r="H981" s="175">
        <v>1</v>
      </c>
      <c r="I981" s="176"/>
      <c r="J981" s="176"/>
      <c r="M981" s="172"/>
      <c r="N981" s="177"/>
      <c r="O981" s="178"/>
      <c r="P981" s="178"/>
      <c r="Q981" s="178"/>
      <c r="R981" s="178"/>
      <c r="S981" s="178"/>
      <c r="T981" s="178"/>
      <c r="U981" s="178"/>
      <c r="V981" s="178"/>
      <c r="W981" s="178"/>
      <c r="X981" s="179"/>
      <c r="AT981" s="173" t="s">
        <v>158</v>
      </c>
      <c r="AU981" s="173" t="s">
        <v>87</v>
      </c>
      <c r="AV981" s="14" t="s">
        <v>87</v>
      </c>
      <c r="AW981" s="14" t="s">
        <v>4</v>
      </c>
      <c r="AX981" s="14" t="s">
        <v>78</v>
      </c>
      <c r="AY981" s="173" t="s">
        <v>146</v>
      </c>
    </row>
    <row r="982" spans="1:65" s="14" customFormat="1" ht="11.25">
      <c r="B982" s="172"/>
      <c r="D982" s="165" t="s">
        <v>158</v>
      </c>
      <c r="E982" s="173" t="s">
        <v>1</v>
      </c>
      <c r="F982" s="174" t="s">
        <v>776</v>
      </c>
      <c r="H982" s="175">
        <v>1</v>
      </c>
      <c r="I982" s="176"/>
      <c r="J982" s="176"/>
      <c r="M982" s="172"/>
      <c r="N982" s="177"/>
      <c r="O982" s="178"/>
      <c r="P982" s="178"/>
      <c r="Q982" s="178"/>
      <c r="R982" s="178"/>
      <c r="S982" s="178"/>
      <c r="T982" s="178"/>
      <c r="U982" s="178"/>
      <c r="V982" s="178"/>
      <c r="W982" s="178"/>
      <c r="X982" s="179"/>
      <c r="AT982" s="173" t="s">
        <v>158</v>
      </c>
      <c r="AU982" s="173" t="s">
        <v>87</v>
      </c>
      <c r="AV982" s="14" t="s">
        <v>87</v>
      </c>
      <c r="AW982" s="14" t="s">
        <v>4</v>
      </c>
      <c r="AX982" s="14" t="s">
        <v>78</v>
      </c>
      <c r="AY982" s="173" t="s">
        <v>146</v>
      </c>
    </row>
    <row r="983" spans="1:65" s="15" customFormat="1" ht="11.25">
      <c r="B983" s="190"/>
      <c r="D983" s="165" t="s">
        <v>158</v>
      </c>
      <c r="E983" s="191" t="s">
        <v>1</v>
      </c>
      <c r="F983" s="192" t="s">
        <v>248</v>
      </c>
      <c r="H983" s="193">
        <v>2</v>
      </c>
      <c r="I983" s="194"/>
      <c r="J983" s="194"/>
      <c r="M983" s="190"/>
      <c r="N983" s="195"/>
      <c r="O983" s="196"/>
      <c r="P983" s="196"/>
      <c r="Q983" s="196"/>
      <c r="R983" s="196"/>
      <c r="S983" s="196"/>
      <c r="T983" s="196"/>
      <c r="U983" s="196"/>
      <c r="V983" s="196"/>
      <c r="W983" s="196"/>
      <c r="X983" s="197"/>
      <c r="AT983" s="191" t="s">
        <v>158</v>
      </c>
      <c r="AU983" s="191" t="s">
        <v>87</v>
      </c>
      <c r="AV983" s="15" t="s">
        <v>152</v>
      </c>
      <c r="AW983" s="15" t="s">
        <v>4</v>
      </c>
      <c r="AX983" s="15" t="s">
        <v>83</v>
      </c>
      <c r="AY983" s="191" t="s">
        <v>146</v>
      </c>
    </row>
    <row r="984" spans="1:65" s="2" customFormat="1" ht="37.9" customHeight="1">
      <c r="A984" s="33"/>
      <c r="B984" s="148"/>
      <c r="C984" s="180" t="s">
        <v>1479</v>
      </c>
      <c r="D984" s="180" t="s">
        <v>186</v>
      </c>
      <c r="E984" s="181" t="s">
        <v>1480</v>
      </c>
      <c r="F984" s="182" t="s">
        <v>1481</v>
      </c>
      <c r="G984" s="183" t="s">
        <v>252</v>
      </c>
      <c r="H984" s="184">
        <v>1</v>
      </c>
      <c r="I984" s="185"/>
      <c r="J984" s="186"/>
      <c r="K984" s="187">
        <f>ROUND(P984*H984,2)</f>
        <v>0</v>
      </c>
      <c r="L984" s="186"/>
      <c r="M984" s="188"/>
      <c r="N984" s="189" t="s">
        <v>1</v>
      </c>
      <c r="O984" s="158" t="s">
        <v>41</v>
      </c>
      <c r="P984" s="159">
        <f>I984+J984</f>
        <v>0</v>
      </c>
      <c r="Q984" s="159">
        <f>ROUND(I984*H984,2)</f>
        <v>0</v>
      </c>
      <c r="R984" s="159">
        <f>ROUND(J984*H984,2)</f>
        <v>0</v>
      </c>
      <c r="S984" s="59"/>
      <c r="T984" s="160">
        <f>S984*H984</f>
        <v>0</v>
      </c>
      <c r="U984" s="160">
        <v>3.7999999999999999E-2</v>
      </c>
      <c r="V984" s="160">
        <f>U984*H984</f>
        <v>3.7999999999999999E-2</v>
      </c>
      <c r="W984" s="160">
        <v>0</v>
      </c>
      <c r="X984" s="161">
        <f>W984*H984</f>
        <v>0</v>
      </c>
      <c r="Y984" s="33"/>
      <c r="Z984" s="33"/>
      <c r="AA984" s="33"/>
      <c r="AB984" s="33"/>
      <c r="AC984" s="33"/>
      <c r="AD984" s="33"/>
      <c r="AE984" s="33"/>
      <c r="AR984" s="162" t="s">
        <v>316</v>
      </c>
      <c r="AT984" s="162" t="s">
        <v>186</v>
      </c>
      <c r="AU984" s="162" t="s">
        <v>87</v>
      </c>
      <c r="AY984" s="18" t="s">
        <v>146</v>
      </c>
      <c r="BE984" s="163">
        <f>IF(O984="základní",K984,0)</f>
        <v>0</v>
      </c>
      <c r="BF984" s="163">
        <f>IF(O984="snížená",K984,0)</f>
        <v>0</v>
      </c>
      <c r="BG984" s="163">
        <f>IF(O984="zákl. přenesená",K984,0)</f>
        <v>0</v>
      </c>
      <c r="BH984" s="163">
        <f>IF(O984="sníž. přenesená",K984,0)</f>
        <v>0</v>
      </c>
      <c r="BI984" s="163">
        <f>IF(O984="nulová",K984,0)</f>
        <v>0</v>
      </c>
      <c r="BJ984" s="18" t="s">
        <v>83</v>
      </c>
      <c r="BK984" s="163">
        <f>ROUND(P984*H984,2)</f>
        <v>0</v>
      </c>
      <c r="BL984" s="18" t="s">
        <v>228</v>
      </c>
      <c r="BM984" s="162" t="s">
        <v>1482</v>
      </c>
    </row>
    <row r="985" spans="1:65" s="14" customFormat="1" ht="11.25">
      <c r="B985" s="172"/>
      <c r="D985" s="165" t="s">
        <v>158</v>
      </c>
      <c r="E985" s="173" t="s">
        <v>1</v>
      </c>
      <c r="F985" s="174" t="s">
        <v>776</v>
      </c>
      <c r="H985" s="175">
        <v>1</v>
      </c>
      <c r="I985" s="176"/>
      <c r="J985" s="176"/>
      <c r="M985" s="172"/>
      <c r="N985" s="177"/>
      <c r="O985" s="178"/>
      <c r="P985" s="178"/>
      <c r="Q985" s="178"/>
      <c r="R985" s="178"/>
      <c r="S985" s="178"/>
      <c r="T985" s="178"/>
      <c r="U985" s="178"/>
      <c r="V985" s="178"/>
      <c r="W985" s="178"/>
      <c r="X985" s="179"/>
      <c r="AT985" s="173" t="s">
        <v>158</v>
      </c>
      <c r="AU985" s="173" t="s">
        <v>87</v>
      </c>
      <c r="AV985" s="14" t="s">
        <v>87</v>
      </c>
      <c r="AW985" s="14" t="s">
        <v>4</v>
      </c>
      <c r="AX985" s="14" t="s">
        <v>83</v>
      </c>
      <c r="AY985" s="173" t="s">
        <v>146</v>
      </c>
    </row>
    <row r="986" spans="1:65" s="2" customFormat="1" ht="37.9" customHeight="1">
      <c r="A986" s="33"/>
      <c r="B986" s="148"/>
      <c r="C986" s="180" t="s">
        <v>1483</v>
      </c>
      <c r="D986" s="180" t="s">
        <v>186</v>
      </c>
      <c r="E986" s="181" t="s">
        <v>1484</v>
      </c>
      <c r="F986" s="182" t="s">
        <v>1485</v>
      </c>
      <c r="G986" s="183" t="s">
        <v>252</v>
      </c>
      <c r="H986" s="184">
        <v>2</v>
      </c>
      <c r="I986" s="185"/>
      <c r="J986" s="186"/>
      <c r="K986" s="187">
        <f>ROUND(P986*H986,2)</f>
        <v>0</v>
      </c>
      <c r="L986" s="186"/>
      <c r="M986" s="188"/>
      <c r="N986" s="189" t="s">
        <v>1</v>
      </c>
      <c r="O986" s="158" t="s">
        <v>41</v>
      </c>
      <c r="P986" s="159">
        <f>I986+J986</f>
        <v>0</v>
      </c>
      <c r="Q986" s="159">
        <f>ROUND(I986*H986,2)</f>
        <v>0</v>
      </c>
      <c r="R986" s="159">
        <f>ROUND(J986*H986,2)</f>
        <v>0</v>
      </c>
      <c r="S986" s="59"/>
      <c r="T986" s="160">
        <f>S986*H986</f>
        <v>0</v>
      </c>
      <c r="U986" s="160">
        <v>3.7999999999999999E-2</v>
      </c>
      <c r="V986" s="160">
        <f>U986*H986</f>
        <v>7.5999999999999998E-2</v>
      </c>
      <c r="W986" s="160">
        <v>0</v>
      </c>
      <c r="X986" s="161">
        <f>W986*H986</f>
        <v>0</v>
      </c>
      <c r="Y986" s="33"/>
      <c r="Z986" s="33"/>
      <c r="AA986" s="33"/>
      <c r="AB986" s="33"/>
      <c r="AC986" s="33"/>
      <c r="AD986" s="33"/>
      <c r="AE986" s="33"/>
      <c r="AR986" s="162" t="s">
        <v>316</v>
      </c>
      <c r="AT986" s="162" t="s">
        <v>186</v>
      </c>
      <c r="AU986" s="162" t="s">
        <v>87</v>
      </c>
      <c r="AY986" s="18" t="s">
        <v>146</v>
      </c>
      <c r="BE986" s="163">
        <f>IF(O986="základní",K986,0)</f>
        <v>0</v>
      </c>
      <c r="BF986" s="163">
        <f>IF(O986="snížená",K986,0)</f>
        <v>0</v>
      </c>
      <c r="BG986" s="163">
        <f>IF(O986="zákl. přenesená",K986,0)</f>
        <v>0</v>
      </c>
      <c r="BH986" s="163">
        <f>IF(O986="sníž. přenesená",K986,0)</f>
        <v>0</v>
      </c>
      <c r="BI986" s="163">
        <f>IF(O986="nulová",K986,0)</f>
        <v>0</v>
      </c>
      <c r="BJ986" s="18" t="s">
        <v>83</v>
      </c>
      <c r="BK986" s="163">
        <f>ROUND(P986*H986,2)</f>
        <v>0</v>
      </c>
      <c r="BL986" s="18" t="s">
        <v>228</v>
      </c>
      <c r="BM986" s="162" t="s">
        <v>1486</v>
      </c>
    </row>
    <row r="987" spans="1:65" s="14" customFormat="1" ht="11.25">
      <c r="B987" s="172"/>
      <c r="D987" s="165" t="s">
        <v>158</v>
      </c>
      <c r="E987" s="173" t="s">
        <v>1</v>
      </c>
      <c r="F987" s="174" t="s">
        <v>1487</v>
      </c>
      <c r="H987" s="175">
        <v>2</v>
      </c>
      <c r="I987" s="176"/>
      <c r="J987" s="176"/>
      <c r="M987" s="172"/>
      <c r="N987" s="177"/>
      <c r="O987" s="178"/>
      <c r="P987" s="178"/>
      <c r="Q987" s="178"/>
      <c r="R987" s="178"/>
      <c r="S987" s="178"/>
      <c r="T987" s="178"/>
      <c r="U987" s="178"/>
      <c r="V987" s="178"/>
      <c r="W987" s="178"/>
      <c r="X987" s="179"/>
      <c r="AT987" s="173" t="s">
        <v>158</v>
      </c>
      <c r="AU987" s="173" t="s">
        <v>87</v>
      </c>
      <c r="AV987" s="14" t="s">
        <v>87</v>
      </c>
      <c r="AW987" s="14" t="s">
        <v>4</v>
      </c>
      <c r="AX987" s="14" t="s">
        <v>83</v>
      </c>
      <c r="AY987" s="173" t="s">
        <v>146</v>
      </c>
    </row>
    <row r="988" spans="1:65" s="2" customFormat="1" ht="37.9" customHeight="1">
      <c r="A988" s="33"/>
      <c r="B988" s="148"/>
      <c r="C988" s="180" t="s">
        <v>1488</v>
      </c>
      <c r="D988" s="180" t="s">
        <v>186</v>
      </c>
      <c r="E988" s="181" t="s">
        <v>1489</v>
      </c>
      <c r="F988" s="182" t="s">
        <v>1490</v>
      </c>
      <c r="G988" s="183" t="s">
        <v>252</v>
      </c>
      <c r="H988" s="184">
        <v>2</v>
      </c>
      <c r="I988" s="185"/>
      <c r="J988" s="186"/>
      <c r="K988" s="187">
        <f>ROUND(P988*H988,2)</f>
        <v>0</v>
      </c>
      <c r="L988" s="186"/>
      <c r="M988" s="188"/>
      <c r="N988" s="189" t="s">
        <v>1</v>
      </c>
      <c r="O988" s="158" t="s">
        <v>41</v>
      </c>
      <c r="P988" s="159">
        <f>I988+J988</f>
        <v>0</v>
      </c>
      <c r="Q988" s="159">
        <f>ROUND(I988*H988,2)</f>
        <v>0</v>
      </c>
      <c r="R988" s="159">
        <f>ROUND(J988*H988,2)</f>
        <v>0</v>
      </c>
      <c r="S988" s="59"/>
      <c r="T988" s="160">
        <f>S988*H988</f>
        <v>0</v>
      </c>
      <c r="U988" s="160">
        <v>3.7999999999999999E-2</v>
      </c>
      <c r="V988" s="160">
        <f>U988*H988</f>
        <v>7.5999999999999998E-2</v>
      </c>
      <c r="W988" s="160">
        <v>0</v>
      </c>
      <c r="X988" s="161">
        <f>W988*H988</f>
        <v>0</v>
      </c>
      <c r="Y988" s="33"/>
      <c r="Z988" s="33"/>
      <c r="AA988" s="33"/>
      <c r="AB988" s="33"/>
      <c r="AC988" s="33"/>
      <c r="AD988" s="33"/>
      <c r="AE988" s="33"/>
      <c r="AR988" s="162" t="s">
        <v>316</v>
      </c>
      <c r="AT988" s="162" t="s">
        <v>186</v>
      </c>
      <c r="AU988" s="162" t="s">
        <v>87</v>
      </c>
      <c r="AY988" s="18" t="s">
        <v>146</v>
      </c>
      <c r="BE988" s="163">
        <f>IF(O988="základní",K988,0)</f>
        <v>0</v>
      </c>
      <c r="BF988" s="163">
        <f>IF(O988="snížená",K988,0)</f>
        <v>0</v>
      </c>
      <c r="BG988" s="163">
        <f>IF(O988="zákl. přenesená",K988,0)</f>
        <v>0</v>
      </c>
      <c r="BH988" s="163">
        <f>IF(O988="sníž. přenesená",K988,0)</f>
        <v>0</v>
      </c>
      <c r="BI988" s="163">
        <f>IF(O988="nulová",K988,0)</f>
        <v>0</v>
      </c>
      <c r="BJ988" s="18" t="s">
        <v>83</v>
      </c>
      <c r="BK988" s="163">
        <f>ROUND(P988*H988,2)</f>
        <v>0</v>
      </c>
      <c r="BL988" s="18" t="s">
        <v>228</v>
      </c>
      <c r="BM988" s="162" t="s">
        <v>1491</v>
      </c>
    </row>
    <row r="989" spans="1:65" s="14" customFormat="1" ht="11.25">
      <c r="B989" s="172"/>
      <c r="D989" s="165" t="s">
        <v>158</v>
      </c>
      <c r="E989" s="173" t="s">
        <v>1</v>
      </c>
      <c r="F989" s="174" t="s">
        <v>1453</v>
      </c>
      <c r="H989" s="175">
        <v>2</v>
      </c>
      <c r="I989" s="176"/>
      <c r="J989" s="176"/>
      <c r="M989" s="172"/>
      <c r="N989" s="177"/>
      <c r="O989" s="178"/>
      <c r="P989" s="178"/>
      <c r="Q989" s="178"/>
      <c r="R989" s="178"/>
      <c r="S989" s="178"/>
      <c r="T989" s="178"/>
      <c r="U989" s="178"/>
      <c r="V989" s="178"/>
      <c r="W989" s="178"/>
      <c r="X989" s="179"/>
      <c r="AT989" s="173" t="s">
        <v>158</v>
      </c>
      <c r="AU989" s="173" t="s">
        <v>87</v>
      </c>
      <c r="AV989" s="14" t="s">
        <v>87</v>
      </c>
      <c r="AW989" s="14" t="s">
        <v>4</v>
      </c>
      <c r="AX989" s="14" t="s">
        <v>83</v>
      </c>
      <c r="AY989" s="173" t="s">
        <v>146</v>
      </c>
    </row>
    <row r="990" spans="1:65" s="2" customFormat="1" ht="62.65" customHeight="1">
      <c r="A990" s="33"/>
      <c r="B990" s="148"/>
      <c r="C990" s="180" t="s">
        <v>1492</v>
      </c>
      <c r="D990" s="180" t="s">
        <v>186</v>
      </c>
      <c r="E990" s="181" t="s">
        <v>1493</v>
      </c>
      <c r="F990" s="182" t="s">
        <v>1494</v>
      </c>
      <c r="G990" s="183" t="s">
        <v>252</v>
      </c>
      <c r="H990" s="184">
        <v>6</v>
      </c>
      <c r="I990" s="185"/>
      <c r="J990" s="186"/>
      <c r="K990" s="187">
        <f>ROUND(P990*H990,2)</f>
        <v>0</v>
      </c>
      <c r="L990" s="186"/>
      <c r="M990" s="188"/>
      <c r="N990" s="189" t="s">
        <v>1</v>
      </c>
      <c r="O990" s="158" t="s">
        <v>41</v>
      </c>
      <c r="P990" s="159">
        <f>I990+J990</f>
        <v>0</v>
      </c>
      <c r="Q990" s="159">
        <f>ROUND(I990*H990,2)</f>
        <v>0</v>
      </c>
      <c r="R990" s="159">
        <f>ROUND(J990*H990,2)</f>
        <v>0</v>
      </c>
      <c r="S990" s="59"/>
      <c r="T990" s="160">
        <f>S990*H990</f>
        <v>0</v>
      </c>
      <c r="U990" s="160">
        <v>0</v>
      </c>
      <c r="V990" s="160">
        <f>U990*H990</f>
        <v>0</v>
      </c>
      <c r="W990" s="160">
        <v>0</v>
      </c>
      <c r="X990" s="161">
        <f>W990*H990</f>
        <v>0</v>
      </c>
      <c r="Y990" s="33"/>
      <c r="Z990" s="33"/>
      <c r="AA990" s="33"/>
      <c r="AB990" s="33"/>
      <c r="AC990" s="33"/>
      <c r="AD990" s="33"/>
      <c r="AE990" s="33"/>
      <c r="AR990" s="162" t="s">
        <v>316</v>
      </c>
      <c r="AT990" s="162" t="s">
        <v>186</v>
      </c>
      <c r="AU990" s="162" t="s">
        <v>87</v>
      </c>
      <c r="AY990" s="18" t="s">
        <v>146</v>
      </c>
      <c r="BE990" s="163">
        <f>IF(O990="základní",K990,0)</f>
        <v>0</v>
      </c>
      <c r="BF990" s="163">
        <f>IF(O990="snížená",K990,0)</f>
        <v>0</v>
      </c>
      <c r="BG990" s="163">
        <f>IF(O990="zákl. přenesená",K990,0)</f>
        <v>0</v>
      </c>
      <c r="BH990" s="163">
        <f>IF(O990="sníž. přenesená",K990,0)</f>
        <v>0</v>
      </c>
      <c r="BI990" s="163">
        <f>IF(O990="nulová",K990,0)</f>
        <v>0</v>
      </c>
      <c r="BJ990" s="18" t="s">
        <v>83</v>
      </c>
      <c r="BK990" s="163">
        <f>ROUND(P990*H990,2)</f>
        <v>0</v>
      </c>
      <c r="BL990" s="18" t="s">
        <v>228</v>
      </c>
      <c r="BM990" s="162" t="s">
        <v>1495</v>
      </c>
    </row>
    <row r="991" spans="1:65" s="13" customFormat="1" ht="11.25">
      <c r="B991" s="164"/>
      <c r="D991" s="165" t="s">
        <v>158</v>
      </c>
      <c r="E991" s="166" t="s">
        <v>1</v>
      </c>
      <c r="F991" s="167" t="s">
        <v>785</v>
      </c>
      <c r="H991" s="166" t="s">
        <v>1</v>
      </c>
      <c r="I991" s="168"/>
      <c r="J991" s="168"/>
      <c r="M991" s="164"/>
      <c r="N991" s="169"/>
      <c r="O991" s="170"/>
      <c r="P991" s="170"/>
      <c r="Q991" s="170"/>
      <c r="R991" s="170"/>
      <c r="S991" s="170"/>
      <c r="T991" s="170"/>
      <c r="U991" s="170"/>
      <c r="V991" s="170"/>
      <c r="W991" s="170"/>
      <c r="X991" s="171"/>
      <c r="AT991" s="166" t="s">
        <v>158</v>
      </c>
      <c r="AU991" s="166" t="s">
        <v>87</v>
      </c>
      <c r="AV991" s="13" t="s">
        <v>83</v>
      </c>
      <c r="AW991" s="13" t="s">
        <v>4</v>
      </c>
      <c r="AX991" s="13" t="s">
        <v>78</v>
      </c>
      <c r="AY991" s="166" t="s">
        <v>146</v>
      </c>
    </row>
    <row r="992" spans="1:65" s="14" customFormat="1" ht="11.25">
      <c r="B992" s="172"/>
      <c r="D992" s="165" t="s">
        <v>158</v>
      </c>
      <c r="E992" s="173" t="s">
        <v>1</v>
      </c>
      <c r="F992" s="174" t="s">
        <v>1459</v>
      </c>
      <c r="H992" s="175">
        <v>1</v>
      </c>
      <c r="I992" s="176"/>
      <c r="J992" s="176"/>
      <c r="M992" s="172"/>
      <c r="N992" s="177"/>
      <c r="O992" s="178"/>
      <c r="P992" s="178"/>
      <c r="Q992" s="178"/>
      <c r="R992" s="178"/>
      <c r="S992" s="178"/>
      <c r="T992" s="178"/>
      <c r="U992" s="178"/>
      <c r="V992" s="178"/>
      <c r="W992" s="178"/>
      <c r="X992" s="179"/>
      <c r="AT992" s="173" t="s">
        <v>158</v>
      </c>
      <c r="AU992" s="173" t="s">
        <v>87</v>
      </c>
      <c r="AV992" s="14" t="s">
        <v>87</v>
      </c>
      <c r="AW992" s="14" t="s">
        <v>4</v>
      </c>
      <c r="AX992" s="14" t="s">
        <v>78</v>
      </c>
      <c r="AY992" s="173" t="s">
        <v>146</v>
      </c>
    </row>
    <row r="993" spans="1:65" s="13" customFormat="1" ht="11.25">
      <c r="B993" s="164"/>
      <c r="D993" s="165" t="s">
        <v>158</v>
      </c>
      <c r="E993" s="166" t="s">
        <v>1</v>
      </c>
      <c r="F993" s="167" t="s">
        <v>195</v>
      </c>
      <c r="H993" s="166" t="s">
        <v>1</v>
      </c>
      <c r="I993" s="168"/>
      <c r="J993" s="168"/>
      <c r="M993" s="164"/>
      <c r="N993" s="169"/>
      <c r="O993" s="170"/>
      <c r="P993" s="170"/>
      <c r="Q993" s="170"/>
      <c r="R993" s="170"/>
      <c r="S993" s="170"/>
      <c r="T993" s="170"/>
      <c r="U993" s="170"/>
      <c r="V993" s="170"/>
      <c r="W993" s="170"/>
      <c r="X993" s="171"/>
      <c r="AT993" s="166" t="s">
        <v>158</v>
      </c>
      <c r="AU993" s="166" t="s">
        <v>87</v>
      </c>
      <c r="AV993" s="13" t="s">
        <v>83</v>
      </c>
      <c r="AW993" s="13" t="s">
        <v>4</v>
      </c>
      <c r="AX993" s="13" t="s">
        <v>78</v>
      </c>
      <c r="AY993" s="166" t="s">
        <v>146</v>
      </c>
    </row>
    <row r="994" spans="1:65" s="14" customFormat="1" ht="11.25">
      <c r="B994" s="172"/>
      <c r="D994" s="165" t="s">
        <v>158</v>
      </c>
      <c r="E994" s="173" t="s">
        <v>1</v>
      </c>
      <c r="F994" s="174" t="s">
        <v>1496</v>
      </c>
      <c r="H994" s="175">
        <v>5</v>
      </c>
      <c r="I994" s="176"/>
      <c r="J994" s="176"/>
      <c r="M994" s="172"/>
      <c r="N994" s="177"/>
      <c r="O994" s="178"/>
      <c r="P994" s="178"/>
      <c r="Q994" s="178"/>
      <c r="R994" s="178"/>
      <c r="S994" s="178"/>
      <c r="T994" s="178"/>
      <c r="U994" s="178"/>
      <c r="V994" s="178"/>
      <c r="W994" s="178"/>
      <c r="X994" s="179"/>
      <c r="AT994" s="173" t="s">
        <v>158</v>
      </c>
      <c r="AU994" s="173" t="s">
        <v>87</v>
      </c>
      <c r="AV994" s="14" t="s">
        <v>87</v>
      </c>
      <c r="AW994" s="14" t="s">
        <v>4</v>
      </c>
      <c r="AX994" s="14" t="s">
        <v>78</v>
      </c>
      <c r="AY994" s="173" t="s">
        <v>146</v>
      </c>
    </row>
    <row r="995" spans="1:65" s="15" customFormat="1" ht="11.25">
      <c r="B995" s="190"/>
      <c r="D995" s="165" t="s">
        <v>158</v>
      </c>
      <c r="E995" s="191" t="s">
        <v>1</v>
      </c>
      <c r="F995" s="192" t="s">
        <v>248</v>
      </c>
      <c r="H995" s="193">
        <v>6</v>
      </c>
      <c r="I995" s="194"/>
      <c r="J995" s="194"/>
      <c r="M995" s="190"/>
      <c r="N995" s="195"/>
      <c r="O995" s="196"/>
      <c r="P995" s="196"/>
      <c r="Q995" s="196"/>
      <c r="R995" s="196"/>
      <c r="S995" s="196"/>
      <c r="T995" s="196"/>
      <c r="U995" s="196"/>
      <c r="V995" s="196"/>
      <c r="W995" s="196"/>
      <c r="X995" s="197"/>
      <c r="AT995" s="191" t="s">
        <v>158</v>
      </c>
      <c r="AU995" s="191" t="s">
        <v>87</v>
      </c>
      <c r="AV995" s="15" t="s">
        <v>152</v>
      </c>
      <c r="AW995" s="15" t="s">
        <v>4</v>
      </c>
      <c r="AX995" s="15" t="s">
        <v>83</v>
      </c>
      <c r="AY995" s="191" t="s">
        <v>146</v>
      </c>
    </row>
    <row r="996" spans="1:65" s="2" customFormat="1" ht="37.9" customHeight="1">
      <c r="A996" s="33"/>
      <c r="B996" s="148"/>
      <c r="C996" s="149" t="s">
        <v>1497</v>
      </c>
      <c r="D996" s="149" t="s">
        <v>148</v>
      </c>
      <c r="E996" s="150" t="s">
        <v>1498</v>
      </c>
      <c r="F996" s="151" t="s">
        <v>1499</v>
      </c>
      <c r="G996" s="152" t="s">
        <v>252</v>
      </c>
      <c r="H996" s="153">
        <v>60</v>
      </c>
      <c r="I996" s="154"/>
      <c r="J996" s="154"/>
      <c r="K996" s="155">
        <f>ROUND(P996*H996,2)</f>
        <v>0</v>
      </c>
      <c r="L996" s="156"/>
      <c r="M996" s="34"/>
      <c r="N996" s="157" t="s">
        <v>1</v>
      </c>
      <c r="O996" s="158" t="s">
        <v>41</v>
      </c>
      <c r="P996" s="159">
        <f>I996+J996</f>
        <v>0</v>
      </c>
      <c r="Q996" s="159">
        <f>ROUND(I996*H996,2)</f>
        <v>0</v>
      </c>
      <c r="R996" s="159">
        <f>ROUND(J996*H996,2)</f>
        <v>0</v>
      </c>
      <c r="S996" s="59"/>
      <c r="T996" s="160">
        <f>S996*H996</f>
        <v>0</v>
      </c>
      <c r="U996" s="160">
        <v>0</v>
      </c>
      <c r="V996" s="160">
        <f>U996*H996</f>
        <v>0</v>
      </c>
      <c r="W996" s="160">
        <v>0</v>
      </c>
      <c r="X996" s="161">
        <f>W996*H996</f>
        <v>0</v>
      </c>
      <c r="Y996" s="33"/>
      <c r="Z996" s="33"/>
      <c r="AA996" s="33"/>
      <c r="AB996" s="33"/>
      <c r="AC996" s="33"/>
      <c r="AD996" s="33"/>
      <c r="AE996" s="33"/>
      <c r="AR996" s="162" t="s">
        <v>228</v>
      </c>
      <c r="AT996" s="162" t="s">
        <v>148</v>
      </c>
      <c r="AU996" s="162" t="s">
        <v>87</v>
      </c>
      <c r="AY996" s="18" t="s">
        <v>146</v>
      </c>
      <c r="BE996" s="163">
        <f>IF(O996="základní",K996,0)</f>
        <v>0</v>
      </c>
      <c r="BF996" s="163">
        <f>IF(O996="snížená",K996,0)</f>
        <v>0</v>
      </c>
      <c r="BG996" s="163">
        <f>IF(O996="zákl. přenesená",K996,0)</f>
        <v>0</v>
      </c>
      <c r="BH996" s="163">
        <f>IF(O996="sníž. přenesená",K996,0)</f>
        <v>0</v>
      </c>
      <c r="BI996" s="163">
        <f>IF(O996="nulová",K996,0)</f>
        <v>0</v>
      </c>
      <c r="BJ996" s="18" t="s">
        <v>83</v>
      </c>
      <c r="BK996" s="163">
        <f>ROUND(P996*H996,2)</f>
        <v>0</v>
      </c>
      <c r="BL996" s="18" t="s">
        <v>228</v>
      </c>
      <c r="BM996" s="162" t="s">
        <v>1500</v>
      </c>
    </row>
    <row r="997" spans="1:65" s="13" customFormat="1" ht="11.25">
      <c r="B997" s="164"/>
      <c r="D997" s="165" t="s">
        <v>158</v>
      </c>
      <c r="E997" s="166" t="s">
        <v>1</v>
      </c>
      <c r="F997" s="167" t="s">
        <v>785</v>
      </c>
      <c r="H997" s="166" t="s">
        <v>1</v>
      </c>
      <c r="I997" s="168"/>
      <c r="J997" s="168"/>
      <c r="M997" s="164"/>
      <c r="N997" s="169"/>
      <c r="O997" s="170"/>
      <c r="P997" s="170"/>
      <c r="Q997" s="170"/>
      <c r="R997" s="170"/>
      <c r="S997" s="170"/>
      <c r="T997" s="170"/>
      <c r="U997" s="170"/>
      <c r="V997" s="170"/>
      <c r="W997" s="170"/>
      <c r="X997" s="171"/>
      <c r="AT997" s="166" t="s">
        <v>158</v>
      </c>
      <c r="AU997" s="166" t="s">
        <v>87</v>
      </c>
      <c r="AV997" s="13" t="s">
        <v>83</v>
      </c>
      <c r="AW997" s="13" t="s">
        <v>4</v>
      </c>
      <c r="AX997" s="13" t="s">
        <v>78</v>
      </c>
      <c r="AY997" s="166" t="s">
        <v>146</v>
      </c>
    </row>
    <row r="998" spans="1:65" s="14" customFormat="1" ht="11.25">
      <c r="B998" s="172"/>
      <c r="D998" s="165" t="s">
        <v>158</v>
      </c>
      <c r="E998" s="173" t="s">
        <v>1</v>
      </c>
      <c r="F998" s="174" t="s">
        <v>786</v>
      </c>
      <c r="H998" s="175">
        <v>2</v>
      </c>
      <c r="I998" s="176"/>
      <c r="J998" s="176"/>
      <c r="M998" s="172"/>
      <c r="N998" s="177"/>
      <c r="O998" s="178"/>
      <c r="P998" s="178"/>
      <c r="Q998" s="178"/>
      <c r="R998" s="178"/>
      <c r="S998" s="178"/>
      <c r="T998" s="178"/>
      <c r="U998" s="178"/>
      <c r="V998" s="178"/>
      <c r="W998" s="178"/>
      <c r="X998" s="179"/>
      <c r="AT998" s="173" t="s">
        <v>158</v>
      </c>
      <c r="AU998" s="173" t="s">
        <v>87</v>
      </c>
      <c r="AV998" s="14" t="s">
        <v>87</v>
      </c>
      <c r="AW998" s="14" t="s">
        <v>4</v>
      </c>
      <c r="AX998" s="14" t="s">
        <v>78</v>
      </c>
      <c r="AY998" s="173" t="s">
        <v>146</v>
      </c>
    </row>
    <row r="999" spans="1:65" s="14" customFormat="1" ht="11.25">
      <c r="B999" s="172"/>
      <c r="D999" s="165" t="s">
        <v>158</v>
      </c>
      <c r="E999" s="173" t="s">
        <v>1</v>
      </c>
      <c r="F999" s="174" t="s">
        <v>787</v>
      </c>
      <c r="H999" s="175">
        <v>2</v>
      </c>
      <c r="I999" s="176"/>
      <c r="J999" s="176"/>
      <c r="M999" s="172"/>
      <c r="N999" s="177"/>
      <c r="O999" s="178"/>
      <c r="P999" s="178"/>
      <c r="Q999" s="178"/>
      <c r="R999" s="178"/>
      <c r="S999" s="178"/>
      <c r="T999" s="178"/>
      <c r="U999" s="178"/>
      <c r="V999" s="178"/>
      <c r="W999" s="178"/>
      <c r="X999" s="179"/>
      <c r="AT999" s="173" t="s">
        <v>158</v>
      </c>
      <c r="AU999" s="173" t="s">
        <v>87</v>
      </c>
      <c r="AV999" s="14" t="s">
        <v>87</v>
      </c>
      <c r="AW999" s="14" t="s">
        <v>4</v>
      </c>
      <c r="AX999" s="14" t="s">
        <v>78</v>
      </c>
      <c r="AY999" s="173" t="s">
        <v>146</v>
      </c>
    </row>
    <row r="1000" spans="1:65" s="13" customFormat="1" ht="11.25">
      <c r="B1000" s="164"/>
      <c r="D1000" s="165" t="s">
        <v>158</v>
      </c>
      <c r="E1000" s="166" t="s">
        <v>1</v>
      </c>
      <c r="F1000" s="167" t="s">
        <v>195</v>
      </c>
      <c r="H1000" s="166" t="s">
        <v>1</v>
      </c>
      <c r="I1000" s="168"/>
      <c r="J1000" s="168"/>
      <c r="M1000" s="164"/>
      <c r="N1000" s="169"/>
      <c r="O1000" s="170"/>
      <c r="P1000" s="170"/>
      <c r="Q1000" s="170"/>
      <c r="R1000" s="170"/>
      <c r="S1000" s="170"/>
      <c r="T1000" s="170"/>
      <c r="U1000" s="170"/>
      <c r="V1000" s="170"/>
      <c r="W1000" s="170"/>
      <c r="X1000" s="171"/>
      <c r="AT1000" s="166" t="s">
        <v>158</v>
      </c>
      <c r="AU1000" s="166" t="s">
        <v>87</v>
      </c>
      <c r="AV1000" s="13" t="s">
        <v>83</v>
      </c>
      <c r="AW1000" s="13" t="s">
        <v>4</v>
      </c>
      <c r="AX1000" s="13" t="s">
        <v>78</v>
      </c>
      <c r="AY1000" s="166" t="s">
        <v>146</v>
      </c>
    </row>
    <row r="1001" spans="1:65" s="13" customFormat="1" ht="11.25">
      <c r="B1001" s="164"/>
      <c r="D1001" s="165" t="s">
        <v>158</v>
      </c>
      <c r="E1001" s="166" t="s">
        <v>1</v>
      </c>
      <c r="F1001" s="167" t="s">
        <v>1452</v>
      </c>
      <c r="H1001" s="166" t="s">
        <v>1</v>
      </c>
      <c r="I1001" s="168"/>
      <c r="J1001" s="168"/>
      <c r="M1001" s="164"/>
      <c r="N1001" s="169"/>
      <c r="O1001" s="170"/>
      <c r="P1001" s="170"/>
      <c r="Q1001" s="170"/>
      <c r="R1001" s="170"/>
      <c r="S1001" s="170"/>
      <c r="T1001" s="170"/>
      <c r="U1001" s="170"/>
      <c r="V1001" s="170"/>
      <c r="W1001" s="170"/>
      <c r="X1001" s="171"/>
      <c r="AT1001" s="166" t="s">
        <v>158</v>
      </c>
      <c r="AU1001" s="166" t="s">
        <v>87</v>
      </c>
      <c r="AV1001" s="13" t="s">
        <v>83</v>
      </c>
      <c r="AW1001" s="13" t="s">
        <v>4</v>
      </c>
      <c r="AX1001" s="13" t="s">
        <v>78</v>
      </c>
      <c r="AY1001" s="166" t="s">
        <v>146</v>
      </c>
    </row>
    <row r="1002" spans="1:65" s="14" customFormat="1" ht="11.25">
      <c r="B1002" s="172"/>
      <c r="D1002" s="165" t="s">
        <v>158</v>
      </c>
      <c r="E1002" s="173" t="s">
        <v>1</v>
      </c>
      <c r="F1002" s="174" t="s">
        <v>1501</v>
      </c>
      <c r="H1002" s="175">
        <v>3</v>
      </c>
      <c r="I1002" s="176"/>
      <c r="J1002" s="176"/>
      <c r="M1002" s="172"/>
      <c r="N1002" s="177"/>
      <c r="O1002" s="178"/>
      <c r="P1002" s="178"/>
      <c r="Q1002" s="178"/>
      <c r="R1002" s="178"/>
      <c r="S1002" s="178"/>
      <c r="T1002" s="178"/>
      <c r="U1002" s="178"/>
      <c r="V1002" s="178"/>
      <c r="W1002" s="178"/>
      <c r="X1002" s="179"/>
      <c r="AT1002" s="173" t="s">
        <v>158</v>
      </c>
      <c r="AU1002" s="173" t="s">
        <v>87</v>
      </c>
      <c r="AV1002" s="14" t="s">
        <v>87</v>
      </c>
      <c r="AW1002" s="14" t="s">
        <v>4</v>
      </c>
      <c r="AX1002" s="14" t="s">
        <v>78</v>
      </c>
      <c r="AY1002" s="173" t="s">
        <v>146</v>
      </c>
    </row>
    <row r="1003" spans="1:65" s="14" customFormat="1" ht="11.25">
      <c r="B1003" s="172"/>
      <c r="D1003" s="165" t="s">
        <v>158</v>
      </c>
      <c r="E1003" s="173" t="s">
        <v>1</v>
      </c>
      <c r="F1003" s="174" t="s">
        <v>1502</v>
      </c>
      <c r="H1003" s="175">
        <v>8</v>
      </c>
      <c r="I1003" s="176"/>
      <c r="J1003" s="176"/>
      <c r="M1003" s="172"/>
      <c r="N1003" s="177"/>
      <c r="O1003" s="178"/>
      <c r="P1003" s="178"/>
      <c r="Q1003" s="178"/>
      <c r="R1003" s="178"/>
      <c r="S1003" s="178"/>
      <c r="T1003" s="178"/>
      <c r="U1003" s="178"/>
      <c r="V1003" s="178"/>
      <c r="W1003" s="178"/>
      <c r="X1003" s="179"/>
      <c r="AT1003" s="173" t="s">
        <v>158</v>
      </c>
      <c r="AU1003" s="173" t="s">
        <v>87</v>
      </c>
      <c r="AV1003" s="14" t="s">
        <v>87</v>
      </c>
      <c r="AW1003" s="14" t="s">
        <v>4</v>
      </c>
      <c r="AX1003" s="14" t="s">
        <v>78</v>
      </c>
      <c r="AY1003" s="173" t="s">
        <v>146</v>
      </c>
    </row>
    <row r="1004" spans="1:65" s="14" customFormat="1" ht="11.25">
      <c r="B1004" s="172"/>
      <c r="D1004" s="165" t="s">
        <v>158</v>
      </c>
      <c r="E1004" s="173" t="s">
        <v>1</v>
      </c>
      <c r="F1004" s="174" t="s">
        <v>1503</v>
      </c>
      <c r="H1004" s="175">
        <v>23</v>
      </c>
      <c r="I1004" s="176"/>
      <c r="J1004" s="176"/>
      <c r="M1004" s="172"/>
      <c r="N1004" s="177"/>
      <c r="O1004" s="178"/>
      <c r="P1004" s="178"/>
      <c r="Q1004" s="178"/>
      <c r="R1004" s="178"/>
      <c r="S1004" s="178"/>
      <c r="T1004" s="178"/>
      <c r="U1004" s="178"/>
      <c r="V1004" s="178"/>
      <c r="W1004" s="178"/>
      <c r="X1004" s="179"/>
      <c r="AT1004" s="173" t="s">
        <v>158</v>
      </c>
      <c r="AU1004" s="173" t="s">
        <v>87</v>
      </c>
      <c r="AV1004" s="14" t="s">
        <v>87</v>
      </c>
      <c r="AW1004" s="14" t="s">
        <v>4</v>
      </c>
      <c r="AX1004" s="14" t="s">
        <v>78</v>
      </c>
      <c r="AY1004" s="173" t="s">
        <v>146</v>
      </c>
    </row>
    <row r="1005" spans="1:65" s="14" customFormat="1" ht="11.25">
      <c r="B1005" s="172"/>
      <c r="D1005" s="165" t="s">
        <v>158</v>
      </c>
      <c r="E1005" s="173" t="s">
        <v>1</v>
      </c>
      <c r="F1005" s="174" t="s">
        <v>1504</v>
      </c>
      <c r="H1005" s="175">
        <v>16</v>
      </c>
      <c r="I1005" s="176"/>
      <c r="J1005" s="176"/>
      <c r="M1005" s="172"/>
      <c r="N1005" s="177"/>
      <c r="O1005" s="178"/>
      <c r="P1005" s="178"/>
      <c r="Q1005" s="178"/>
      <c r="R1005" s="178"/>
      <c r="S1005" s="178"/>
      <c r="T1005" s="178"/>
      <c r="U1005" s="178"/>
      <c r="V1005" s="178"/>
      <c r="W1005" s="178"/>
      <c r="X1005" s="179"/>
      <c r="AT1005" s="173" t="s">
        <v>158</v>
      </c>
      <c r="AU1005" s="173" t="s">
        <v>87</v>
      </c>
      <c r="AV1005" s="14" t="s">
        <v>87</v>
      </c>
      <c r="AW1005" s="14" t="s">
        <v>4</v>
      </c>
      <c r="AX1005" s="14" t="s">
        <v>78</v>
      </c>
      <c r="AY1005" s="173" t="s">
        <v>146</v>
      </c>
    </row>
    <row r="1006" spans="1:65" s="14" customFormat="1" ht="11.25">
      <c r="B1006" s="172"/>
      <c r="D1006" s="165" t="s">
        <v>158</v>
      </c>
      <c r="E1006" s="173" t="s">
        <v>1</v>
      </c>
      <c r="F1006" s="174" t="s">
        <v>1505</v>
      </c>
      <c r="H1006" s="175">
        <v>3</v>
      </c>
      <c r="I1006" s="176"/>
      <c r="J1006" s="176"/>
      <c r="M1006" s="172"/>
      <c r="N1006" s="177"/>
      <c r="O1006" s="178"/>
      <c r="P1006" s="178"/>
      <c r="Q1006" s="178"/>
      <c r="R1006" s="178"/>
      <c r="S1006" s="178"/>
      <c r="T1006" s="178"/>
      <c r="U1006" s="178"/>
      <c r="V1006" s="178"/>
      <c r="W1006" s="178"/>
      <c r="X1006" s="179"/>
      <c r="AT1006" s="173" t="s">
        <v>158</v>
      </c>
      <c r="AU1006" s="173" t="s">
        <v>87</v>
      </c>
      <c r="AV1006" s="14" t="s">
        <v>87</v>
      </c>
      <c r="AW1006" s="14" t="s">
        <v>4</v>
      </c>
      <c r="AX1006" s="14" t="s">
        <v>78</v>
      </c>
      <c r="AY1006" s="173" t="s">
        <v>146</v>
      </c>
    </row>
    <row r="1007" spans="1:65" s="16" customFormat="1" ht="11.25">
      <c r="B1007" s="198"/>
      <c r="D1007" s="165" t="s">
        <v>158</v>
      </c>
      <c r="E1007" s="199" t="s">
        <v>1</v>
      </c>
      <c r="F1007" s="200" t="s">
        <v>588</v>
      </c>
      <c r="H1007" s="201">
        <v>57</v>
      </c>
      <c r="I1007" s="202"/>
      <c r="J1007" s="202"/>
      <c r="M1007" s="198"/>
      <c r="N1007" s="203"/>
      <c r="O1007" s="204"/>
      <c r="P1007" s="204"/>
      <c r="Q1007" s="204"/>
      <c r="R1007" s="204"/>
      <c r="S1007" s="204"/>
      <c r="T1007" s="204"/>
      <c r="U1007" s="204"/>
      <c r="V1007" s="204"/>
      <c r="W1007" s="204"/>
      <c r="X1007" s="205"/>
      <c r="AT1007" s="199" t="s">
        <v>158</v>
      </c>
      <c r="AU1007" s="199" t="s">
        <v>87</v>
      </c>
      <c r="AV1007" s="16" t="s">
        <v>161</v>
      </c>
      <c r="AW1007" s="16" t="s">
        <v>4</v>
      </c>
      <c r="AX1007" s="16" t="s">
        <v>78</v>
      </c>
      <c r="AY1007" s="199" t="s">
        <v>146</v>
      </c>
    </row>
    <row r="1008" spans="1:65" s="13" customFormat="1" ht="11.25">
      <c r="B1008" s="164"/>
      <c r="D1008" s="165" t="s">
        <v>158</v>
      </c>
      <c r="E1008" s="166" t="s">
        <v>1</v>
      </c>
      <c r="F1008" s="167" t="s">
        <v>1458</v>
      </c>
      <c r="H1008" s="166" t="s">
        <v>1</v>
      </c>
      <c r="I1008" s="168"/>
      <c r="J1008" s="168"/>
      <c r="M1008" s="164"/>
      <c r="N1008" s="169"/>
      <c r="O1008" s="170"/>
      <c r="P1008" s="170"/>
      <c r="Q1008" s="170"/>
      <c r="R1008" s="170"/>
      <c r="S1008" s="170"/>
      <c r="T1008" s="170"/>
      <c r="U1008" s="170"/>
      <c r="V1008" s="170"/>
      <c r="W1008" s="170"/>
      <c r="X1008" s="171"/>
      <c r="AT1008" s="166" t="s">
        <v>158</v>
      </c>
      <c r="AU1008" s="166" t="s">
        <v>87</v>
      </c>
      <c r="AV1008" s="13" t="s">
        <v>83</v>
      </c>
      <c r="AW1008" s="13" t="s">
        <v>4</v>
      </c>
      <c r="AX1008" s="13" t="s">
        <v>78</v>
      </c>
      <c r="AY1008" s="166" t="s">
        <v>146</v>
      </c>
    </row>
    <row r="1009" spans="1:65" s="13" customFormat="1" ht="11.25">
      <c r="B1009" s="164"/>
      <c r="D1009" s="165" t="s">
        <v>158</v>
      </c>
      <c r="E1009" s="166" t="s">
        <v>1</v>
      </c>
      <c r="F1009" s="167" t="s">
        <v>785</v>
      </c>
      <c r="H1009" s="166" t="s">
        <v>1</v>
      </c>
      <c r="I1009" s="168"/>
      <c r="J1009" s="168"/>
      <c r="M1009" s="164"/>
      <c r="N1009" s="169"/>
      <c r="O1009" s="170"/>
      <c r="P1009" s="170"/>
      <c r="Q1009" s="170"/>
      <c r="R1009" s="170"/>
      <c r="S1009" s="170"/>
      <c r="T1009" s="170"/>
      <c r="U1009" s="170"/>
      <c r="V1009" s="170"/>
      <c r="W1009" s="170"/>
      <c r="X1009" s="171"/>
      <c r="AT1009" s="166" t="s">
        <v>158</v>
      </c>
      <c r="AU1009" s="166" t="s">
        <v>87</v>
      </c>
      <c r="AV1009" s="13" t="s">
        <v>83</v>
      </c>
      <c r="AW1009" s="13" t="s">
        <v>4</v>
      </c>
      <c r="AX1009" s="13" t="s">
        <v>78</v>
      </c>
      <c r="AY1009" s="166" t="s">
        <v>146</v>
      </c>
    </row>
    <row r="1010" spans="1:65" s="14" customFormat="1" ht="11.25">
      <c r="B1010" s="172"/>
      <c r="D1010" s="165" t="s">
        <v>158</v>
      </c>
      <c r="E1010" s="173" t="s">
        <v>1</v>
      </c>
      <c r="F1010" s="174" t="s">
        <v>1506</v>
      </c>
      <c r="H1010" s="175">
        <v>1</v>
      </c>
      <c r="I1010" s="176"/>
      <c r="J1010" s="176"/>
      <c r="M1010" s="172"/>
      <c r="N1010" s="177"/>
      <c r="O1010" s="178"/>
      <c r="P1010" s="178"/>
      <c r="Q1010" s="178"/>
      <c r="R1010" s="178"/>
      <c r="S1010" s="178"/>
      <c r="T1010" s="178"/>
      <c r="U1010" s="178"/>
      <c r="V1010" s="178"/>
      <c r="W1010" s="178"/>
      <c r="X1010" s="179"/>
      <c r="AT1010" s="173" t="s">
        <v>158</v>
      </c>
      <c r="AU1010" s="173" t="s">
        <v>87</v>
      </c>
      <c r="AV1010" s="14" t="s">
        <v>87</v>
      </c>
      <c r="AW1010" s="14" t="s">
        <v>4</v>
      </c>
      <c r="AX1010" s="14" t="s">
        <v>78</v>
      </c>
      <c r="AY1010" s="173" t="s">
        <v>146</v>
      </c>
    </row>
    <row r="1011" spans="1:65" s="14" customFormat="1" ht="11.25">
      <c r="B1011" s="172"/>
      <c r="D1011" s="165" t="s">
        <v>158</v>
      </c>
      <c r="E1011" s="173" t="s">
        <v>1</v>
      </c>
      <c r="F1011" s="174" t="s">
        <v>1507</v>
      </c>
      <c r="H1011" s="175">
        <v>2</v>
      </c>
      <c r="I1011" s="176"/>
      <c r="J1011" s="176"/>
      <c r="M1011" s="172"/>
      <c r="N1011" s="177"/>
      <c r="O1011" s="178"/>
      <c r="P1011" s="178"/>
      <c r="Q1011" s="178"/>
      <c r="R1011" s="178"/>
      <c r="S1011" s="178"/>
      <c r="T1011" s="178"/>
      <c r="U1011" s="178"/>
      <c r="V1011" s="178"/>
      <c r="W1011" s="178"/>
      <c r="X1011" s="179"/>
      <c r="AT1011" s="173" t="s">
        <v>158</v>
      </c>
      <c r="AU1011" s="173" t="s">
        <v>87</v>
      </c>
      <c r="AV1011" s="14" t="s">
        <v>87</v>
      </c>
      <c r="AW1011" s="14" t="s">
        <v>4</v>
      </c>
      <c r="AX1011" s="14" t="s">
        <v>78</v>
      </c>
      <c r="AY1011" s="173" t="s">
        <v>146</v>
      </c>
    </row>
    <row r="1012" spans="1:65" s="16" customFormat="1" ht="11.25">
      <c r="B1012" s="198"/>
      <c r="D1012" s="165" t="s">
        <v>158</v>
      </c>
      <c r="E1012" s="199" t="s">
        <v>1</v>
      </c>
      <c r="F1012" s="200" t="s">
        <v>588</v>
      </c>
      <c r="H1012" s="201">
        <v>3</v>
      </c>
      <c r="I1012" s="202"/>
      <c r="J1012" s="202"/>
      <c r="M1012" s="198"/>
      <c r="N1012" s="203"/>
      <c r="O1012" s="204"/>
      <c r="P1012" s="204"/>
      <c r="Q1012" s="204"/>
      <c r="R1012" s="204"/>
      <c r="S1012" s="204"/>
      <c r="T1012" s="204"/>
      <c r="U1012" s="204"/>
      <c r="V1012" s="204"/>
      <c r="W1012" s="204"/>
      <c r="X1012" s="205"/>
      <c r="AT1012" s="199" t="s">
        <v>158</v>
      </c>
      <c r="AU1012" s="199" t="s">
        <v>87</v>
      </c>
      <c r="AV1012" s="16" t="s">
        <v>161</v>
      </c>
      <c r="AW1012" s="16" t="s">
        <v>4</v>
      </c>
      <c r="AX1012" s="16" t="s">
        <v>78</v>
      </c>
      <c r="AY1012" s="199" t="s">
        <v>146</v>
      </c>
    </row>
    <row r="1013" spans="1:65" s="15" customFormat="1" ht="11.25">
      <c r="B1013" s="190"/>
      <c r="D1013" s="165" t="s">
        <v>158</v>
      </c>
      <c r="E1013" s="191" t="s">
        <v>1</v>
      </c>
      <c r="F1013" s="192" t="s">
        <v>248</v>
      </c>
      <c r="H1013" s="193">
        <v>60</v>
      </c>
      <c r="I1013" s="194"/>
      <c r="J1013" s="194"/>
      <c r="M1013" s="190"/>
      <c r="N1013" s="195"/>
      <c r="O1013" s="196"/>
      <c r="P1013" s="196"/>
      <c r="Q1013" s="196"/>
      <c r="R1013" s="196"/>
      <c r="S1013" s="196"/>
      <c r="T1013" s="196"/>
      <c r="U1013" s="196"/>
      <c r="V1013" s="196"/>
      <c r="W1013" s="196"/>
      <c r="X1013" s="197"/>
      <c r="AT1013" s="191" t="s">
        <v>158</v>
      </c>
      <c r="AU1013" s="191" t="s">
        <v>87</v>
      </c>
      <c r="AV1013" s="15" t="s">
        <v>152</v>
      </c>
      <c r="AW1013" s="15" t="s">
        <v>4</v>
      </c>
      <c r="AX1013" s="15" t="s">
        <v>83</v>
      </c>
      <c r="AY1013" s="191" t="s">
        <v>146</v>
      </c>
    </row>
    <row r="1014" spans="1:65" s="2" customFormat="1" ht="62.65" customHeight="1">
      <c r="A1014" s="33"/>
      <c r="B1014" s="148"/>
      <c r="C1014" s="180" t="s">
        <v>1508</v>
      </c>
      <c r="D1014" s="180" t="s">
        <v>186</v>
      </c>
      <c r="E1014" s="181" t="s">
        <v>1509</v>
      </c>
      <c r="F1014" s="182" t="s">
        <v>1510</v>
      </c>
      <c r="G1014" s="183" t="s">
        <v>252</v>
      </c>
      <c r="H1014" s="184">
        <v>1</v>
      </c>
      <c r="I1014" s="185"/>
      <c r="J1014" s="186"/>
      <c r="K1014" s="187">
        <f>ROUND(P1014*H1014,2)</f>
        <v>0</v>
      </c>
      <c r="L1014" s="186"/>
      <c r="M1014" s="188"/>
      <c r="N1014" s="189" t="s">
        <v>1</v>
      </c>
      <c r="O1014" s="158" t="s">
        <v>41</v>
      </c>
      <c r="P1014" s="159">
        <f>I1014+J1014</f>
        <v>0</v>
      </c>
      <c r="Q1014" s="159">
        <f>ROUND(I1014*H1014,2)</f>
        <v>0</v>
      </c>
      <c r="R1014" s="159">
        <f>ROUND(J1014*H1014,2)</f>
        <v>0</v>
      </c>
      <c r="S1014" s="59"/>
      <c r="T1014" s="160">
        <f>S1014*H1014</f>
        <v>0</v>
      </c>
      <c r="U1014" s="160">
        <v>0</v>
      </c>
      <c r="V1014" s="160">
        <f>U1014*H1014</f>
        <v>0</v>
      </c>
      <c r="W1014" s="160">
        <v>0</v>
      </c>
      <c r="X1014" s="161">
        <f>W1014*H1014</f>
        <v>0</v>
      </c>
      <c r="Y1014" s="33"/>
      <c r="Z1014" s="33"/>
      <c r="AA1014" s="33"/>
      <c r="AB1014" s="33"/>
      <c r="AC1014" s="33"/>
      <c r="AD1014" s="33"/>
      <c r="AE1014" s="33"/>
      <c r="AR1014" s="162" t="s">
        <v>316</v>
      </c>
      <c r="AT1014" s="162" t="s">
        <v>186</v>
      </c>
      <c r="AU1014" s="162" t="s">
        <v>87</v>
      </c>
      <c r="AY1014" s="18" t="s">
        <v>146</v>
      </c>
      <c r="BE1014" s="163">
        <f>IF(O1014="základní",K1014,0)</f>
        <v>0</v>
      </c>
      <c r="BF1014" s="163">
        <f>IF(O1014="snížená",K1014,0)</f>
        <v>0</v>
      </c>
      <c r="BG1014" s="163">
        <f>IF(O1014="zákl. přenesená",K1014,0)</f>
        <v>0</v>
      </c>
      <c r="BH1014" s="163">
        <f>IF(O1014="sníž. přenesená",K1014,0)</f>
        <v>0</v>
      </c>
      <c r="BI1014" s="163">
        <f>IF(O1014="nulová",K1014,0)</f>
        <v>0</v>
      </c>
      <c r="BJ1014" s="18" t="s">
        <v>83</v>
      </c>
      <c r="BK1014" s="163">
        <f>ROUND(P1014*H1014,2)</f>
        <v>0</v>
      </c>
      <c r="BL1014" s="18" t="s">
        <v>228</v>
      </c>
      <c r="BM1014" s="162" t="s">
        <v>1511</v>
      </c>
    </row>
    <row r="1015" spans="1:65" s="13" customFormat="1" ht="11.25">
      <c r="B1015" s="164"/>
      <c r="D1015" s="165" t="s">
        <v>158</v>
      </c>
      <c r="E1015" s="166" t="s">
        <v>1</v>
      </c>
      <c r="F1015" s="167" t="s">
        <v>195</v>
      </c>
      <c r="H1015" s="166" t="s">
        <v>1</v>
      </c>
      <c r="I1015" s="168"/>
      <c r="J1015" s="168"/>
      <c r="M1015" s="164"/>
      <c r="N1015" s="169"/>
      <c r="O1015" s="170"/>
      <c r="P1015" s="170"/>
      <c r="Q1015" s="170"/>
      <c r="R1015" s="170"/>
      <c r="S1015" s="170"/>
      <c r="T1015" s="170"/>
      <c r="U1015" s="170"/>
      <c r="V1015" s="170"/>
      <c r="W1015" s="170"/>
      <c r="X1015" s="171"/>
      <c r="AT1015" s="166" t="s">
        <v>158</v>
      </c>
      <c r="AU1015" s="166" t="s">
        <v>87</v>
      </c>
      <c r="AV1015" s="13" t="s">
        <v>83</v>
      </c>
      <c r="AW1015" s="13" t="s">
        <v>4</v>
      </c>
      <c r="AX1015" s="13" t="s">
        <v>78</v>
      </c>
      <c r="AY1015" s="166" t="s">
        <v>146</v>
      </c>
    </row>
    <row r="1016" spans="1:65" s="14" customFormat="1" ht="11.25">
      <c r="B1016" s="172"/>
      <c r="D1016" s="165" t="s">
        <v>158</v>
      </c>
      <c r="E1016" s="173" t="s">
        <v>1</v>
      </c>
      <c r="F1016" s="174" t="s">
        <v>1512</v>
      </c>
      <c r="H1016" s="175">
        <v>1</v>
      </c>
      <c r="I1016" s="176"/>
      <c r="J1016" s="176"/>
      <c r="M1016" s="172"/>
      <c r="N1016" s="177"/>
      <c r="O1016" s="178"/>
      <c r="P1016" s="178"/>
      <c r="Q1016" s="178"/>
      <c r="R1016" s="178"/>
      <c r="S1016" s="178"/>
      <c r="T1016" s="178"/>
      <c r="U1016" s="178"/>
      <c r="V1016" s="178"/>
      <c r="W1016" s="178"/>
      <c r="X1016" s="179"/>
      <c r="AT1016" s="173" t="s">
        <v>158</v>
      </c>
      <c r="AU1016" s="173" t="s">
        <v>87</v>
      </c>
      <c r="AV1016" s="14" t="s">
        <v>87</v>
      </c>
      <c r="AW1016" s="14" t="s">
        <v>4</v>
      </c>
      <c r="AX1016" s="14" t="s">
        <v>83</v>
      </c>
      <c r="AY1016" s="173" t="s">
        <v>146</v>
      </c>
    </row>
    <row r="1017" spans="1:65" s="2" customFormat="1" ht="62.65" customHeight="1">
      <c r="A1017" s="33"/>
      <c r="B1017" s="148"/>
      <c r="C1017" s="180" t="s">
        <v>1513</v>
      </c>
      <c r="D1017" s="180" t="s">
        <v>186</v>
      </c>
      <c r="E1017" s="181" t="s">
        <v>1514</v>
      </c>
      <c r="F1017" s="182" t="s">
        <v>1515</v>
      </c>
      <c r="G1017" s="183" t="s">
        <v>252</v>
      </c>
      <c r="H1017" s="184">
        <v>1</v>
      </c>
      <c r="I1017" s="185"/>
      <c r="J1017" s="186"/>
      <c r="K1017" s="187">
        <f>ROUND(P1017*H1017,2)</f>
        <v>0</v>
      </c>
      <c r="L1017" s="186"/>
      <c r="M1017" s="188"/>
      <c r="N1017" s="189" t="s">
        <v>1</v>
      </c>
      <c r="O1017" s="158" t="s">
        <v>41</v>
      </c>
      <c r="P1017" s="159">
        <f>I1017+J1017</f>
        <v>0</v>
      </c>
      <c r="Q1017" s="159">
        <f>ROUND(I1017*H1017,2)</f>
        <v>0</v>
      </c>
      <c r="R1017" s="159">
        <f>ROUND(J1017*H1017,2)</f>
        <v>0</v>
      </c>
      <c r="S1017" s="59"/>
      <c r="T1017" s="160">
        <f>S1017*H1017</f>
        <v>0</v>
      </c>
      <c r="U1017" s="160">
        <v>0</v>
      </c>
      <c r="V1017" s="160">
        <f>U1017*H1017</f>
        <v>0</v>
      </c>
      <c r="W1017" s="160">
        <v>0</v>
      </c>
      <c r="X1017" s="161">
        <f>W1017*H1017</f>
        <v>0</v>
      </c>
      <c r="Y1017" s="33"/>
      <c r="Z1017" s="33"/>
      <c r="AA1017" s="33"/>
      <c r="AB1017" s="33"/>
      <c r="AC1017" s="33"/>
      <c r="AD1017" s="33"/>
      <c r="AE1017" s="33"/>
      <c r="AR1017" s="162" t="s">
        <v>316</v>
      </c>
      <c r="AT1017" s="162" t="s">
        <v>186</v>
      </c>
      <c r="AU1017" s="162" t="s">
        <v>87</v>
      </c>
      <c r="AY1017" s="18" t="s">
        <v>146</v>
      </c>
      <c r="BE1017" s="163">
        <f>IF(O1017="základní",K1017,0)</f>
        <v>0</v>
      </c>
      <c r="BF1017" s="163">
        <f>IF(O1017="snížená",K1017,0)</f>
        <v>0</v>
      </c>
      <c r="BG1017" s="163">
        <f>IF(O1017="zákl. přenesená",K1017,0)</f>
        <v>0</v>
      </c>
      <c r="BH1017" s="163">
        <f>IF(O1017="sníž. přenesená",K1017,0)</f>
        <v>0</v>
      </c>
      <c r="BI1017" s="163">
        <f>IF(O1017="nulová",K1017,0)</f>
        <v>0</v>
      </c>
      <c r="BJ1017" s="18" t="s">
        <v>83</v>
      </c>
      <c r="BK1017" s="163">
        <f>ROUND(P1017*H1017,2)</f>
        <v>0</v>
      </c>
      <c r="BL1017" s="18" t="s">
        <v>228</v>
      </c>
      <c r="BM1017" s="162" t="s">
        <v>1516</v>
      </c>
    </row>
    <row r="1018" spans="1:65" s="13" customFormat="1" ht="11.25">
      <c r="B1018" s="164"/>
      <c r="D1018" s="165" t="s">
        <v>158</v>
      </c>
      <c r="E1018" s="166" t="s">
        <v>1</v>
      </c>
      <c r="F1018" s="167" t="s">
        <v>785</v>
      </c>
      <c r="H1018" s="166" t="s">
        <v>1</v>
      </c>
      <c r="I1018" s="168"/>
      <c r="J1018" s="168"/>
      <c r="M1018" s="164"/>
      <c r="N1018" s="169"/>
      <c r="O1018" s="170"/>
      <c r="P1018" s="170"/>
      <c r="Q1018" s="170"/>
      <c r="R1018" s="170"/>
      <c r="S1018" s="170"/>
      <c r="T1018" s="170"/>
      <c r="U1018" s="170"/>
      <c r="V1018" s="170"/>
      <c r="W1018" s="170"/>
      <c r="X1018" s="171"/>
      <c r="AT1018" s="166" t="s">
        <v>158</v>
      </c>
      <c r="AU1018" s="166" t="s">
        <v>87</v>
      </c>
      <c r="AV1018" s="13" t="s">
        <v>83</v>
      </c>
      <c r="AW1018" s="13" t="s">
        <v>4</v>
      </c>
      <c r="AX1018" s="13" t="s">
        <v>78</v>
      </c>
      <c r="AY1018" s="166" t="s">
        <v>146</v>
      </c>
    </row>
    <row r="1019" spans="1:65" s="14" customFormat="1" ht="11.25">
      <c r="B1019" s="172"/>
      <c r="D1019" s="165" t="s">
        <v>158</v>
      </c>
      <c r="E1019" s="173" t="s">
        <v>1</v>
      </c>
      <c r="F1019" s="174" t="s">
        <v>1517</v>
      </c>
      <c r="H1019" s="175">
        <v>1</v>
      </c>
      <c r="I1019" s="176"/>
      <c r="J1019" s="176"/>
      <c r="M1019" s="172"/>
      <c r="N1019" s="177"/>
      <c r="O1019" s="178"/>
      <c r="P1019" s="178"/>
      <c r="Q1019" s="178"/>
      <c r="R1019" s="178"/>
      <c r="S1019" s="178"/>
      <c r="T1019" s="178"/>
      <c r="U1019" s="178"/>
      <c r="V1019" s="178"/>
      <c r="W1019" s="178"/>
      <c r="X1019" s="179"/>
      <c r="AT1019" s="173" t="s">
        <v>158</v>
      </c>
      <c r="AU1019" s="173" t="s">
        <v>87</v>
      </c>
      <c r="AV1019" s="14" t="s">
        <v>87</v>
      </c>
      <c r="AW1019" s="14" t="s">
        <v>4</v>
      </c>
      <c r="AX1019" s="14" t="s">
        <v>83</v>
      </c>
      <c r="AY1019" s="173" t="s">
        <v>146</v>
      </c>
    </row>
    <row r="1020" spans="1:65" s="2" customFormat="1" ht="62.65" customHeight="1">
      <c r="A1020" s="33"/>
      <c r="B1020" s="148"/>
      <c r="C1020" s="180" t="s">
        <v>1518</v>
      </c>
      <c r="D1020" s="180" t="s">
        <v>186</v>
      </c>
      <c r="E1020" s="181" t="s">
        <v>1519</v>
      </c>
      <c r="F1020" s="182" t="s">
        <v>1520</v>
      </c>
      <c r="G1020" s="183" t="s">
        <v>252</v>
      </c>
      <c r="H1020" s="184">
        <v>1</v>
      </c>
      <c r="I1020" s="185"/>
      <c r="J1020" s="186"/>
      <c r="K1020" s="187">
        <f>ROUND(P1020*H1020,2)</f>
        <v>0</v>
      </c>
      <c r="L1020" s="186"/>
      <c r="M1020" s="188"/>
      <c r="N1020" s="189" t="s">
        <v>1</v>
      </c>
      <c r="O1020" s="158" t="s">
        <v>41</v>
      </c>
      <c r="P1020" s="159">
        <f>I1020+J1020</f>
        <v>0</v>
      </c>
      <c r="Q1020" s="159">
        <f>ROUND(I1020*H1020,2)</f>
        <v>0</v>
      </c>
      <c r="R1020" s="159">
        <f>ROUND(J1020*H1020,2)</f>
        <v>0</v>
      </c>
      <c r="S1020" s="59"/>
      <c r="T1020" s="160">
        <f>S1020*H1020</f>
        <v>0</v>
      </c>
      <c r="U1020" s="160">
        <v>0</v>
      </c>
      <c r="V1020" s="160">
        <f>U1020*H1020</f>
        <v>0</v>
      </c>
      <c r="W1020" s="160">
        <v>0</v>
      </c>
      <c r="X1020" s="161">
        <f>W1020*H1020</f>
        <v>0</v>
      </c>
      <c r="Y1020" s="33"/>
      <c r="Z1020" s="33"/>
      <c r="AA1020" s="33"/>
      <c r="AB1020" s="33"/>
      <c r="AC1020" s="33"/>
      <c r="AD1020" s="33"/>
      <c r="AE1020" s="33"/>
      <c r="AR1020" s="162" t="s">
        <v>316</v>
      </c>
      <c r="AT1020" s="162" t="s">
        <v>186</v>
      </c>
      <c r="AU1020" s="162" t="s">
        <v>87</v>
      </c>
      <c r="AY1020" s="18" t="s">
        <v>146</v>
      </c>
      <c r="BE1020" s="163">
        <f>IF(O1020="základní",K1020,0)</f>
        <v>0</v>
      </c>
      <c r="BF1020" s="163">
        <f>IF(O1020="snížená",K1020,0)</f>
        <v>0</v>
      </c>
      <c r="BG1020" s="163">
        <f>IF(O1020="zákl. přenesená",K1020,0)</f>
        <v>0</v>
      </c>
      <c r="BH1020" s="163">
        <f>IF(O1020="sníž. přenesená",K1020,0)</f>
        <v>0</v>
      </c>
      <c r="BI1020" s="163">
        <f>IF(O1020="nulová",K1020,0)</f>
        <v>0</v>
      </c>
      <c r="BJ1020" s="18" t="s">
        <v>83</v>
      </c>
      <c r="BK1020" s="163">
        <f>ROUND(P1020*H1020,2)</f>
        <v>0</v>
      </c>
      <c r="BL1020" s="18" t="s">
        <v>228</v>
      </c>
      <c r="BM1020" s="162" t="s">
        <v>1521</v>
      </c>
    </row>
    <row r="1021" spans="1:65" s="14" customFormat="1" ht="11.25">
      <c r="B1021" s="172"/>
      <c r="D1021" s="165" t="s">
        <v>158</v>
      </c>
      <c r="E1021" s="173" t="s">
        <v>1</v>
      </c>
      <c r="F1021" s="174" t="s">
        <v>1512</v>
      </c>
      <c r="H1021" s="175">
        <v>1</v>
      </c>
      <c r="I1021" s="176"/>
      <c r="J1021" s="176"/>
      <c r="M1021" s="172"/>
      <c r="N1021" s="177"/>
      <c r="O1021" s="178"/>
      <c r="P1021" s="178"/>
      <c r="Q1021" s="178"/>
      <c r="R1021" s="178"/>
      <c r="S1021" s="178"/>
      <c r="T1021" s="178"/>
      <c r="U1021" s="178"/>
      <c r="V1021" s="178"/>
      <c r="W1021" s="178"/>
      <c r="X1021" s="179"/>
      <c r="AT1021" s="173" t="s">
        <v>158</v>
      </c>
      <c r="AU1021" s="173" t="s">
        <v>87</v>
      </c>
      <c r="AV1021" s="14" t="s">
        <v>87</v>
      </c>
      <c r="AW1021" s="14" t="s">
        <v>4</v>
      </c>
      <c r="AX1021" s="14" t="s">
        <v>83</v>
      </c>
      <c r="AY1021" s="173" t="s">
        <v>146</v>
      </c>
    </row>
    <row r="1022" spans="1:65" s="2" customFormat="1" ht="49.15" customHeight="1">
      <c r="A1022" s="33"/>
      <c r="B1022" s="148"/>
      <c r="C1022" s="180" t="s">
        <v>1522</v>
      </c>
      <c r="D1022" s="180" t="s">
        <v>186</v>
      </c>
      <c r="E1022" s="181" t="s">
        <v>1523</v>
      </c>
      <c r="F1022" s="182" t="s">
        <v>1524</v>
      </c>
      <c r="G1022" s="183" t="s">
        <v>252</v>
      </c>
      <c r="H1022" s="184">
        <v>13</v>
      </c>
      <c r="I1022" s="185"/>
      <c r="J1022" s="186"/>
      <c r="K1022" s="187">
        <f>ROUND(P1022*H1022,2)</f>
        <v>0</v>
      </c>
      <c r="L1022" s="186"/>
      <c r="M1022" s="188"/>
      <c r="N1022" s="189" t="s">
        <v>1</v>
      </c>
      <c r="O1022" s="158" t="s">
        <v>41</v>
      </c>
      <c r="P1022" s="159">
        <f>I1022+J1022</f>
        <v>0</v>
      </c>
      <c r="Q1022" s="159">
        <f>ROUND(I1022*H1022,2)</f>
        <v>0</v>
      </c>
      <c r="R1022" s="159">
        <f>ROUND(J1022*H1022,2)</f>
        <v>0</v>
      </c>
      <c r="S1022" s="59"/>
      <c r="T1022" s="160">
        <f>S1022*H1022</f>
        <v>0</v>
      </c>
      <c r="U1022" s="160">
        <v>4.2999999999999997E-2</v>
      </c>
      <c r="V1022" s="160">
        <f>U1022*H1022</f>
        <v>0.55899999999999994</v>
      </c>
      <c r="W1022" s="160">
        <v>0</v>
      </c>
      <c r="X1022" s="161">
        <f>W1022*H1022</f>
        <v>0</v>
      </c>
      <c r="Y1022" s="33"/>
      <c r="Z1022" s="33"/>
      <c r="AA1022" s="33"/>
      <c r="AB1022" s="33"/>
      <c r="AC1022" s="33"/>
      <c r="AD1022" s="33"/>
      <c r="AE1022" s="33"/>
      <c r="AR1022" s="162" t="s">
        <v>316</v>
      </c>
      <c r="AT1022" s="162" t="s">
        <v>186</v>
      </c>
      <c r="AU1022" s="162" t="s">
        <v>87</v>
      </c>
      <c r="AY1022" s="18" t="s">
        <v>146</v>
      </c>
      <c r="BE1022" s="163">
        <f>IF(O1022="základní",K1022,0)</f>
        <v>0</v>
      </c>
      <c r="BF1022" s="163">
        <f>IF(O1022="snížená",K1022,0)</f>
        <v>0</v>
      </c>
      <c r="BG1022" s="163">
        <f>IF(O1022="zákl. přenesená",K1022,0)</f>
        <v>0</v>
      </c>
      <c r="BH1022" s="163">
        <f>IF(O1022="sníž. přenesená",K1022,0)</f>
        <v>0</v>
      </c>
      <c r="BI1022" s="163">
        <f>IF(O1022="nulová",K1022,0)</f>
        <v>0</v>
      </c>
      <c r="BJ1022" s="18" t="s">
        <v>83</v>
      </c>
      <c r="BK1022" s="163">
        <f>ROUND(P1022*H1022,2)</f>
        <v>0</v>
      </c>
      <c r="BL1022" s="18" t="s">
        <v>228</v>
      </c>
      <c r="BM1022" s="162" t="s">
        <v>1525</v>
      </c>
    </row>
    <row r="1023" spans="1:65" s="13" customFormat="1" ht="11.25">
      <c r="B1023" s="164"/>
      <c r="D1023" s="165" t="s">
        <v>158</v>
      </c>
      <c r="E1023" s="166" t="s">
        <v>1</v>
      </c>
      <c r="F1023" s="167" t="s">
        <v>785</v>
      </c>
      <c r="H1023" s="166" t="s">
        <v>1</v>
      </c>
      <c r="I1023" s="168"/>
      <c r="J1023" s="168"/>
      <c r="M1023" s="164"/>
      <c r="N1023" s="169"/>
      <c r="O1023" s="170"/>
      <c r="P1023" s="170"/>
      <c r="Q1023" s="170"/>
      <c r="R1023" s="170"/>
      <c r="S1023" s="170"/>
      <c r="T1023" s="170"/>
      <c r="U1023" s="170"/>
      <c r="V1023" s="170"/>
      <c r="W1023" s="170"/>
      <c r="X1023" s="171"/>
      <c r="AT1023" s="166" t="s">
        <v>158</v>
      </c>
      <c r="AU1023" s="166" t="s">
        <v>87</v>
      </c>
      <c r="AV1023" s="13" t="s">
        <v>83</v>
      </c>
      <c r="AW1023" s="13" t="s">
        <v>4</v>
      </c>
      <c r="AX1023" s="13" t="s">
        <v>78</v>
      </c>
      <c r="AY1023" s="166" t="s">
        <v>146</v>
      </c>
    </row>
    <row r="1024" spans="1:65" s="14" customFormat="1" ht="11.25">
      <c r="B1024" s="172"/>
      <c r="D1024" s="165" t="s">
        <v>158</v>
      </c>
      <c r="E1024" s="173" t="s">
        <v>1</v>
      </c>
      <c r="F1024" s="174" t="s">
        <v>787</v>
      </c>
      <c r="H1024" s="175">
        <v>2</v>
      </c>
      <c r="I1024" s="176"/>
      <c r="J1024" s="176"/>
      <c r="M1024" s="172"/>
      <c r="N1024" s="177"/>
      <c r="O1024" s="178"/>
      <c r="P1024" s="178"/>
      <c r="Q1024" s="178"/>
      <c r="R1024" s="178"/>
      <c r="S1024" s="178"/>
      <c r="T1024" s="178"/>
      <c r="U1024" s="178"/>
      <c r="V1024" s="178"/>
      <c r="W1024" s="178"/>
      <c r="X1024" s="179"/>
      <c r="AT1024" s="173" t="s">
        <v>158</v>
      </c>
      <c r="AU1024" s="173" t="s">
        <v>87</v>
      </c>
      <c r="AV1024" s="14" t="s">
        <v>87</v>
      </c>
      <c r="AW1024" s="14" t="s">
        <v>4</v>
      </c>
      <c r="AX1024" s="14" t="s">
        <v>78</v>
      </c>
      <c r="AY1024" s="173" t="s">
        <v>146</v>
      </c>
    </row>
    <row r="1025" spans="1:65" s="13" customFormat="1" ht="11.25">
      <c r="B1025" s="164"/>
      <c r="D1025" s="165" t="s">
        <v>158</v>
      </c>
      <c r="E1025" s="166" t="s">
        <v>1</v>
      </c>
      <c r="F1025" s="167" t="s">
        <v>195</v>
      </c>
      <c r="H1025" s="166" t="s">
        <v>1</v>
      </c>
      <c r="I1025" s="168"/>
      <c r="J1025" s="168"/>
      <c r="M1025" s="164"/>
      <c r="N1025" s="169"/>
      <c r="O1025" s="170"/>
      <c r="P1025" s="170"/>
      <c r="Q1025" s="170"/>
      <c r="R1025" s="170"/>
      <c r="S1025" s="170"/>
      <c r="T1025" s="170"/>
      <c r="U1025" s="170"/>
      <c r="V1025" s="170"/>
      <c r="W1025" s="170"/>
      <c r="X1025" s="171"/>
      <c r="AT1025" s="166" t="s">
        <v>158</v>
      </c>
      <c r="AU1025" s="166" t="s">
        <v>87</v>
      </c>
      <c r="AV1025" s="13" t="s">
        <v>83</v>
      </c>
      <c r="AW1025" s="13" t="s">
        <v>4</v>
      </c>
      <c r="AX1025" s="13" t="s">
        <v>78</v>
      </c>
      <c r="AY1025" s="166" t="s">
        <v>146</v>
      </c>
    </row>
    <row r="1026" spans="1:65" s="14" customFormat="1" ht="11.25">
      <c r="B1026" s="172"/>
      <c r="D1026" s="165" t="s">
        <v>158</v>
      </c>
      <c r="E1026" s="173" t="s">
        <v>1</v>
      </c>
      <c r="F1026" s="174" t="s">
        <v>809</v>
      </c>
      <c r="H1026" s="175">
        <v>1</v>
      </c>
      <c r="I1026" s="176"/>
      <c r="J1026" s="176"/>
      <c r="M1026" s="172"/>
      <c r="N1026" s="177"/>
      <c r="O1026" s="178"/>
      <c r="P1026" s="178"/>
      <c r="Q1026" s="178"/>
      <c r="R1026" s="178"/>
      <c r="S1026" s="178"/>
      <c r="T1026" s="178"/>
      <c r="U1026" s="178"/>
      <c r="V1026" s="178"/>
      <c r="W1026" s="178"/>
      <c r="X1026" s="179"/>
      <c r="AT1026" s="173" t="s">
        <v>158</v>
      </c>
      <c r="AU1026" s="173" t="s">
        <v>87</v>
      </c>
      <c r="AV1026" s="14" t="s">
        <v>87</v>
      </c>
      <c r="AW1026" s="14" t="s">
        <v>4</v>
      </c>
      <c r="AX1026" s="14" t="s">
        <v>78</v>
      </c>
      <c r="AY1026" s="173" t="s">
        <v>146</v>
      </c>
    </row>
    <row r="1027" spans="1:65" s="14" customFormat="1" ht="11.25">
      <c r="B1027" s="172"/>
      <c r="D1027" s="165" t="s">
        <v>158</v>
      </c>
      <c r="E1027" s="173" t="s">
        <v>1</v>
      </c>
      <c r="F1027" s="174" t="s">
        <v>1526</v>
      </c>
      <c r="H1027" s="175">
        <v>6</v>
      </c>
      <c r="I1027" s="176"/>
      <c r="J1027" s="176"/>
      <c r="M1027" s="172"/>
      <c r="N1027" s="177"/>
      <c r="O1027" s="178"/>
      <c r="P1027" s="178"/>
      <c r="Q1027" s="178"/>
      <c r="R1027" s="178"/>
      <c r="S1027" s="178"/>
      <c r="T1027" s="178"/>
      <c r="U1027" s="178"/>
      <c r="V1027" s="178"/>
      <c r="W1027" s="178"/>
      <c r="X1027" s="179"/>
      <c r="AT1027" s="173" t="s">
        <v>158</v>
      </c>
      <c r="AU1027" s="173" t="s">
        <v>87</v>
      </c>
      <c r="AV1027" s="14" t="s">
        <v>87</v>
      </c>
      <c r="AW1027" s="14" t="s">
        <v>4</v>
      </c>
      <c r="AX1027" s="14" t="s">
        <v>78</v>
      </c>
      <c r="AY1027" s="173" t="s">
        <v>146</v>
      </c>
    </row>
    <row r="1028" spans="1:65" s="14" customFormat="1" ht="11.25">
      <c r="B1028" s="172"/>
      <c r="D1028" s="165" t="s">
        <v>158</v>
      </c>
      <c r="E1028" s="173" t="s">
        <v>1</v>
      </c>
      <c r="F1028" s="174" t="s">
        <v>1527</v>
      </c>
      <c r="H1028" s="175">
        <v>3</v>
      </c>
      <c r="I1028" s="176"/>
      <c r="J1028" s="176"/>
      <c r="M1028" s="172"/>
      <c r="N1028" s="177"/>
      <c r="O1028" s="178"/>
      <c r="P1028" s="178"/>
      <c r="Q1028" s="178"/>
      <c r="R1028" s="178"/>
      <c r="S1028" s="178"/>
      <c r="T1028" s="178"/>
      <c r="U1028" s="178"/>
      <c r="V1028" s="178"/>
      <c r="W1028" s="178"/>
      <c r="X1028" s="179"/>
      <c r="AT1028" s="173" t="s">
        <v>158</v>
      </c>
      <c r="AU1028" s="173" t="s">
        <v>87</v>
      </c>
      <c r="AV1028" s="14" t="s">
        <v>87</v>
      </c>
      <c r="AW1028" s="14" t="s">
        <v>4</v>
      </c>
      <c r="AX1028" s="14" t="s">
        <v>78</v>
      </c>
      <c r="AY1028" s="173" t="s">
        <v>146</v>
      </c>
    </row>
    <row r="1029" spans="1:65" s="14" customFormat="1" ht="11.25">
      <c r="B1029" s="172"/>
      <c r="D1029" s="165" t="s">
        <v>158</v>
      </c>
      <c r="E1029" s="173" t="s">
        <v>1</v>
      </c>
      <c r="F1029" s="174" t="s">
        <v>776</v>
      </c>
      <c r="H1029" s="175">
        <v>1</v>
      </c>
      <c r="I1029" s="176"/>
      <c r="J1029" s="176"/>
      <c r="M1029" s="172"/>
      <c r="N1029" s="177"/>
      <c r="O1029" s="178"/>
      <c r="P1029" s="178"/>
      <c r="Q1029" s="178"/>
      <c r="R1029" s="178"/>
      <c r="S1029" s="178"/>
      <c r="T1029" s="178"/>
      <c r="U1029" s="178"/>
      <c r="V1029" s="178"/>
      <c r="W1029" s="178"/>
      <c r="X1029" s="179"/>
      <c r="AT1029" s="173" t="s">
        <v>158</v>
      </c>
      <c r="AU1029" s="173" t="s">
        <v>87</v>
      </c>
      <c r="AV1029" s="14" t="s">
        <v>87</v>
      </c>
      <c r="AW1029" s="14" t="s">
        <v>4</v>
      </c>
      <c r="AX1029" s="14" t="s">
        <v>78</v>
      </c>
      <c r="AY1029" s="173" t="s">
        <v>146</v>
      </c>
    </row>
    <row r="1030" spans="1:65" s="15" customFormat="1" ht="11.25">
      <c r="B1030" s="190"/>
      <c r="D1030" s="165" t="s">
        <v>158</v>
      </c>
      <c r="E1030" s="191" t="s">
        <v>1</v>
      </c>
      <c r="F1030" s="192" t="s">
        <v>248</v>
      </c>
      <c r="H1030" s="193">
        <v>13</v>
      </c>
      <c r="I1030" s="194"/>
      <c r="J1030" s="194"/>
      <c r="M1030" s="190"/>
      <c r="N1030" s="195"/>
      <c r="O1030" s="196"/>
      <c r="P1030" s="196"/>
      <c r="Q1030" s="196"/>
      <c r="R1030" s="196"/>
      <c r="S1030" s="196"/>
      <c r="T1030" s="196"/>
      <c r="U1030" s="196"/>
      <c r="V1030" s="196"/>
      <c r="W1030" s="196"/>
      <c r="X1030" s="197"/>
      <c r="AT1030" s="191" t="s">
        <v>158</v>
      </c>
      <c r="AU1030" s="191" t="s">
        <v>87</v>
      </c>
      <c r="AV1030" s="15" t="s">
        <v>152</v>
      </c>
      <c r="AW1030" s="15" t="s">
        <v>4</v>
      </c>
      <c r="AX1030" s="15" t="s">
        <v>83</v>
      </c>
      <c r="AY1030" s="191" t="s">
        <v>146</v>
      </c>
    </row>
    <row r="1031" spans="1:65" s="2" customFormat="1" ht="37.9" customHeight="1">
      <c r="A1031" s="33"/>
      <c r="B1031" s="148"/>
      <c r="C1031" s="180" t="s">
        <v>1528</v>
      </c>
      <c r="D1031" s="180" t="s">
        <v>186</v>
      </c>
      <c r="E1031" s="181" t="s">
        <v>1529</v>
      </c>
      <c r="F1031" s="182" t="s">
        <v>1530</v>
      </c>
      <c r="G1031" s="183" t="s">
        <v>252</v>
      </c>
      <c r="H1031" s="184">
        <v>3</v>
      </c>
      <c r="I1031" s="185"/>
      <c r="J1031" s="186"/>
      <c r="K1031" s="187">
        <f>ROUND(P1031*H1031,2)</f>
        <v>0</v>
      </c>
      <c r="L1031" s="186"/>
      <c r="M1031" s="188"/>
      <c r="N1031" s="189" t="s">
        <v>1</v>
      </c>
      <c r="O1031" s="158" t="s">
        <v>41</v>
      </c>
      <c r="P1031" s="159">
        <f>I1031+J1031</f>
        <v>0</v>
      </c>
      <c r="Q1031" s="159">
        <f>ROUND(I1031*H1031,2)</f>
        <v>0</v>
      </c>
      <c r="R1031" s="159">
        <f>ROUND(J1031*H1031,2)</f>
        <v>0</v>
      </c>
      <c r="S1031" s="59"/>
      <c r="T1031" s="160">
        <f>S1031*H1031</f>
        <v>0</v>
      </c>
      <c r="U1031" s="160">
        <v>2.2499999999999999E-2</v>
      </c>
      <c r="V1031" s="160">
        <f>U1031*H1031</f>
        <v>6.7500000000000004E-2</v>
      </c>
      <c r="W1031" s="160">
        <v>0</v>
      </c>
      <c r="X1031" s="161">
        <f>W1031*H1031</f>
        <v>0</v>
      </c>
      <c r="Y1031" s="33"/>
      <c r="Z1031" s="33"/>
      <c r="AA1031" s="33"/>
      <c r="AB1031" s="33"/>
      <c r="AC1031" s="33"/>
      <c r="AD1031" s="33"/>
      <c r="AE1031" s="33"/>
      <c r="AR1031" s="162" t="s">
        <v>316</v>
      </c>
      <c r="AT1031" s="162" t="s">
        <v>186</v>
      </c>
      <c r="AU1031" s="162" t="s">
        <v>87</v>
      </c>
      <c r="AY1031" s="18" t="s">
        <v>146</v>
      </c>
      <c r="BE1031" s="163">
        <f>IF(O1031="základní",K1031,0)</f>
        <v>0</v>
      </c>
      <c r="BF1031" s="163">
        <f>IF(O1031="snížená",K1031,0)</f>
        <v>0</v>
      </c>
      <c r="BG1031" s="163">
        <f>IF(O1031="zákl. přenesená",K1031,0)</f>
        <v>0</v>
      </c>
      <c r="BH1031" s="163">
        <f>IF(O1031="sníž. přenesená",K1031,0)</f>
        <v>0</v>
      </c>
      <c r="BI1031" s="163">
        <f>IF(O1031="nulová",K1031,0)</f>
        <v>0</v>
      </c>
      <c r="BJ1031" s="18" t="s">
        <v>83</v>
      </c>
      <c r="BK1031" s="163">
        <f>ROUND(P1031*H1031,2)</f>
        <v>0</v>
      </c>
      <c r="BL1031" s="18" t="s">
        <v>228</v>
      </c>
      <c r="BM1031" s="162" t="s">
        <v>1531</v>
      </c>
    </row>
    <row r="1032" spans="1:65" s="13" customFormat="1" ht="11.25">
      <c r="B1032" s="164"/>
      <c r="D1032" s="165" t="s">
        <v>158</v>
      </c>
      <c r="E1032" s="166" t="s">
        <v>1</v>
      </c>
      <c r="F1032" s="167" t="s">
        <v>195</v>
      </c>
      <c r="H1032" s="166" t="s">
        <v>1</v>
      </c>
      <c r="I1032" s="168"/>
      <c r="J1032" s="168"/>
      <c r="M1032" s="164"/>
      <c r="N1032" s="169"/>
      <c r="O1032" s="170"/>
      <c r="P1032" s="170"/>
      <c r="Q1032" s="170"/>
      <c r="R1032" s="170"/>
      <c r="S1032" s="170"/>
      <c r="T1032" s="170"/>
      <c r="U1032" s="170"/>
      <c r="V1032" s="170"/>
      <c r="W1032" s="170"/>
      <c r="X1032" s="171"/>
      <c r="AT1032" s="166" t="s">
        <v>158</v>
      </c>
      <c r="AU1032" s="166" t="s">
        <v>87</v>
      </c>
      <c r="AV1032" s="13" t="s">
        <v>83</v>
      </c>
      <c r="AW1032" s="13" t="s">
        <v>4</v>
      </c>
      <c r="AX1032" s="13" t="s">
        <v>78</v>
      </c>
      <c r="AY1032" s="166" t="s">
        <v>146</v>
      </c>
    </row>
    <row r="1033" spans="1:65" s="14" customFormat="1" ht="11.25">
      <c r="B1033" s="172"/>
      <c r="D1033" s="165" t="s">
        <v>158</v>
      </c>
      <c r="E1033" s="173" t="s">
        <v>1</v>
      </c>
      <c r="F1033" s="174" t="s">
        <v>845</v>
      </c>
      <c r="H1033" s="175">
        <v>3</v>
      </c>
      <c r="I1033" s="176"/>
      <c r="J1033" s="176"/>
      <c r="M1033" s="172"/>
      <c r="N1033" s="177"/>
      <c r="O1033" s="178"/>
      <c r="P1033" s="178"/>
      <c r="Q1033" s="178"/>
      <c r="R1033" s="178"/>
      <c r="S1033" s="178"/>
      <c r="T1033" s="178"/>
      <c r="U1033" s="178"/>
      <c r="V1033" s="178"/>
      <c r="W1033" s="178"/>
      <c r="X1033" s="179"/>
      <c r="AT1033" s="173" t="s">
        <v>158</v>
      </c>
      <c r="AU1033" s="173" t="s">
        <v>87</v>
      </c>
      <c r="AV1033" s="14" t="s">
        <v>87</v>
      </c>
      <c r="AW1033" s="14" t="s">
        <v>4</v>
      </c>
      <c r="AX1033" s="14" t="s">
        <v>83</v>
      </c>
      <c r="AY1033" s="173" t="s">
        <v>146</v>
      </c>
    </row>
    <row r="1034" spans="1:65" s="2" customFormat="1" ht="49.15" customHeight="1">
      <c r="A1034" s="33"/>
      <c r="B1034" s="148"/>
      <c r="C1034" s="180" t="s">
        <v>1532</v>
      </c>
      <c r="D1034" s="180" t="s">
        <v>186</v>
      </c>
      <c r="E1034" s="181" t="s">
        <v>1533</v>
      </c>
      <c r="F1034" s="182" t="s">
        <v>1534</v>
      </c>
      <c r="G1034" s="183" t="s">
        <v>252</v>
      </c>
      <c r="H1034" s="184">
        <v>30</v>
      </c>
      <c r="I1034" s="185"/>
      <c r="J1034" s="186"/>
      <c r="K1034" s="187">
        <f>ROUND(P1034*H1034,2)</f>
        <v>0</v>
      </c>
      <c r="L1034" s="186"/>
      <c r="M1034" s="188"/>
      <c r="N1034" s="189" t="s">
        <v>1</v>
      </c>
      <c r="O1034" s="158" t="s">
        <v>41</v>
      </c>
      <c r="P1034" s="159">
        <f>I1034+J1034</f>
        <v>0</v>
      </c>
      <c r="Q1034" s="159">
        <f>ROUND(I1034*H1034,2)</f>
        <v>0</v>
      </c>
      <c r="R1034" s="159">
        <f>ROUND(J1034*H1034,2)</f>
        <v>0</v>
      </c>
      <c r="S1034" s="59"/>
      <c r="T1034" s="160">
        <f>S1034*H1034</f>
        <v>0</v>
      </c>
      <c r="U1034" s="160">
        <v>2.2499999999999999E-2</v>
      </c>
      <c r="V1034" s="160">
        <f>U1034*H1034</f>
        <v>0.67499999999999993</v>
      </c>
      <c r="W1034" s="160">
        <v>0</v>
      </c>
      <c r="X1034" s="161">
        <f>W1034*H1034</f>
        <v>0</v>
      </c>
      <c r="Y1034" s="33"/>
      <c r="Z1034" s="33"/>
      <c r="AA1034" s="33"/>
      <c r="AB1034" s="33"/>
      <c r="AC1034" s="33"/>
      <c r="AD1034" s="33"/>
      <c r="AE1034" s="33"/>
      <c r="AR1034" s="162" t="s">
        <v>316</v>
      </c>
      <c r="AT1034" s="162" t="s">
        <v>186</v>
      </c>
      <c r="AU1034" s="162" t="s">
        <v>87</v>
      </c>
      <c r="AY1034" s="18" t="s">
        <v>146</v>
      </c>
      <c r="BE1034" s="163">
        <f>IF(O1034="základní",K1034,0)</f>
        <v>0</v>
      </c>
      <c r="BF1034" s="163">
        <f>IF(O1034="snížená",K1034,0)</f>
        <v>0</v>
      </c>
      <c r="BG1034" s="163">
        <f>IF(O1034="zákl. přenesená",K1034,0)</f>
        <v>0</v>
      </c>
      <c r="BH1034" s="163">
        <f>IF(O1034="sníž. přenesená",K1034,0)</f>
        <v>0</v>
      </c>
      <c r="BI1034" s="163">
        <f>IF(O1034="nulová",K1034,0)</f>
        <v>0</v>
      </c>
      <c r="BJ1034" s="18" t="s">
        <v>83</v>
      </c>
      <c r="BK1034" s="163">
        <f>ROUND(P1034*H1034,2)</f>
        <v>0</v>
      </c>
      <c r="BL1034" s="18" t="s">
        <v>228</v>
      </c>
      <c r="BM1034" s="162" t="s">
        <v>1535</v>
      </c>
    </row>
    <row r="1035" spans="1:65" s="13" customFormat="1" ht="11.25">
      <c r="B1035" s="164"/>
      <c r="D1035" s="165" t="s">
        <v>158</v>
      </c>
      <c r="E1035" s="166" t="s">
        <v>1</v>
      </c>
      <c r="F1035" s="167" t="s">
        <v>195</v>
      </c>
      <c r="H1035" s="166" t="s">
        <v>1</v>
      </c>
      <c r="I1035" s="168"/>
      <c r="J1035" s="168"/>
      <c r="M1035" s="164"/>
      <c r="N1035" s="169"/>
      <c r="O1035" s="170"/>
      <c r="P1035" s="170"/>
      <c r="Q1035" s="170"/>
      <c r="R1035" s="170"/>
      <c r="S1035" s="170"/>
      <c r="T1035" s="170"/>
      <c r="U1035" s="170"/>
      <c r="V1035" s="170"/>
      <c r="W1035" s="170"/>
      <c r="X1035" s="171"/>
      <c r="AT1035" s="166" t="s">
        <v>158</v>
      </c>
      <c r="AU1035" s="166" t="s">
        <v>87</v>
      </c>
      <c r="AV1035" s="13" t="s">
        <v>83</v>
      </c>
      <c r="AW1035" s="13" t="s">
        <v>4</v>
      </c>
      <c r="AX1035" s="13" t="s">
        <v>78</v>
      </c>
      <c r="AY1035" s="166" t="s">
        <v>146</v>
      </c>
    </row>
    <row r="1036" spans="1:65" s="14" customFormat="1" ht="11.25">
      <c r="B1036" s="172"/>
      <c r="D1036" s="165" t="s">
        <v>158</v>
      </c>
      <c r="E1036" s="173" t="s">
        <v>1</v>
      </c>
      <c r="F1036" s="174" t="s">
        <v>846</v>
      </c>
      <c r="H1036" s="175">
        <v>2</v>
      </c>
      <c r="I1036" s="176"/>
      <c r="J1036" s="176"/>
      <c r="M1036" s="172"/>
      <c r="N1036" s="177"/>
      <c r="O1036" s="178"/>
      <c r="P1036" s="178"/>
      <c r="Q1036" s="178"/>
      <c r="R1036" s="178"/>
      <c r="S1036" s="178"/>
      <c r="T1036" s="178"/>
      <c r="U1036" s="178"/>
      <c r="V1036" s="178"/>
      <c r="W1036" s="178"/>
      <c r="X1036" s="179"/>
      <c r="AT1036" s="173" t="s">
        <v>158</v>
      </c>
      <c r="AU1036" s="173" t="s">
        <v>87</v>
      </c>
      <c r="AV1036" s="14" t="s">
        <v>87</v>
      </c>
      <c r="AW1036" s="14" t="s">
        <v>4</v>
      </c>
      <c r="AX1036" s="14" t="s">
        <v>78</v>
      </c>
      <c r="AY1036" s="173" t="s">
        <v>146</v>
      </c>
    </row>
    <row r="1037" spans="1:65" s="14" customFormat="1" ht="11.25">
      <c r="B1037" s="172"/>
      <c r="D1037" s="165" t="s">
        <v>158</v>
      </c>
      <c r="E1037" s="173" t="s">
        <v>1</v>
      </c>
      <c r="F1037" s="174" t="s">
        <v>1536</v>
      </c>
      <c r="H1037" s="175">
        <v>14</v>
      </c>
      <c r="I1037" s="176"/>
      <c r="J1037" s="176"/>
      <c r="M1037" s="172"/>
      <c r="N1037" s="177"/>
      <c r="O1037" s="178"/>
      <c r="P1037" s="178"/>
      <c r="Q1037" s="178"/>
      <c r="R1037" s="178"/>
      <c r="S1037" s="178"/>
      <c r="T1037" s="178"/>
      <c r="U1037" s="178"/>
      <c r="V1037" s="178"/>
      <c r="W1037" s="178"/>
      <c r="X1037" s="179"/>
      <c r="AT1037" s="173" t="s">
        <v>158</v>
      </c>
      <c r="AU1037" s="173" t="s">
        <v>87</v>
      </c>
      <c r="AV1037" s="14" t="s">
        <v>87</v>
      </c>
      <c r="AW1037" s="14" t="s">
        <v>4</v>
      </c>
      <c r="AX1037" s="14" t="s">
        <v>78</v>
      </c>
      <c r="AY1037" s="173" t="s">
        <v>146</v>
      </c>
    </row>
    <row r="1038" spans="1:65" s="14" customFormat="1" ht="11.25">
      <c r="B1038" s="172"/>
      <c r="D1038" s="165" t="s">
        <v>158</v>
      </c>
      <c r="E1038" s="173" t="s">
        <v>1</v>
      </c>
      <c r="F1038" s="174" t="s">
        <v>1537</v>
      </c>
      <c r="H1038" s="175">
        <v>12</v>
      </c>
      <c r="I1038" s="176"/>
      <c r="J1038" s="176"/>
      <c r="M1038" s="172"/>
      <c r="N1038" s="177"/>
      <c r="O1038" s="178"/>
      <c r="P1038" s="178"/>
      <c r="Q1038" s="178"/>
      <c r="R1038" s="178"/>
      <c r="S1038" s="178"/>
      <c r="T1038" s="178"/>
      <c r="U1038" s="178"/>
      <c r="V1038" s="178"/>
      <c r="W1038" s="178"/>
      <c r="X1038" s="179"/>
      <c r="AT1038" s="173" t="s">
        <v>158</v>
      </c>
      <c r="AU1038" s="173" t="s">
        <v>87</v>
      </c>
      <c r="AV1038" s="14" t="s">
        <v>87</v>
      </c>
      <c r="AW1038" s="14" t="s">
        <v>4</v>
      </c>
      <c r="AX1038" s="14" t="s">
        <v>78</v>
      </c>
      <c r="AY1038" s="173" t="s">
        <v>146</v>
      </c>
    </row>
    <row r="1039" spans="1:65" s="14" customFormat="1" ht="11.25">
      <c r="B1039" s="172"/>
      <c r="D1039" s="165" t="s">
        <v>158</v>
      </c>
      <c r="E1039" s="173" t="s">
        <v>1</v>
      </c>
      <c r="F1039" s="174" t="s">
        <v>849</v>
      </c>
      <c r="H1039" s="175">
        <v>2</v>
      </c>
      <c r="I1039" s="176"/>
      <c r="J1039" s="176"/>
      <c r="M1039" s="172"/>
      <c r="N1039" s="177"/>
      <c r="O1039" s="178"/>
      <c r="P1039" s="178"/>
      <c r="Q1039" s="178"/>
      <c r="R1039" s="178"/>
      <c r="S1039" s="178"/>
      <c r="T1039" s="178"/>
      <c r="U1039" s="178"/>
      <c r="V1039" s="178"/>
      <c r="W1039" s="178"/>
      <c r="X1039" s="179"/>
      <c r="AT1039" s="173" t="s">
        <v>158</v>
      </c>
      <c r="AU1039" s="173" t="s">
        <v>87</v>
      </c>
      <c r="AV1039" s="14" t="s">
        <v>87</v>
      </c>
      <c r="AW1039" s="14" t="s">
        <v>4</v>
      </c>
      <c r="AX1039" s="14" t="s">
        <v>78</v>
      </c>
      <c r="AY1039" s="173" t="s">
        <v>146</v>
      </c>
    </row>
    <row r="1040" spans="1:65" s="15" customFormat="1" ht="11.25">
      <c r="B1040" s="190"/>
      <c r="D1040" s="165" t="s">
        <v>158</v>
      </c>
      <c r="E1040" s="191" t="s">
        <v>1</v>
      </c>
      <c r="F1040" s="192" t="s">
        <v>248</v>
      </c>
      <c r="H1040" s="193">
        <v>30</v>
      </c>
      <c r="I1040" s="194"/>
      <c r="J1040" s="194"/>
      <c r="M1040" s="190"/>
      <c r="N1040" s="195"/>
      <c r="O1040" s="196"/>
      <c r="P1040" s="196"/>
      <c r="Q1040" s="196"/>
      <c r="R1040" s="196"/>
      <c r="S1040" s="196"/>
      <c r="T1040" s="196"/>
      <c r="U1040" s="196"/>
      <c r="V1040" s="196"/>
      <c r="W1040" s="196"/>
      <c r="X1040" s="197"/>
      <c r="AT1040" s="191" t="s">
        <v>158</v>
      </c>
      <c r="AU1040" s="191" t="s">
        <v>87</v>
      </c>
      <c r="AV1040" s="15" t="s">
        <v>152</v>
      </c>
      <c r="AW1040" s="15" t="s">
        <v>4</v>
      </c>
      <c r="AX1040" s="15" t="s">
        <v>83</v>
      </c>
      <c r="AY1040" s="191" t="s">
        <v>146</v>
      </c>
    </row>
    <row r="1041" spans="1:65" s="2" customFormat="1" ht="62.65" customHeight="1">
      <c r="A1041" s="33"/>
      <c r="B1041" s="148"/>
      <c r="C1041" s="180" t="s">
        <v>1538</v>
      </c>
      <c r="D1041" s="180" t="s">
        <v>186</v>
      </c>
      <c r="E1041" s="181" t="s">
        <v>1539</v>
      </c>
      <c r="F1041" s="182" t="s">
        <v>1540</v>
      </c>
      <c r="G1041" s="183" t="s">
        <v>252</v>
      </c>
      <c r="H1041" s="184">
        <v>6</v>
      </c>
      <c r="I1041" s="185"/>
      <c r="J1041" s="186"/>
      <c r="K1041" s="187">
        <f>ROUND(P1041*H1041,2)</f>
        <v>0</v>
      </c>
      <c r="L1041" s="186"/>
      <c r="M1041" s="188"/>
      <c r="N1041" s="189" t="s">
        <v>1</v>
      </c>
      <c r="O1041" s="158" t="s">
        <v>41</v>
      </c>
      <c r="P1041" s="159">
        <f>I1041+J1041</f>
        <v>0</v>
      </c>
      <c r="Q1041" s="159">
        <f>ROUND(I1041*H1041,2)</f>
        <v>0</v>
      </c>
      <c r="R1041" s="159">
        <f>ROUND(J1041*H1041,2)</f>
        <v>0</v>
      </c>
      <c r="S1041" s="59"/>
      <c r="T1041" s="160">
        <f>S1041*H1041</f>
        <v>0</v>
      </c>
      <c r="U1041" s="160">
        <v>2.2499999999999999E-2</v>
      </c>
      <c r="V1041" s="160">
        <f>U1041*H1041</f>
        <v>0.13500000000000001</v>
      </c>
      <c r="W1041" s="160">
        <v>0</v>
      </c>
      <c r="X1041" s="161">
        <f>W1041*H1041</f>
        <v>0</v>
      </c>
      <c r="Y1041" s="33"/>
      <c r="Z1041" s="33"/>
      <c r="AA1041" s="33"/>
      <c r="AB1041" s="33"/>
      <c r="AC1041" s="33"/>
      <c r="AD1041" s="33"/>
      <c r="AE1041" s="33"/>
      <c r="AR1041" s="162" t="s">
        <v>316</v>
      </c>
      <c r="AT1041" s="162" t="s">
        <v>186</v>
      </c>
      <c r="AU1041" s="162" t="s">
        <v>87</v>
      </c>
      <c r="AY1041" s="18" t="s">
        <v>146</v>
      </c>
      <c r="BE1041" s="163">
        <f>IF(O1041="základní",K1041,0)</f>
        <v>0</v>
      </c>
      <c r="BF1041" s="163">
        <f>IF(O1041="snížená",K1041,0)</f>
        <v>0</v>
      </c>
      <c r="BG1041" s="163">
        <f>IF(O1041="zákl. přenesená",K1041,0)</f>
        <v>0</v>
      </c>
      <c r="BH1041" s="163">
        <f>IF(O1041="sníž. přenesená",K1041,0)</f>
        <v>0</v>
      </c>
      <c r="BI1041" s="163">
        <f>IF(O1041="nulová",K1041,0)</f>
        <v>0</v>
      </c>
      <c r="BJ1041" s="18" t="s">
        <v>83</v>
      </c>
      <c r="BK1041" s="163">
        <f>ROUND(P1041*H1041,2)</f>
        <v>0</v>
      </c>
      <c r="BL1041" s="18" t="s">
        <v>228</v>
      </c>
      <c r="BM1041" s="162" t="s">
        <v>1541</v>
      </c>
    </row>
    <row r="1042" spans="1:65" s="13" customFormat="1" ht="11.25">
      <c r="B1042" s="164"/>
      <c r="D1042" s="165" t="s">
        <v>158</v>
      </c>
      <c r="E1042" s="166" t="s">
        <v>1</v>
      </c>
      <c r="F1042" s="167" t="s">
        <v>195</v>
      </c>
      <c r="H1042" s="166" t="s">
        <v>1</v>
      </c>
      <c r="I1042" s="168"/>
      <c r="J1042" s="168"/>
      <c r="M1042" s="164"/>
      <c r="N1042" s="169"/>
      <c r="O1042" s="170"/>
      <c r="P1042" s="170"/>
      <c r="Q1042" s="170"/>
      <c r="R1042" s="170"/>
      <c r="S1042" s="170"/>
      <c r="T1042" s="170"/>
      <c r="U1042" s="170"/>
      <c r="V1042" s="170"/>
      <c r="W1042" s="170"/>
      <c r="X1042" s="171"/>
      <c r="AT1042" s="166" t="s">
        <v>158</v>
      </c>
      <c r="AU1042" s="166" t="s">
        <v>87</v>
      </c>
      <c r="AV1042" s="13" t="s">
        <v>83</v>
      </c>
      <c r="AW1042" s="13" t="s">
        <v>4</v>
      </c>
      <c r="AX1042" s="13" t="s">
        <v>78</v>
      </c>
      <c r="AY1042" s="166" t="s">
        <v>146</v>
      </c>
    </row>
    <row r="1043" spans="1:65" s="14" customFormat="1" ht="11.25">
      <c r="B1043" s="172"/>
      <c r="D1043" s="165" t="s">
        <v>158</v>
      </c>
      <c r="E1043" s="173" t="s">
        <v>1</v>
      </c>
      <c r="F1043" s="174" t="s">
        <v>1542</v>
      </c>
      <c r="H1043" s="175">
        <v>3</v>
      </c>
      <c r="I1043" s="176"/>
      <c r="J1043" s="176"/>
      <c r="M1043" s="172"/>
      <c r="N1043" s="177"/>
      <c r="O1043" s="178"/>
      <c r="P1043" s="178"/>
      <c r="Q1043" s="178"/>
      <c r="R1043" s="178"/>
      <c r="S1043" s="178"/>
      <c r="T1043" s="178"/>
      <c r="U1043" s="178"/>
      <c r="V1043" s="178"/>
      <c r="W1043" s="178"/>
      <c r="X1043" s="179"/>
      <c r="AT1043" s="173" t="s">
        <v>158</v>
      </c>
      <c r="AU1043" s="173" t="s">
        <v>87</v>
      </c>
      <c r="AV1043" s="14" t="s">
        <v>87</v>
      </c>
      <c r="AW1043" s="14" t="s">
        <v>4</v>
      </c>
      <c r="AX1043" s="14" t="s">
        <v>78</v>
      </c>
      <c r="AY1043" s="173" t="s">
        <v>146</v>
      </c>
    </row>
    <row r="1044" spans="1:65" s="14" customFormat="1" ht="11.25">
      <c r="B1044" s="172"/>
      <c r="D1044" s="165" t="s">
        <v>158</v>
      </c>
      <c r="E1044" s="173" t="s">
        <v>1</v>
      </c>
      <c r="F1044" s="174" t="s">
        <v>1543</v>
      </c>
      <c r="H1044" s="175">
        <v>2</v>
      </c>
      <c r="I1044" s="176"/>
      <c r="J1044" s="176"/>
      <c r="M1044" s="172"/>
      <c r="N1044" s="177"/>
      <c r="O1044" s="178"/>
      <c r="P1044" s="178"/>
      <c r="Q1044" s="178"/>
      <c r="R1044" s="178"/>
      <c r="S1044" s="178"/>
      <c r="T1044" s="178"/>
      <c r="U1044" s="178"/>
      <c r="V1044" s="178"/>
      <c r="W1044" s="178"/>
      <c r="X1044" s="179"/>
      <c r="AT1044" s="173" t="s">
        <v>158</v>
      </c>
      <c r="AU1044" s="173" t="s">
        <v>87</v>
      </c>
      <c r="AV1044" s="14" t="s">
        <v>87</v>
      </c>
      <c r="AW1044" s="14" t="s">
        <v>4</v>
      </c>
      <c r="AX1044" s="14" t="s">
        <v>78</v>
      </c>
      <c r="AY1044" s="173" t="s">
        <v>146</v>
      </c>
    </row>
    <row r="1045" spans="1:65" s="14" customFormat="1" ht="11.25">
      <c r="B1045" s="172"/>
      <c r="D1045" s="165" t="s">
        <v>158</v>
      </c>
      <c r="E1045" s="173" t="s">
        <v>1</v>
      </c>
      <c r="F1045" s="174" t="s">
        <v>799</v>
      </c>
      <c r="H1045" s="175">
        <v>1</v>
      </c>
      <c r="I1045" s="176"/>
      <c r="J1045" s="176"/>
      <c r="M1045" s="172"/>
      <c r="N1045" s="177"/>
      <c r="O1045" s="178"/>
      <c r="P1045" s="178"/>
      <c r="Q1045" s="178"/>
      <c r="R1045" s="178"/>
      <c r="S1045" s="178"/>
      <c r="T1045" s="178"/>
      <c r="U1045" s="178"/>
      <c r="V1045" s="178"/>
      <c r="W1045" s="178"/>
      <c r="X1045" s="179"/>
      <c r="AT1045" s="173" t="s">
        <v>158</v>
      </c>
      <c r="AU1045" s="173" t="s">
        <v>87</v>
      </c>
      <c r="AV1045" s="14" t="s">
        <v>87</v>
      </c>
      <c r="AW1045" s="14" t="s">
        <v>4</v>
      </c>
      <c r="AX1045" s="14" t="s">
        <v>78</v>
      </c>
      <c r="AY1045" s="173" t="s">
        <v>146</v>
      </c>
    </row>
    <row r="1046" spans="1:65" s="15" customFormat="1" ht="11.25">
      <c r="B1046" s="190"/>
      <c r="D1046" s="165" t="s">
        <v>158</v>
      </c>
      <c r="E1046" s="191" t="s">
        <v>1</v>
      </c>
      <c r="F1046" s="192" t="s">
        <v>248</v>
      </c>
      <c r="H1046" s="193">
        <v>6</v>
      </c>
      <c r="I1046" s="194"/>
      <c r="J1046" s="194"/>
      <c r="M1046" s="190"/>
      <c r="N1046" s="195"/>
      <c r="O1046" s="196"/>
      <c r="P1046" s="196"/>
      <c r="Q1046" s="196"/>
      <c r="R1046" s="196"/>
      <c r="S1046" s="196"/>
      <c r="T1046" s="196"/>
      <c r="U1046" s="196"/>
      <c r="V1046" s="196"/>
      <c r="W1046" s="196"/>
      <c r="X1046" s="197"/>
      <c r="AT1046" s="191" t="s">
        <v>158</v>
      </c>
      <c r="AU1046" s="191" t="s">
        <v>87</v>
      </c>
      <c r="AV1046" s="15" t="s">
        <v>152</v>
      </c>
      <c r="AW1046" s="15" t="s">
        <v>4</v>
      </c>
      <c r="AX1046" s="15" t="s">
        <v>83</v>
      </c>
      <c r="AY1046" s="191" t="s">
        <v>146</v>
      </c>
    </row>
    <row r="1047" spans="1:65" s="2" customFormat="1" ht="62.65" customHeight="1">
      <c r="A1047" s="33"/>
      <c r="B1047" s="148"/>
      <c r="C1047" s="180" t="s">
        <v>1544</v>
      </c>
      <c r="D1047" s="180" t="s">
        <v>186</v>
      </c>
      <c r="E1047" s="181" t="s">
        <v>1545</v>
      </c>
      <c r="F1047" s="182" t="s">
        <v>1546</v>
      </c>
      <c r="G1047" s="183" t="s">
        <v>252</v>
      </c>
      <c r="H1047" s="184">
        <v>1</v>
      </c>
      <c r="I1047" s="185"/>
      <c r="J1047" s="186"/>
      <c r="K1047" s="187">
        <f>ROUND(P1047*H1047,2)</f>
        <v>0</v>
      </c>
      <c r="L1047" s="186"/>
      <c r="M1047" s="188"/>
      <c r="N1047" s="189" t="s">
        <v>1</v>
      </c>
      <c r="O1047" s="158" t="s">
        <v>41</v>
      </c>
      <c r="P1047" s="159">
        <f>I1047+J1047</f>
        <v>0</v>
      </c>
      <c r="Q1047" s="159">
        <f>ROUND(I1047*H1047,2)</f>
        <v>0</v>
      </c>
      <c r="R1047" s="159">
        <f>ROUND(J1047*H1047,2)</f>
        <v>0</v>
      </c>
      <c r="S1047" s="59"/>
      <c r="T1047" s="160">
        <f>S1047*H1047</f>
        <v>0</v>
      </c>
      <c r="U1047" s="160">
        <v>2.2499999999999999E-2</v>
      </c>
      <c r="V1047" s="160">
        <f>U1047*H1047</f>
        <v>2.2499999999999999E-2</v>
      </c>
      <c r="W1047" s="160">
        <v>0</v>
      </c>
      <c r="X1047" s="161">
        <f>W1047*H1047</f>
        <v>0</v>
      </c>
      <c r="Y1047" s="33"/>
      <c r="Z1047" s="33"/>
      <c r="AA1047" s="33"/>
      <c r="AB1047" s="33"/>
      <c r="AC1047" s="33"/>
      <c r="AD1047" s="33"/>
      <c r="AE1047" s="33"/>
      <c r="AR1047" s="162" t="s">
        <v>316</v>
      </c>
      <c r="AT1047" s="162" t="s">
        <v>186</v>
      </c>
      <c r="AU1047" s="162" t="s">
        <v>87</v>
      </c>
      <c r="AY1047" s="18" t="s">
        <v>146</v>
      </c>
      <c r="BE1047" s="163">
        <f>IF(O1047="základní",K1047,0)</f>
        <v>0</v>
      </c>
      <c r="BF1047" s="163">
        <f>IF(O1047="snížená",K1047,0)</f>
        <v>0</v>
      </c>
      <c r="BG1047" s="163">
        <f>IF(O1047="zákl. přenesená",K1047,0)</f>
        <v>0</v>
      </c>
      <c r="BH1047" s="163">
        <f>IF(O1047="sníž. přenesená",K1047,0)</f>
        <v>0</v>
      </c>
      <c r="BI1047" s="163">
        <f>IF(O1047="nulová",K1047,0)</f>
        <v>0</v>
      </c>
      <c r="BJ1047" s="18" t="s">
        <v>83</v>
      </c>
      <c r="BK1047" s="163">
        <f>ROUND(P1047*H1047,2)</f>
        <v>0</v>
      </c>
      <c r="BL1047" s="18" t="s">
        <v>228</v>
      </c>
      <c r="BM1047" s="162" t="s">
        <v>1547</v>
      </c>
    </row>
    <row r="1048" spans="1:65" s="14" customFormat="1" ht="11.25">
      <c r="B1048" s="172"/>
      <c r="D1048" s="165" t="s">
        <v>158</v>
      </c>
      <c r="E1048" s="173" t="s">
        <v>1</v>
      </c>
      <c r="F1048" s="174" t="s">
        <v>815</v>
      </c>
      <c r="H1048" s="175">
        <v>1</v>
      </c>
      <c r="I1048" s="176"/>
      <c r="J1048" s="176"/>
      <c r="M1048" s="172"/>
      <c r="N1048" s="177"/>
      <c r="O1048" s="178"/>
      <c r="P1048" s="178"/>
      <c r="Q1048" s="178"/>
      <c r="R1048" s="178"/>
      <c r="S1048" s="178"/>
      <c r="T1048" s="178"/>
      <c r="U1048" s="178"/>
      <c r="V1048" s="178"/>
      <c r="W1048" s="178"/>
      <c r="X1048" s="179"/>
      <c r="AT1048" s="173" t="s">
        <v>158</v>
      </c>
      <c r="AU1048" s="173" t="s">
        <v>87</v>
      </c>
      <c r="AV1048" s="14" t="s">
        <v>87</v>
      </c>
      <c r="AW1048" s="14" t="s">
        <v>4</v>
      </c>
      <c r="AX1048" s="14" t="s">
        <v>83</v>
      </c>
      <c r="AY1048" s="173" t="s">
        <v>146</v>
      </c>
    </row>
    <row r="1049" spans="1:65" s="2" customFormat="1" ht="49.15" customHeight="1">
      <c r="A1049" s="33"/>
      <c r="B1049" s="148"/>
      <c r="C1049" s="180" t="s">
        <v>1548</v>
      </c>
      <c r="D1049" s="180" t="s">
        <v>186</v>
      </c>
      <c r="E1049" s="181" t="s">
        <v>1549</v>
      </c>
      <c r="F1049" s="182" t="s">
        <v>1550</v>
      </c>
      <c r="G1049" s="183" t="s">
        <v>252</v>
      </c>
      <c r="H1049" s="184">
        <v>3</v>
      </c>
      <c r="I1049" s="185"/>
      <c r="J1049" s="186"/>
      <c r="K1049" s="187">
        <f>ROUND(P1049*H1049,2)</f>
        <v>0</v>
      </c>
      <c r="L1049" s="186"/>
      <c r="M1049" s="188"/>
      <c r="N1049" s="189" t="s">
        <v>1</v>
      </c>
      <c r="O1049" s="158" t="s">
        <v>41</v>
      </c>
      <c r="P1049" s="159">
        <f>I1049+J1049</f>
        <v>0</v>
      </c>
      <c r="Q1049" s="159">
        <f>ROUND(I1049*H1049,2)</f>
        <v>0</v>
      </c>
      <c r="R1049" s="159">
        <f>ROUND(J1049*H1049,2)</f>
        <v>0</v>
      </c>
      <c r="S1049" s="59"/>
      <c r="T1049" s="160">
        <f>S1049*H1049</f>
        <v>0</v>
      </c>
      <c r="U1049" s="160">
        <v>2.2499999999999999E-2</v>
      </c>
      <c r="V1049" s="160">
        <f>U1049*H1049</f>
        <v>6.7500000000000004E-2</v>
      </c>
      <c r="W1049" s="160">
        <v>0</v>
      </c>
      <c r="X1049" s="161">
        <f>W1049*H1049</f>
        <v>0</v>
      </c>
      <c r="Y1049" s="33"/>
      <c r="Z1049" s="33"/>
      <c r="AA1049" s="33"/>
      <c r="AB1049" s="33"/>
      <c r="AC1049" s="33"/>
      <c r="AD1049" s="33"/>
      <c r="AE1049" s="33"/>
      <c r="AR1049" s="162" t="s">
        <v>316</v>
      </c>
      <c r="AT1049" s="162" t="s">
        <v>186</v>
      </c>
      <c r="AU1049" s="162" t="s">
        <v>87</v>
      </c>
      <c r="AY1049" s="18" t="s">
        <v>146</v>
      </c>
      <c r="BE1049" s="163">
        <f>IF(O1049="základní",K1049,0)</f>
        <v>0</v>
      </c>
      <c r="BF1049" s="163">
        <f>IF(O1049="snížená",K1049,0)</f>
        <v>0</v>
      </c>
      <c r="BG1049" s="163">
        <f>IF(O1049="zákl. přenesená",K1049,0)</f>
        <v>0</v>
      </c>
      <c r="BH1049" s="163">
        <f>IF(O1049="sníž. přenesená",K1049,0)</f>
        <v>0</v>
      </c>
      <c r="BI1049" s="163">
        <f>IF(O1049="nulová",K1049,0)</f>
        <v>0</v>
      </c>
      <c r="BJ1049" s="18" t="s">
        <v>83</v>
      </c>
      <c r="BK1049" s="163">
        <f>ROUND(P1049*H1049,2)</f>
        <v>0</v>
      </c>
      <c r="BL1049" s="18" t="s">
        <v>228</v>
      </c>
      <c r="BM1049" s="162" t="s">
        <v>1551</v>
      </c>
    </row>
    <row r="1050" spans="1:65" s="13" customFormat="1" ht="11.25">
      <c r="B1050" s="164"/>
      <c r="D1050" s="165" t="s">
        <v>158</v>
      </c>
      <c r="E1050" s="166" t="s">
        <v>1</v>
      </c>
      <c r="F1050" s="167" t="s">
        <v>785</v>
      </c>
      <c r="H1050" s="166" t="s">
        <v>1</v>
      </c>
      <c r="I1050" s="168"/>
      <c r="J1050" s="168"/>
      <c r="M1050" s="164"/>
      <c r="N1050" s="169"/>
      <c r="O1050" s="170"/>
      <c r="P1050" s="170"/>
      <c r="Q1050" s="170"/>
      <c r="R1050" s="170"/>
      <c r="S1050" s="170"/>
      <c r="T1050" s="170"/>
      <c r="U1050" s="170"/>
      <c r="V1050" s="170"/>
      <c r="W1050" s="170"/>
      <c r="X1050" s="171"/>
      <c r="AT1050" s="166" t="s">
        <v>158</v>
      </c>
      <c r="AU1050" s="166" t="s">
        <v>87</v>
      </c>
      <c r="AV1050" s="13" t="s">
        <v>83</v>
      </c>
      <c r="AW1050" s="13" t="s">
        <v>4</v>
      </c>
      <c r="AX1050" s="13" t="s">
        <v>78</v>
      </c>
      <c r="AY1050" s="166" t="s">
        <v>146</v>
      </c>
    </row>
    <row r="1051" spans="1:65" s="14" customFormat="1" ht="11.25">
      <c r="B1051" s="172"/>
      <c r="D1051" s="165" t="s">
        <v>158</v>
      </c>
      <c r="E1051" s="173" t="s">
        <v>1</v>
      </c>
      <c r="F1051" s="174" t="s">
        <v>1552</v>
      </c>
      <c r="H1051" s="175">
        <v>2</v>
      </c>
      <c r="I1051" s="176"/>
      <c r="J1051" s="176"/>
      <c r="M1051" s="172"/>
      <c r="N1051" s="177"/>
      <c r="O1051" s="178"/>
      <c r="P1051" s="178"/>
      <c r="Q1051" s="178"/>
      <c r="R1051" s="178"/>
      <c r="S1051" s="178"/>
      <c r="T1051" s="178"/>
      <c r="U1051" s="178"/>
      <c r="V1051" s="178"/>
      <c r="W1051" s="178"/>
      <c r="X1051" s="179"/>
      <c r="AT1051" s="173" t="s">
        <v>158</v>
      </c>
      <c r="AU1051" s="173" t="s">
        <v>87</v>
      </c>
      <c r="AV1051" s="14" t="s">
        <v>87</v>
      </c>
      <c r="AW1051" s="14" t="s">
        <v>4</v>
      </c>
      <c r="AX1051" s="14" t="s">
        <v>78</v>
      </c>
      <c r="AY1051" s="173" t="s">
        <v>146</v>
      </c>
    </row>
    <row r="1052" spans="1:65" s="13" customFormat="1" ht="11.25">
      <c r="B1052" s="164"/>
      <c r="D1052" s="165" t="s">
        <v>158</v>
      </c>
      <c r="E1052" s="166" t="s">
        <v>1</v>
      </c>
      <c r="F1052" s="167" t="s">
        <v>195</v>
      </c>
      <c r="H1052" s="166" t="s">
        <v>1</v>
      </c>
      <c r="I1052" s="168"/>
      <c r="J1052" s="168"/>
      <c r="M1052" s="164"/>
      <c r="N1052" s="169"/>
      <c r="O1052" s="170"/>
      <c r="P1052" s="170"/>
      <c r="Q1052" s="170"/>
      <c r="R1052" s="170"/>
      <c r="S1052" s="170"/>
      <c r="T1052" s="170"/>
      <c r="U1052" s="170"/>
      <c r="V1052" s="170"/>
      <c r="W1052" s="170"/>
      <c r="X1052" s="171"/>
      <c r="AT1052" s="166" t="s">
        <v>158</v>
      </c>
      <c r="AU1052" s="166" t="s">
        <v>87</v>
      </c>
      <c r="AV1052" s="13" t="s">
        <v>83</v>
      </c>
      <c r="AW1052" s="13" t="s">
        <v>4</v>
      </c>
      <c r="AX1052" s="13" t="s">
        <v>78</v>
      </c>
      <c r="AY1052" s="166" t="s">
        <v>146</v>
      </c>
    </row>
    <row r="1053" spans="1:65" s="14" customFormat="1" ht="11.25">
      <c r="B1053" s="172"/>
      <c r="D1053" s="165" t="s">
        <v>158</v>
      </c>
      <c r="E1053" s="173" t="s">
        <v>1</v>
      </c>
      <c r="F1053" s="174" t="s">
        <v>809</v>
      </c>
      <c r="H1053" s="175">
        <v>1</v>
      </c>
      <c r="I1053" s="176"/>
      <c r="J1053" s="176"/>
      <c r="M1053" s="172"/>
      <c r="N1053" s="177"/>
      <c r="O1053" s="178"/>
      <c r="P1053" s="178"/>
      <c r="Q1053" s="178"/>
      <c r="R1053" s="178"/>
      <c r="S1053" s="178"/>
      <c r="T1053" s="178"/>
      <c r="U1053" s="178"/>
      <c r="V1053" s="178"/>
      <c r="W1053" s="178"/>
      <c r="X1053" s="179"/>
      <c r="AT1053" s="173" t="s">
        <v>158</v>
      </c>
      <c r="AU1053" s="173" t="s">
        <v>87</v>
      </c>
      <c r="AV1053" s="14" t="s">
        <v>87</v>
      </c>
      <c r="AW1053" s="14" t="s">
        <v>4</v>
      </c>
      <c r="AX1053" s="14" t="s">
        <v>78</v>
      </c>
      <c r="AY1053" s="173" t="s">
        <v>146</v>
      </c>
    </row>
    <row r="1054" spans="1:65" s="15" customFormat="1" ht="11.25">
      <c r="B1054" s="190"/>
      <c r="D1054" s="165" t="s">
        <v>158</v>
      </c>
      <c r="E1054" s="191" t="s">
        <v>1</v>
      </c>
      <c r="F1054" s="192" t="s">
        <v>248</v>
      </c>
      <c r="H1054" s="193">
        <v>3</v>
      </c>
      <c r="I1054" s="194"/>
      <c r="J1054" s="194"/>
      <c r="M1054" s="190"/>
      <c r="N1054" s="195"/>
      <c r="O1054" s="196"/>
      <c r="P1054" s="196"/>
      <c r="Q1054" s="196"/>
      <c r="R1054" s="196"/>
      <c r="S1054" s="196"/>
      <c r="T1054" s="196"/>
      <c r="U1054" s="196"/>
      <c r="V1054" s="196"/>
      <c r="W1054" s="196"/>
      <c r="X1054" s="197"/>
      <c r="AT1054" s="191" t="s">
        <v>158</v>
      </c>
      <c r="AU1054" s="191" t="s">
        <v>87</v>
      </c>
      <c r="AV1054" s="15" t="s">
        <v>152</v>
      </c>
      <c r="AW1054" s="15" t="s">
        <v>4</v>
      </c>
      <c r="AX1054" s="15" t="s">
        <v>83</v>
      </c>
      <c r="AY1054" s="191" t="s">
        <v>146</v>
      </c>
    </row>
    <row r="1055" spans="1:65" s="2" customFormat="1" ht="62.65" customHeight="1">
      <c r="A1055" s="33"/>
      <c r="B1055" s="148"/>
      <c r="C1055" s="180" t="s">
        <v>1553</v>
      </c>
      <c r="D1055" s="180" t="s">
        <v>186</v>
      </c>
      <c r="E1055" s="181" t="s">
        <v>1554</v>
      </c>
      <c r="F1055" s="182" t="s">
        <v>1555</v>
      </c>
      <c r="G1055" s="183" t="s">
        <v>252</v>
      </c>
      <c r="H1055" s="184">
        <v>1</v>
      </c>
      <c r="I1055" s="185"/>
      <c r="J1055" s="186"/>
      <c r="K1055" s="187">
        <f>ROUND(P1055*H1055,2)</f>
        <v>0</v>
      </c>
      <c r="L1055" s="186"/>
      <c r="M1055" s="188"/>
      <c r="N1055" s="189" t="s">
        <v>1</v>
      </c>
      <c r="O1055" s="158" t="s">
        <v>41</v>
      </c>
      <c r="P1055" s="159">
        <f>I1055+J1055</f>
        <v>0</v>
      </c>
      <c r="Q1055" s="159">
        <f>ROUND(I1055*H1055,2)</f>
        <v>0</v>
      </c>
      <c r="R1055" s="159">
        <f>ROUND(J1055*H1055,2)</f>
        <v>0</v>
      </c>
      <c r="S1055" s="59"/>
      <c r="T1055" s="160">
        <f>S1055*H1055</f>
        <v>0</v>
      </c>
      <c r="U1055" s="160">
        <v>4.2999999999999997E-2</v>
      </c>
      <c r="V1055" s="160">
        <f>U1055*H1055</f>
        <v>4.2999999999999997E-2</v>
      </c>
      <c r="W1055" s="160">
        <v>0</v>
      </c>
      <c r="X1055" s="161">
        <f>W1055*H1055</f>
        <v>0</v>
      </c>
      <c r="Y1055" s="33"/>
      <c r="Z1055" s="33"/>
      <c r="AA1055" s="33"/>
      <c r="AB1055" s="33"/>
      <c r="AC1055" s="33"/>
      <c r="AD1055" s="33"/>
      <c r="AE1055" s="33"/>
      <c r="AR1055" s="162" t="s">
        <v>316</v>
      </c>
      <c r="AT1055" s="162" t="s">
        <v>186</v>
      </c>
      <c r="AU1055" s="162" t="s">
        <v>87</v>
      </c>
      <c r="AY1055" s="18" t="s">
        <v>146</v>
      </c>
      <c r="BE1055" s="163">
        <f>IF(O1055="základní",K1055,0)</f>
        <v>0</v>
      </c>
      <c r="BF1055" s="163">
        <f>IF(O1055="snížená",K1055,0)</f>
        <v>0</v>
      </c>
      <c r="BG1055" s="163">
        <f>IF(O1055="zákl. přenesená",K1055,0)</f>
        <v>0</v>
      </c>
      <c r="BH1055" s="163">
        <f>IF(O1055="sníž. přenesená",K1055,0)</f>
        <v>0</v>
      </c>
      <c r="BI1055" s="163">
        <f>IF(O1055="nulová",K1055,0)</f>
        <v>0</v>
      </c>
      <c r="BJ1055" s="18" t="s">
        <v>83</v>
      </c>
      <c r="BK1055" s="163">
        <f>ROUND(P1055*H1055,2)</f>
        <v>0</v>
      </c>
      <c r="BL1055" s="18" t="s">
        <v>228</v>
      </c>
      <c r="BM1055" s="162" t="s">
        <v>1556</v>
      </c>
    </row>
    <row r="1056" spans="1:65" s="13" customFormat="1" ht="11.25">
      <c r="B1056" s="164"/>
      <c r="D1056" s="165" t="s">
        <v>158</v>
      </c>
      <c r="E1056" s="166" t="s">
        <v>1</v>
      </c>
      <c r="F1056" s="167" t="s">
        <v>195</v>
      </c>
      <c r="H1056" s="166" t="s">
        <v>1</v>
      </c>
      <c r="I1056" s="168"/>
      <c r="J1056" s="168"/>
      <c r="M1056" s="164"/>
      <c r="N1056" s="169"/>
      <c r="O1056" s="170"/>
      <c r="P1056" s="170"/>
      <c r="Q1056" s="170"/>
      <c r="R1056" s="170"/>
      <c r="S1056" s="170"/>
      <c r="T1056" s="170"/>
      <c r="U1056" s="170"/>
      <c r="V1056" s="170"/>
      <c r="W1056" s="170"/>
      <c r="X1056" s="171"/>
      <c r="AT1056" s="166" t="s">
        <v>158</v>
      </c>
      <c r="AU1056" s="166" t="s">
        <v>87</v>
      </c>
      <c r="AV1056" s="13" t="s">
        <v>83</v>
      </c>
      <c r="AW1056" s="13" t="s">
        <v>4</v>
      </c>
      <c r="AX1056" s="13" t="s">
        <v>78</v>
      </c>
      <c r="AY1056" s="166" t="s">
        <v>146</v>
      </c>
    </row>
    <row r="1057" spans="1:65" s="14" customFormat="1" ht="11.25">
      <c r="B1057" s="172"/>
      <c r="D1057" s="165" t="s">
        <v>158</v>
      </c>
      <c r="E1057" s="173" t="s">
        <v>1</v>
      </c>
      <c r="F1057" s="174" t="s">
        <v>1557</v>
      </c>
      <c r="H1057" s="175">
        <v>1</v>
      </c>
      <c r="I1057" s="176"/>
      <c r="J1057" s="176"/>
      <c r="M1057" s="172"/>
      <c r="N1057" s="177"/>
      <c r="O1057" s="178"/>
      <c r="P1057" s="178"/>
      <c r="Q1057" s="178"/>
      <c r="R1057" s="178"/>
      <c r="S1057" s="178"/>
      <c r="T1057" s="178"/>
      <c r="U1057" s="178"/>
      <c r="V1057" s="178"/>
      <c r="W1057" s="178"/>
      <c r="X1057" s="179"/>
      <c r="AT1057" s="173" t="s">
        <v>158</v>
      </c>
      <c r="AU1057" s="173" t="s">
        <v>87</v>
      </c>
      <c r="AV1057" s="14" t="s">
        <v>87</v>
      </c>
      <c r="AW1057" s="14" t="s">
        <v>4</v>
      </c>
      <c r="AX1057" s="14" t="s">
        <v>83</v>
      </c>
      <c r="AY1057" s="173" t="s">
        <v>146</v>
      </c>
    </row>
    <row r="1058" spans="1:65" s="2" customFormat="1" ht="24.2" customHeight="1">
      <c r="A1058" s="33"/>
      <c r="B1058" s="148"/>
      <c r="C1058" s="149" t="s">
        <v>1558</v>
      </c>
      <c r="D1058" s="149" t="s">
        <v>148</v>
      </c>
      <c r="E1058" s="150" t="s">
        <v>1559</v>
      </c>
      <c r="F1058" s="151" t="s">
        <v>1560</v>
      </c>
      <c r="G1058" s="152" t="s">
        <v>252</v>
      </c>
      <c r="H1058" s="153">
        <v>2</v>
      </c>
      <c r="I1058" s="154"/>
      <c r="J1058" s="154"/>
      <c r="K1058" s="155">
        <f>ROUND(P1058*H1058,2)</f>
        <v>0</v>
      </c>
      <c r="L1058" s="156"/>
      <c r="M1058" s="34"/>
      <c r="N1058" s="157" t="s">
        <v>1</v>
      </c>
      <c r="O1058" s="158" t="s">
        <v>41</v>
      </c>
      <c r="P1058" s="159">
        <f>I1058+J1058</f>
        <v>0</v>
      </c>
      <c r="Q1058" s="159">
        <f>ROUND(I1058*H1058,2)</f>
        <v>0</v>
      </c>
      <c r="R1058" s="159">
        <f>ROUND(J1058*H1058,2)</f>
        <v>0</v>
      </c>
      <c r="S1058" s="59"/>
      <c r="T1058" s="160">
        <f>S1058*H1058</f>
        <v>0</v>
      </c>
      <c r="U1058" s="160">
        <v>0</v>
      </c>
      <c r="V1058" s="160">
        <f>U1058*H1058</f>
        <v>0</v>
      </c>
      <c r="W1058" s="160">
        <v>0</v>
      </c>
      <c r="X1058" s="161">
        <f>W1058*H1058</f>
        <v>0</v>
      </c>
      <c r="Y1058" s="33"/>
      <c r="Z1058" s="33"/>
      <c r="AA1058" s="33"/>
      <c r="AB1058" s="33"/>
      <c r="AC1058" s="33"/>
      <c r="AD1058" s="33"/>
      <c r="AE1058" s="33"/>
      <c r="AR1058" s="162" t="s">
        <v>228</v>
      </c>
      <c r="AT1058" s="162" t="s">
        <v>148</v>
      </c>
      <c r="AU1058" s="162" t="s">
        <v>87</v>
      </c>
      <c r="AY1058" s="18" t="s">
        <v>146</v>
      </c>
      <c r="BE1058" s="163">
        <f>IF(O1058="základní",K1058,0)</f>
        <v>0</v>
      </c>
      <c r="BF1058" s="163">
        <f>IF(O1058="snížená",K1058,0)</f>
        <v>0</v>
      </c>
      <c r="BG1058" s="163">
        <f>IF(O1058="zákl. přenesená",K1058,0)</f>
        <v>0</v>
      </c>
      <c r="BH1058" s="163">
        <f>IF(O1058="sníž. přenesená",K1058,0)</f>
        <v>0</v>
      </c>
      <c r="BI1058" s="163">
        <f>IF(O1058="nulová",K1058,0)</f>
        <v>0</v>
      </c>
      <c r="BJ1058" s="18" t="s">
        <v>83</v>
      </c>
      <c r="BK1058" s="163">
        <f>ROUND(P1058*H1058,2)</f>
        <v>0</v>
      </c>
      <c r="BL1058" s="18" t="s">
        <v>228</v>
      </c>
      <c r="BM1058" s="162" t="s">
        <v>1561</v>
      </c>
    </row>
    <row r="1059" spans="1:65" s="13" customFormat="1" ht="11.25">
      <c r="B1059" s="164"/>
      <c r="D1059" s="165" t="s">
        <v>158</v>
      </c>
      <c r="E1059" s="166" t="s">
        <v>1</v>
      </c>
      <c r="F1059" s="167" t="s">
        <v>195</v>
      </c>
      <c r="H1059" s="166" t="s">
        <v>1</v>
      </c>
      <c r="I1059" s="168"/>
      <c r="J1059" s="168"/>
      <c r="M1059" s="164"/>
      <c r="N1059" s="169"/>
      <c r="O1059" s="170"/>
      <c r="P1059" s="170"/>
      <c r="Q1059" s="170"/>
      <c r="R1059" s="170"/>
      <c r="S1059" s="170"/>
      <c r="T1059" s="170"/>
      <c r="U1059" s="170"/>
      <c r="V1059" s="170"/>
      <c r="W1059" s="170"/>
      <c r="X1059" s="171"/>
      <c r="AT1059" s="166" t="s">
        <v>158</v>
      </c>
      <c r="AU1059" s="166" t="s">
        <v>87</v>
      </c>
      <c r="AV1059" s="13" t="s">
        <v>83</v>
      </c>
      <c r="AW1059" s="13" t="s">
        <v>4</v>
      </c>
      <c r="AX1059" s="13" t="s">
        <v>78</v>
      </c>
      <c r="AY1059" s="166" t="s">
        <v>146</v>
      </c>
    </row>
    <row r="1060" spans="1:65" s="14" customFormat="1" ht="11.25">
      <c r="B1060" s="172"/>
      <c r="D1060" s="165" t="s">
        <v>158</v>
      </c>
      <c r="E1060" s="173" t="s">
        <v>1</v>
      </c>
      <c r="F1060" s="174" t="s">
        <v>1562</v>
      </c>
      <c r="H1060" s="175">
        <v>1</v>
      </c>
      <c r="I1060" s="176"/>
      <c r="J1060" s="176"/>
      <c r="M1060" s="172"/>
      <c r="N1060" s="177"/>
      <c r="O1060" s="178"/>
      <c r="P1060" s="178"/>
      <c r="Q1060" s="178"/>
      <c r="R1060" s="178"/>
      <c r="S1060" s="178"/>
      <c r="T1060" s="178"/>
      <c r="U1060" s="178"/>
      <c r="V1060" s="178"/>
      <c r="W1060" s="178"/>
      <c r="X1060" s="179"/>
      <c r="AT1060" s="173" t="s">
        <v>158</v>
      </c>
      <c r="AU1060" s="173" t="s">
        <v>87</v>
      </c>
      <c r="AV1060" s="14" t="s">
        <v>87</v>
      </c>
      <c r="AW1060" s="14" t="s">
        <v>4</v>
      </c>
      <c r="AX1060" s="14" t="s">
        <v>78</v>
      </c>
      <c r="AY1060" s="173" t="s">
        <v>146</v>
      </c>
    </row>
    <row r="1061" spans="1:65" s="14" customFormat="1" ht="11.25">
      <c r="B1061" s="172"/>
      <c r="D1061" s="165" t="s">
        <v>158</v>
      </c>
      <c r="E1061" s="173" t="s">
        <v>1</v>
      </c>
      <c r="F1061" s="174" t="s">
        <v>1563</v>
      </c>
      <c r="H1061" s="175">
        <v>1</v>
      </c>
      <c r="I1061" s="176"/>
      <c r="J1061" s="176"/>
      <c r="M1061" s="172"/>
      <c r="N1061" s="177"/>
      <c r="O1061" s="178"/>
      <c r="P1061" s="178"/>
      <c r="Q1061" s="178"/>
      <c r="R1061" s="178"/>
      <c r="S1061" s="178"/>
      <c r="T1061" s="178"/>
      <c r="U1061" s="178"/>
      <c r="V1061" s="178"/>
      <c r="W1061" s="178"/>
      <c r="X1061" s="179"/>
      <c r="AT1061" s="173" t="s">
        <v>158</v>
      </c>
      <c r="AU1061" s="173" t="s">
        <v>87</v>
      </c>
      <c r="AV1061" s="14" t="s">
        <v>87</v>
      </c>
      <c r="AW1061" s="14" t="s">
        <v>4</v>
      </c>
      <c r="AX1061" s="14" t="s">
        <v>78</v>
      </c>
      <c r="AY1061" s="173" t="s">
        <v>146</v>
      </c>
    </row>
    <row r="1062" spans="1:65" s="15" customFormat="1" ht="11.25">
      <c r="B1062" s="190"/>
      <c r="D1062" s="165" t="s">
        <v>158</v>
      </c>
      <c r="E1062" s="191" t="s">
        <v>1</v>
      </c>
      <c r="F1062" s="192" t="s">
        <v>248</v>
      </c>
      <c r="H1062" s="193">
        <v>2</v>
      </c>
      <c r="I1062" s="194"/>
      <c r="J1062" s="194"/>
      <c r="M1062" s="190"/>
      <c r="N1062" s="195"/>
      <c r="O1062" s="196"/>
      <c r="P1062" s="196"/>
      <c r="Q1062" s="196"/>
      <c r="R1062" s="196"/>
      <c r="S1062" s="196"/>
      <c r="T1062" s="196"/>
      <c r="U1062" s="196"/>
      <c r="V1062" s="196"/>
      <c r="W1062" s="196"/>
      <c r="X1062" s="197"/>
      <c r="AT1062" s="191" t="s">
        <v>158</v>
      </c>
      <c r="AU1062" s="191" t="s">
        <v>87</v>
      </c>
      <c r="AV1062" s="15" t="s">
        <v>152</v>
      </c>
      <c r="AW1062" s="15" t="s">
        <v>4</v>
      </c>
      <c r="AX1062" s="15" t="s">
        <v>83</v>
      </c>
      <c r="AY1062" s="191" t="s">
        <v>146</v>
      </c>
    </row>
    <row r="1063" spans="1:65" s="2" customFormat="1" ht="62.65" customHeight="1">
      <c r="A1063" s="33"/>
      <c r="B1063" s="148"/>
      <c r="C1063" s="180" t="s">
        <v>1564</v>
      </c>
      <c r="D1063" s="180" t="s">
        <v>186</v>
      </c>
      <c r="E1063" s="181" t="s">
        <v>1565</v>
      </c>
      <c r="F1063" s="182" t="s">
        <v>1566</v>
      </c>
      <c r="G1063" s="183" t="s">
        <v>252</v>
      </c>
      <c r="H1063" s="184">
        <v>2</v>
      </c>
      <c r="I1063" s="185"/>
      <c r="J1063" s="186"/>
      <c r="K1063" s="187">
        <f>ROUND(P1063*H1063,2)</f>
        <v>0</v>
      </c>
      <c r="L1063" s="186"/>
      <c r="M1063" s="188"/>
      <c r="N1063" s="189" t="s">
        <v>1</v>
      </c>
      <c r="O1063" s="158" t="s">
        <v>41</v>
      </c>
      <c r="P1063" s="159">
        <f>I1063+J1063</f>
        <v>0</v>
      </c>
      <c r="Q1063" s="159">
        <f>ROUND(I1063*H1063,2)</f>
        <v>0</v>
      </c>
      <c r="R1063" s="159">
        <f>ROUND(J1063*H1063,2)</f>
        <v>0</v>
      </c>
      <c r="S1063" s="59"/>
      <c r="T1063" s="160">
        <f>S1063*H1063</f>
        <v>0</v>
      </c>
      <c r="U1063" s="160">
        <v>0</v>
      </c>
      <c r="V1063" s="160">
        <f>U1063*H1063</f>
        <v>0</v>
      </c>
      <c r="W1063" s="160">
        <v>0</v>
      </c>
      <c r="X1063" s="161">
        <f>W1063*H1063</f>
        <v>0</v>
      </c>
      <c r="Y1063" s="33"/>
      <c r="Z1063" s="33"/>
      <c r="AA1063" s="33"/>
      <c r="AB1063" s="33"/>
      <c r="AC1063" s="33"/>
      <c r="AD1063" s="33"/>
      <c r="AE1063" s="33"/>
      <c r="AR1063" s="162" t="s">
        <v>316</v>
      </c>
      <c r="AT1063" s="162" t="s">
        <v>186</v>
      </c>
      <c r="AU1063" s="162" t="s">
        <v>87</v>
      </c>
      <c r="AY1063" s="18" t="s">
        <v>146</v>
      </c>
      <c r="BE1063" s="163">
        <f>IF(O1063="základní",K1063,0)</f>
        <v>0</v>
      </c>
      <c r="BF1063" s="163">
        <f>IF(O1063="snížená",K1063,0)</f>
        <v>0</v>
      </c>
      <c r="BG1063" s="163">
        <f>IF(O1063="zákl. přenesená",K1063,0)</f>
        <v>0</v>
      </c>
      <c r="BH1063" s="163">
        <f>IF(O1063="sníž. přenesená",K1063,0)</f>
        <v>0</v>
      </c>
      <c r="BI1063" s="163">
        <f>IF(O1063="nulová",K1063,0)</f>
        <v>0</v>
      </c>
      <c r="BJ1063" s="18" t="s">
        <v>83</v>
      </c>
      <c r="BK1063" s="163">
        <f>ROUND(P1063*H1063,2)</f>
        <v>0</v>
      </c>
      <c r="BL1063" s="18" t="s">
        <v>228</v>
      </c>
      <c r="BM1063" s="162" t="s">
        <v>1567</v>
      </c>
    </row>
    <row r="1064" spans="1:65" s="14" customFormat="1" ht="11.25">
      <c r="B1064" s="172"/>
      <c r="D1064" s="165" t="s">
        <v>158</v>
      </c>
      <c r="E1064" s="173" t="s">
        <v>1</v>
      </c>
      <c r="F1064" s="174" t="s">
        <v>1568</v>
      </c>
      <c r="H1064" s="175">
        <v>2</v>
      </c>
      <c r="I1064" s="176"/>
      <c r="J1064" s="176"/>
      <c r="M1064" s="172"/>
      <c r="N1064" s="177"/>
      <c r="O1064" s="178"/>
      <c r="P1064" s="178"/>
      <c r="Q1064" s="178"/>
      <c r="R1064" s="178"/>
      <c r="S1064" s="178"/>
      <c r="T1064" s="178"/>
      <c r="U1064" s="178"/>
      <c r="V1064" s="178"/>
      <c r="W1064" s="178"/>
      <c r="X1064" s="179"/>
      <c r="AT1064" s="173" t="s">
        <v>158</v>
      </c>
      <c r="AU1064" s="173" t="s">
        <v>87</v>
      </c>
      <c r="AV1064" s="14" t="s">
        <v>87</v>
      </c>
      <c r="AW1064" s="14" t="s">
        <v>4</v>
      </c>
      <c r="AX1064" s="14" t="s">
        <v>83</v>
      </c>
      <c r="AY1064" s="173" t="s">
        <v>146</v>
      </c>
    </row>
    <row r="1065" spans="1:65" s="2" customFormat="1" ht="37.9" customHeight="1">
      <c r="A1065" s="33"/>
      <c r="B1065" s="148"/>
      <c r="C1065" s="149" t="s">
        <v>1569</v>
      </c>
      <c r="D1065" s="149" t="s">
        <v>148</v>
      </c>
      <c r="E1065" s="150" t="s">
        <v>1570</v>
      </c>
      <c r="F1065" s="151" t="s">
        <v>1571</v>
      </c>
      <c r="G1065" s="152" t="s">
        <v>252</v>
      </c>
      <c r="H1065" s="153">
        <v>13</v>
      </c>
      <c r="I1065" s="154"/>
      <c r="J1065" s="154"/>
      <c r="K1065" s="155">
        <f>ROUND(P1065*H1065,2)</f>
        <v>0</v>
      </c>
      <c r="L1065" s="156"/>
      <c r="M1065" s="34"/>
      <c r="N1065" s="157" t="s">
        <v>1</v>
      </c>
      <c r="O1065" s="158" t="s">
        <v>41</v>
      </c>
      <c r="P1065" s="159">
        <f>I1065+J1065</f>
        <v>0</v>
      </c>
      <c r="Q1065" s="159">
        <f>ROUND(I1065*H1065,2)</f>
        <v>0</v>
      </c>
      <c r="R1065" s="159">
        <f>ROUND(J1065*H1065,2)</f>
        <v>0</v>
      </c>
      <c r="S1065" s="59"/>
      <c r="T1065" s="160">
        <f>S1065*H1065</f>
        <v>0</v>
      </c>
      <c r="U1065" s="160">
        <v>0</v>
      </c>
      <c r="V1065" s="160">
        <f>U1065*H1065</f>
        <v>0</v>
      </c>
      <c r="W1065" s="160">
        <v>0</v>
      </c>
      <c r="X1065" s="161">
        <f>W1065*H1065</f>
        <v>0</v>
      </c>
      <c r="Y1065" s="33"/>
      <c r="Z1065" s="33"/>
      <c r="AA1065" s="33"/>
      <c r="AB1065" s="33"/>
      <c r="AC1065" s="33"/>
      <c r="AD1065" s="33"/>
      <c r="AE1065" s="33"/>
      <c r="AR1065" s="162" t="s">
        <v>228</v>
      </c>
      <c r="AT1065" s="162" t="s">
        <v>148</v>
      </c>
      <c r="AU1065" s="162" t="s">
        <v>87</v>
      </c>
      <c r="AY1065" s="18" t="s">
        <v>146</v>
      </c>
      <c r="BE1065" s="163">
        <f>IF(O1065="základní",K1065,0)</f>
        <v>0</v>
      </c>
      <c r="BF1065" s="163">
        <f>IF(O1065="snížená",K1065,0)</f>
        <v>0</v>
      </c>
      <c r="BG1065" s="163">
        <f>IF(O1065="zákl. přenesená",K1065,0)</f>
        <v>0</v>
      </c>
      <c r="BH1065" s="163">
        <f>IF(O1065="sníž. přenesená",K1065,0)</f>
        <v>0</v>
      </c>
      <c r="BI1065" s="163">
        <f>IF(O1065="nulová",K1065,0)</f>
        <v>0</v>
      </c>
      <c r="BJ1065" s="18" t="s">
        <v>83</v>
      </c>
      <c r="BK1065" s="163">
        <f>ROUND(P1065*H1065,2)</f>
        <v>0</v>
      </c>
      <c r="BL1065" s="18" t="s">
        <v>228</v>
      </c>
      <c r="BM1065" s="162" t="s">
        <v>1572</v>
      </c>
    </row>
    <row r="1066" spans="1:65" s="13" customFormat="1" ht="11.25">
      <c r="B1066" s="164"/>
      <c r="D1066" s="165" t="s">
        <v>158</v>
      </c>
      <c r="E1066" s="166" t="s">
        <v>1</v>
      </c>
      <c r="F1066" s="167" t="s">
        <v>195</v>
      </c>
      <c r="H1066" s="166" t="s">
        <v>1</v>
      </c>
      <c r="I1066" s="168"/>
      <c r="J1066" s="168"/>
      <c r="M1066" s="164"/>
      <c r="N1066" s="169"/>
      <c r="O1066" s="170"/>
      <c r="P1066" s="170"/>
      <c r="Q1066" s="170"/>
      <c r="R1066" s="170"/>
      <c r="S1066" s="170"/>
      <c r="T1066" s="170"/>
      <c r="U1066" s="170"/>
      <c r="V1066" s="170"/>
      <c r="W1066" s="170"/>
      <c r="X1066" s="171"/>
      <c r="AT1066" s="166" t="s">
        <v>158</v>
      </c>
      <c r="AU1066" s="166" t="s">
        <v>87</v>
      </c>
      <c r="AV1066" s="13" t="s">
        <v>83</v>
      </c>
      <c r="AW1066" s="13" t="s">
        <v>4</v>
      </c>
      <c r="AX1066" s="13" t="s">
        <v>78</v>
      </c>
      <c r="AY1066" s="166" t="s">
        <v>146</v>
      </c>
    </row>
    <row r="1067" spans="1:65" s="14" customFormat="1" ht="11.25">
      <c r="B1067" s="172"/>
      <c r="D1067" s="165" t="s">
        <v>158</v>
      </c>
      <c r="E1067" s="173" t="s">
        <v>1</v>
      </c>
      <c r="F1067" s="174" t="s">
        <v>1573</v>
      </c>
      <c r="H1067" s="175">
        <v>2</v>
      </c>
      <c r="I1067" s="176"/>
      <c r="J1067" s="176"/>
      <c r="M1067" s="172"/>
      <c r="N1067" s="177"/>
      <c r="O1067" s="178"/>
      <c r="P1067" s="178"/>
      <c r="Q1067" s="178"/>
      <c r="R1067" s="178"/>
      <c r="S1067" s="178"/>
      <c r="T1067" s="178"/>
      <c r="U1067" s="178"/>
      <c r="V1067" s="178"/>
      <c r="W1067" s="178"/>
      <c r="X1067" s="179"/>
      <c r="AT1067" s="173" t="s">
        <v>158</v>
      </c>
      <c r="AU1067" s="173" t="s">
        <v>87</v>
      </c>
      <c r="AV1067" s="14" t="s">
        <v>87</v>
      </c>
      <c r="AW1067" s="14" t="s">
        <v>4</v>
      </c>
      <c r="AX1067" s="14" t="s">
        <v>78</v>
      </c>
      <c r="AY1067" s="173" t="s">
        <v>146</v>
      </c>
    </row>
    <row r="1068" spans="1:65" s="14" customFormat="1" ht="11.25">
      <c r="B1068" s="172"/>
      <c r="D1068" s="165" t="s">
        <v>158</v>
      </c>
      <c r="E1068" s="173" t="s">
        <v>1</v>
      </c>
      <c r="F1068" s="174" t="s">
        <v>1455</v>
      </c>
      <c r="H1068" s="175">
        <v>2</v>
      </c>
      <c r="I1068" s="176"/>
      <c r="J1068" s="176"/>
      <c r="M1068" s="172"/>
      <c r="N1068" s="177"/>
      <c r="O1068" s="178"/>
      <c r="P1068" s="178"/>
      <c r="Q1068" s="178"/>
      <c r="R1068" s="178"/>
      <c r="S1068" s="178"/>
      <c r="T1068" s="178"/>
      <c r="U1068" s="178"/>
      <c r="V1068" s="178"/>
      <c r="W1068" s="178"/>
      <c r="X1068" s="179"/>
      <c r="AT1068" s="173" t="s">
        <v>158</v>
      </c>
      <c r="AU1068" s="173" t="s">
        <v>87</v>
      </c>
      <c r="AV1068" s="14" t="s">
        <v>87</v>
      </c>
      <c r="AW1068" s="14" t="s">
        <v>4</v>
      </c>
      <c r="AX1068" s="14" t="s">
        <v>78</v>
      </c>
      <c r="AY1068" s="173" t="s">
        <v>146</v>
      </c>
    </row>
    <row r="1069" spans="1:65" s="14" customFormat="1" ht="11.25">
      <c r="B1069" s="172"/>
      <c r="D1069" s="165" t="s">
        <v>158</v>
      </c>
      <c r="E1069" s="173" t="s">
        <v>1</v>
      </c>
      <c r="F1069" s="174" t="s">
        <v>1574</v>
      </c>
      <c r="H1069" s="175">
        <v>9</v>
      </c>
      <c r="I1069" s="176"/>
      <c r="J1069" s="176"/>
      <c r="M1069" s="172"/>
      <c r="N1069" s="177"/>
      <c r="O1069" s="178"/>
      <c r="P1069" s="178"/>
      <c r="Q1069" s="178"/>
      <c r="R1069" s="178"/>
      <c r="S1069" s="178"/>
      <c r="T1069" s="178"/>
      <c r="U1069" s="178"/>
      <c r="V1069" s="178"/>
      <c r="W1069" s="178"/>
      <c r="X1069" s="179"/>
      <c r="AT1069" s="173" t="s">
        <v>158</v>
      </c>
      <c r="AU1069" s="173" t="s">
        <v>87</v>
      </c>
      <c r="AV1069" s="14" t="s">
        <v>87</v>
      </c>
      <c r="AW1069" s="14" t="s">
        <v>4</v>
      </c>
      <c r="AX1069" s="14" t="s">
        <v>78</v>
      </c>
      <c r="AY1069" s="173" t="s">
        <v>146</v>
      </c>
    </row>
    <row r="1070" spans="1:65" s="15" customFormat="1" ht="11.25">
      <c r="B1070" s="190"/>
      <c r="D1070" s="165" t="s">
        <v>158</v>
      </c>
      <c r="E1070" s="191" t="s">
        <v>1</v>
      </c>
      <c r="F1070" s="192" t="s">
        <v>248</v>
      </c>
      <c r="H1070" s="193">
        <v>13</v>
      </c>
      <c r="I1070" s="194"/>
      <c r="J1070" s="194"/>
      <c r="M1070" s="190"/>
      <c r="N1070" s="195"/>
      <c r="O1070" s="196"/>
      <c r="P1070" s="196"/>
      <c r="Q1070" s="196"/>
      <c r="R1070" s="196"/>
      <c r="S1070" s="196"/>
      <c r="T1070" s="196"/>
      <c r="U1070" s="196"/>
      <c r="V1070" s="196"/>
      <c r="W1070" s="196"/>
      <c r="X1070" s="197"/>
      <c r="AT1070" s="191" t="s">
        <v>158</v>
      </c>
      <c r="AU1070" s="191" t="s">
        <v>87</v>
      </c>
      <c r="AV1070" s="15" t="s">
        <v>152</v>
      </c>
      <c r="AW1070" s="15" t="s">
        <v>4</v>
      </c>
      <c r="AX1070" s="15" t="s">
        <v>83</v>
      </c>
      <c r="AY1070" s="191" t="s">
        <v>146</v>
      </c>
    </row>
    <row r="1071" spans="1:65" s="2" customFormat="1" ht="24.2" customHeight="1">
      <c r="A1071" s="33"/>
      <c r="B1071" s="148"/>
      <c r="C1071" s="180" t="s">
        <v>1575</v>
      </c>
      <c r="D1071" s="180" t="s">
        <v>186</v>
      </c>
      <c r="E1071" s="181" t="s">
        <v>1576</v>
      </c>
      <c r="F1071" s="182" t="s">
        <v>1577</v>
      </c>
      <c r="G1071" s="183" t="s">
        <v>252</v>
      </c>
      <c r="H1071" s="184">
        <v>7</v>
      </c>
      <c r="I1071" s="185"/>
      <c r="J1071" s="186"/>
      <c r="K1071" s="187">
        <f>ROUND(P1071*H1071,2)</f>
        <v>0</v>
      </c>
      <c r="L1071" s="186"/>
      <c r="M1071" s="188"/>
      <c r="N1071" s="189" t="s">
        <v>1</v>
      </c>
      <c r="O1071" s="158" t="s">
        <v>41</v>
      </c>
      <c r="P1071" s="159">
        <f>I1071+J1071</f>
        <v>0</v>
      </c>
      <c r="Q1071" s="159">
        <f>ROUND(I1071*H1071,2)</f>
        <v>0</v>
      </c>
      <c r="R1071" s="159">
        <f>ROUND(J1071*H1071,2)</f>
        <v>0</v>
      </c>
      <c r="S1071" s="59"/>
      <c r="T1071" s="160">
        <f>S1071*H1071</f>
        <v>0</v>
      </c>
      <c r="U1071" s="160">
        <v>1.6E-2</v>
      </c>
      <c r="V1071" s="160">
        <f>U1071*H1071</f>
        <v>0.112</v>
      </c>
      <c r="W1071" s="160">
        <v>0</v>
      </c>
      <c r="X1071" s="161">
        <f>W1071*H1071</f>
        <v>0</v>
      </c>
      <c r="Y1071" s="33"/>
      <c r="Z1071" s="33"/>
      <c r="AA1071" s="33"/>
      <c r="AB1071" s="33"/>
      <c r="AC1071" s="33"/>
      <c r="AD1071" s="33"/>
      <c r="AE1071" s="33"/>
      <c r="AR1071" s="162" t="s">
        <v>316</v>
      </c>
      <c r="AT1071" s="162" t="s">
        <v>186</v>
      </c>
      <c r="AU1071" s="162" t="s">
        <v>87</v>
      </c>
      <c r="AY1071" s="18" t="s">
        <v>146</v>
      </c>
      <c r="BE1071" s="163">
        <f>IF(O1071="základní",K1071,0)</f>
        <v>0</v>
      </c>
      <c r="BF1071" s="163">
        <f>IF(O1071="snížená",K1071,0)</f>
        <v>0</v>
      </c>
      <c r="BG1071" s="163">
        <f>IF(O1071="zákl. přenesená",K1071,0)</f>
        <v>0</v>
      </c>
      <c r="BH1071" s="163">
        <f>IF(O1071="sníž. přenesená",K1071,0)</f>
        <v>0</v>
      </c>
      <c r="BI1071" s="163">
        <f>IF(O1071="nulová",K1071,0)</f>
        <v>0</v>
      </c>
      <c r="BJ1071" s="18" t="s">
        <v>83</v>
      </c>
      <c r="BK1071" s="163">
        <f>ROUND(P1071*H1071,2)</f>
        <v>0</v>
      </c>
      <c r="BL1071" s="18" t="s">
        <v>228</v>
      </c>
      <c r="BM1071" s="162" t="s">
        <v>1578</v>
      </c>
    </row>
    <row r="1072" spans="1:65" s="14" customFormat="1" ht="11.25">
      <c r="B1072" s="172"/>
      <c r="D1072" s="165" t="s">
        <v>158</v>
      </c>
      <c r="E1072" s="173" t="s">
        <v>1</v>
      </c>
      <c r="F1072" s="174" t="s">
        <v>809</v>
      </c>
      <c r="H1072" s="175">
        <v>1</v>
      </c>
      <c r="I1072" s="176"/>
      <c r="J1072" s="176"/>
      <c r="M1072" s="172"/>
      <c r="N1072" s="177"/>
      <c r="O1072" s="178"/>
      <c r="P1072" s="178"/>
      <c r="Q1072" s="178"/>
      <c r="R1072" s="178"/>
      <c r="S1072" s="178"/>
      <c r="T1072" s="178"/>
      <c r="U1072" s="178"/>
      <c r="V1072" s="178"/>
      <c r="W1072" s="178"/>
      <c r="X1072" s="179"/>
      <c r="AT1072" s="173" t="s">
        <v>158</v>
      </c>
      <c r="AU1072" s="173" t="s">
        <v>87</v>
      </c>
      <c r="AV1072" s="14" t="s">
        <v>87</v>
      </c>
      <c r="AW1072" s="14" t="s">
        <v>4</v>
      </c>
      <c r="AX1072" s="14" t="s">
        <v>78</v>
      </c>
      <c r="AY1072" s="173" t="s">
        <v>146</v>
      </c>
    </row>
    <row r="1073" spans="1:65" s="14" customFormat="1" ht="11.25">
      <c r="B1073" s="172"/>
      <c r="D1073" s="165" t="s">
        <v>158</v>
      </c>
      <c r="E1073" s="173" t="s">
        <v>1</v>
      </c>
      <c r="F1073" s="174" t="s">
        <v>1466</v>
      </c>
      <c r="H1073" s="175">
        <v>6</v>
      </c>
      <c r="I1073" s="176"/>
      <c r="J1073" s="176"/>
      <c r="M1073" s="172"/>
      <c r="N1073" s="177"/>
      <c r="O1073" s="178"/>
      <c r="P1073" s="178"/>
      <c r="Q1073" s="178"/>
      <c r="R1073" s="178"/>
      <c r="S1073" s="178"/>
      <c r="T1073" s="178"/>
      <c r="U1073" s="178"/>
      <c r="V1073" s="178"/>
      <c r="W1073" s="178"/>
      <c r="X1073" s="179"/>
      <c r="AT1073" s="173" t="s">
        <v>158</v>
      </c>
      <c r="AU1073" s="173" t="s">
        <v>87</v>
      </c>
      <c r="AV1073" s="14" t="s">
        <v>87</v>
      </c>
      <c r="AW1073" s="14" t="s">
        <v>4</v>
      </c>
      <c r="AX1073" s="14" t="s">
        <v>78</v>
      </c>
      <c r="AY1073" s="173" t="s">
        <v>146</v>
      </c>
    </row>
    <row r="1074" spans="1:65" s="15" customFormat="1" ht="11.25">
      <c r="B1074" s="190"/>
      <c r="D1074" s="165" t="s">
        <v>158</v>
      </c>
      <c r="E1074" s="191" t="s">
        <v>1</v>
      </c>
      <c r="F1074" s="192" t="s">
        <v>248</v>
      </c>
      <c r="H1074" s="193">
        <v>7</v>
      </c>
      <c r="I1074" s="194"/>
      <c r="J1074" s="194"/>
      <c r="M1074" s="190"/>
      <c r="N1074" s="195"/>
      <c r="O1074" s="196"/>
      <c r="P1074" s="196"/>
      <c r="Q1074" s="196"/>
      <c r="R1074" s="196"/>
      <c r="S1074" s="196"/>
      <c r="T1074" s="196"/>
      <c r="U1074" s="196"/>
      <c r="V1074" s="196"/>
      <c r="W1074" s="196"/>
      <c r="X1074" s="197"/>
      <c r="AT1074" s="191" t="s">
        <v>158</v>
      </c>
      <c r="AU1074" s="191" t="s">
        <v>87</v>
      </c>
      <c r="AV1074" s="15" t="s">
        <v>152</v>
      </c>
      <c r="AW1074" s="15" t="s">
        <v>4</v>
      </c>
      <c r="AX1074" s="15" t="s">
        <v>83</v>
      </c>
      <c r="AY1074" s="191" t="s">
        <v>146</v>
      </c>
    </row>
    <row r="1075" spans="1:65" s="2" customFormat="1" ht="24.2" customHeight="1">
      <c r="A1075" s="33"/>
      <c r="B1075" s="148"/>
      <c r="C1075" s="180" t="s">
        <v>1579</v>
      </c>
      <c r="D1075" s="180" t="s">
        <v>186</v>
      </c>
      <c r="E1075" s="181" t="s">
        <v>1580</v>
      </c>
      <c r="F1075" s="182" t="s">
        <v>1581</v>
      </c>
      <c r="G1075" s="183" t="s">
        <v>252</v>
      </c>
      <c r="H1075" s="184">
        <v>1</v>
      </c>
      <c r="I1075" s="185"/>
      <c r="J1075" s="186"/>
      <c r="K1075" s="187">
        <f>ROUND(P1075*H1075,2)</f>
        <v>0</v>
      </c>
      <c r="L1075" s="186"/>
      <c r="M1075" s="188"/>
      <c r="N1075" s="189" t="s">
        <v>1</v>
      </c>
      <c r="O1075" s="158" t="s">
        <v>41</v>
      </c>
      <c r="P1075" s="159">
        <f>I1075+J1075</f>
        <v>0</v>
      </c>
      <c r="Q1075" s="159">
        <f>ROUND(I1075*H1075,2)</f>
        <v>0</v>
      </c>
      <c r="R1075" s="159">
        <f>ROUND(J1075*H1075,2)</f>
        <v>0</v>
      </c>
      <c r="S1075" s="59"/>
      <c r="T1075" s="160">
        <f>S1075*H1075</f>
        <v>0</v>
      </c>
      <c r="U1075" s="160">
        <v>3.7999999999999999E-2</v>
      </c>
      <c r="V1075" s="160">
        <f>U1075*H1075</f>
        <v>3.7999999999999999E-2</v>
      </c>
      <c r="W1075" s="160">
        <v>0</v>
      </c>
      <c r="X1075" s="161">
        <f>W1075*H1075</f>
        <v>0</v>
      </c>
      <c r="Y1075" s="33"/>
      <c r="Z1075" s="33"/>
      <c r="AA1075" s="33"/>
      <c r="AB1075" s="33"/>
      <c r="AC1075" s="33"/>
      <c r="AD1075" s="33"/>
      <c r="AE1075" s="33"/>
      <c r="AR1075" s="162" t="s">
        <v>316</v>
      </c>
      <c r="AT1075" s="162" t="s">
        <v>186</v>
      </c>
      <c r="AU1075" s="162" t="s">
        <v>87</v>
      </c>
      <c r="AY1075" s="18" t="s">
        <v>146</v>
      </c>
      <c r="BE1075" s="163">
        <f>IF(O1075="základní",K1075,0)</f>
        <v>0</v>
      </c>
      <c r="BF1075" s="163">
        <f>IF(O1075="snížená",K1075,0)</f>
        <v>0</v>
      </c>
      <c r="BG1075" s="163">
        <f>IF(O1075="zákl. přenesená",K1075,0)</f>
        <v>0</v>
      </c>
      <c r="BH1075" s="163">
        <f>IF(O1075="sníž. přenesená",K1075,0)</f>
        <v>0</v>
      </c>
      <c r="BI1075" s="163">
        <f>IF(O1075="nulová",K1075,0)</f>
        <v>0</v>
      </c>
      <c r="BJ1075" s="18" t="s">
        <v>83</v>
      </c>
      <c r="BK1075" s="163">
        <f>ROUND(P1075*H1075,2)</f>
        <v>0</v>
      </c>
      <c r="BL1075" s="18" t="s">
        <v>228</v>
      </c>
      <c r="BM1075" s="162" t="s">
        <v>1582</v>
      </c>
    </row>
    <row r="1076" spans="1:65" s="2" customFormat="1" ht="24.2" customHeight="1">
      <c r="A1076" s="33"/>
      <c r="B1076" s="148"/>
      <c r="C1076" s="180" t="s">
        <v>1583</v>
      </c>
      <c r="D1076" s="180" t="s">
        <v>186</v>
      </c>
      <c r="E1076" s="181" t="s">
        <v>1584</v>
      </c>
      <c r="F1076" s="182" t="s">
        <v>1585</v>
      </c>
      <c r="G1076" s="183" t="s">
        <v>252</v>
      </c>
      <c r="H1076" s="184">
        <v>5</v>
      </c>
      <c r="I1076" s="185"/>
      <c r="J1076" s="186"/>
      <c r="K1076" s="187">
        <f>ROUND(P1076*H1076,2)</f>
        <v>0</v>
      </c>
      <c r="L1076" s="186"/>
      <c r="M1076" s="188"/>
      <c r="N1076" s="189" t="s">
        <v>1</v>
      </c>
      <c r="O1076" s="158" t="s">
        <v>41</v>
      </c>
      <c r="P1076" s="159">
        <f>I1076+J1076</f>
        <v>0</v>
      </c>
      <c r="Q1076" s="159">
        <f>ROUND(I1076*H1076,2)</f>
        <v>0</v>
      </c>
      <c r="R1076" s="159">
        <f>ROUND(J1076*H1076,2)</f>
        <v>0</v>
      </c>
      <c r="S1076" s="59"/>
      <c r="T1076" s="160">
        <f>S1076*H1076</f>
        <v>0</v>
      </c>
      <c r="U1076" s="160">
        <v>1.7500000000000002E-2</v>
      </c>
      <c r="V1076" s="160">
        <f>U1076*H1076</f>
        <v>8.7500000000000008E-2</v>
      </c>
      <c r="W1076" s="160">
        <v>0</v>
      </c>
      <c r="X1076" s="161">
        <f>W1076*H1076</f>
        <v>0</v>
      </c>
      <c r="Y1076" s="33"/>
      <c r="Z1076" s="33"/>
      <c r="AA1076" s="33"/>
      <c r="AB1076" s="33"/>
      <c r="AC1076" s="33"/>
      <c r="AD1076" s="33"/>
      <c r="AE1076" s="33"/>
      <c r="AR1076" s="162" t="s">
        <v>316</v>
      </c>
      <c r="AT1076" s="162" t="s">
        <v>186</v>
      </c>
      <c r="AU1076" s="162" t="s">
        <v>87</v>
      </c>
      <c r="AY1076" s="18" t="s">
        <v>146</v>
      </c>
      <c r="BE1076" s="163">
        <f>IF(O1076="základní",K1076,0)</f>
        <v>0</v>
      </c>
      <c r="BF1076" s="163">
        <f>IF(O1076="snížená",K1076,0)</f>
        <v>0</v>
      </c>
      <c r="BG1076" s="163">
        <f>IF(O1076="zákl. přenesená",K1076,0)</f>
        <v>0</v>
      </c>
      <c r="BH1076" s="163">
        <f>IF(O1076="sníž. přenesená",K1076,0)</f>
        <v>0</v>
      </c>
      <c r="BI1076" s="163">
        <f>IF(O1076="nulová",K1076,0)</f>
        <v>0</v>
      </c>
      <c r="BJ1076" s="18" t="s">
        <v>83</v>
      </c>
      <c r="BK1076" s="163">
        <f>ROUND(P1076*H1076,2)</f>
        <v>0</v>
      </c>
      <c r="BL1076" s="18" t="s">
        <v>228</v>
      </c>
      <c r="BM1076" s="162" t="s">
        <v>1586</v>
      </c>
    </row>
    <row r="1077" spans="1:65" s="13" customFormat="1" ht="11.25">
      <c r="B1077" s="164"/>
      <c r="D1077" s="165" t="s">
        <v>158</v>
      </c>
      <c r="E1077" s="166" t="s">
        <v>1</v>
      </c>
      <c r="F1077" s="167" t="s">
        <v>195</v>
      </c>
      <c r="H1077" s="166" t="s">
        <v>1</v>
      </c>
      <c r="I1077" s="168"/>
      <c r="J1077" s="168"/>
      <c r="M1077" s="164"/>
      <c r="N1077" s="169"/>
      <c r="O1077" s="170"/>
      <c r="P1077" s="170"/>
      <c r="Q1077" s="170"/>
      <c r="R1077" s="170"/>
      <c r="S1077" s="170"/>
      <c r="T1077" s="170"/>
      <c r="U1077" s="170"/>
      <c r="V1077" s="170"/>
      <c r="W1077" s="170"/>
      <c r="X1077" s="171"/>
      <c r="AT1077" s="166" t="s">
        <v>158</v>
      </c>
      <c r="AU1077" s="166" t="s">
        <v>87</v>
      </c>
      <c r="AV1077" s="13" t="s">
        <v>83</v>
      </c>
      <c r="AW1077" s="13" t="s">
        <v>4</v>
      </c>
      <c r="AX1077" s="13" t="s">
        <v>78</v>
      </c>
      <c r="AY1077" s="166" t="s">
        <v>146</v>
      </c>
    </row>
    <row r="1078" spans="1:65" s="14" customFormat="1" ht="11.25">
      <c r="B1078" s="172"/>
      <c r="D1078" s="165" t="s">
        <v>158</v>
      </c>
      <c r="E1078" s="173" t="s">
        <v>1</v>
      </c>
      <c r="F1078" s="174" t="s">
        <v>1587</v>
      </c>
      <c r="H1078" s="175">
        <v>2</v>
      </c>
      <c r="I1078" s="176"/>
      <c r="J1078" s="176"/>
      <c r="M1078" s="172"/>
      <c r="N1078" s="177"/>
      <c r="O1078" s="178"/>
      <c r="P1078" s="178"/>
      <c r="Q1078" s="178"/>
      <c r="R1078" s="178"/>
      <c r="S1078" s="178"/>
      <c r="T1078" s="178"/>
      <c r="U1078" s="178"/>
      <c r="V1078" s="178"/>
      <c r="W1078" s="178"/>
      <c r="X1078" s="179"/>
      <c r="AT1078" s="173" t="s">
        <v>158</v>
      </c>
      <c r="AU1078" s="173" t="s">
        <v>87</v>
      </c>
      <c r="AV1078" s="14" t="s">
        <v>87</v>
      </c>
      <c r="AW1078" s="14" t="s">
        <v>4</v>
      </c>
      <c r="AX1078" s="14" t="s">
        <v>78</v>
      </c>
      <c r="AY1078" s="173" t="s">
        <v>146</v>
      </c>
    </row>
    <row r="1079" spans="1:65" s="14" customFormat="1" ht="11.25">
      <c r="B1079" s="172"/>
      <c r="D1079" s="165" t="s">
        <v>158</v>
      </c>
      <c r="E1079" s="173" t="s">
        <v>1</v>
      </c>
      <c r="F1079" s="174" t="s">
        <v>1588</v>
      </c>
      <c r="H1079" s="175">
        <v>3</v>
      </c>
      <c r="I1079" s="176"/>
      <c r="J1079" s="176"/>
      <c r="M1079" s="172"/>
      <c r="N1079" s="177"/>
      <c r="O1079" s="178"/>
      <c r="P1079" s="178"/>
      <c r="Q1079" s="178"/>
      <c r="R1079" s="178"/>
      <c r="S1079" s="178"/>
      <c r="T1079" s="178"/>
      <c r="U1079" s="178"/>
      <c r="V1079" s="178"/>
      <c r="W1079" s="178"/>
      <c r="X1079" s="179"/>
      <c r="AT1079" s="173" t="s">
        <v>158</v>
      </c>
      <c r="AU1079" s="173" t="s">
        <v>87</v>
      </c>
      <c r="AV1079" s="14" t="s">
        <v>87</v>
      </c>
      <c r="AW1079" s="14" t="s">
        <v>4</v>
      </c>
      <c r="AX1079" s="14" t="s">
        <v>78</v>
      </c>
      <c r="AY1079" s="173" t="s">
        <v>146</v>
      </c>
    </row>
    <row r="1080" spans="1:65" s="15" customFormat="1" ht="11.25">
      <c r="B1080" s="190"/>
      <c r="D1080" s="165" t="s">
        <v>158</v>
      </c>
      <c r="E1080" s="191" t="s">
        <v>1</v>
      </c>
      <c r="F1080" s="192" t="s">
        <v>248</v>
      </c>
      <c r="H1080" s="193">
        <v>5</v>
      </c>
      <c r="I1080" s="194"/>
      <c r="J1080" s="194"/>
      <c r="M1080" s="190"/>
      <c r="N1080" s="195"/>
      <c r="O1080" s="196"/>
      <c r="P1080" s="196"/>
      <c r="Q1080" s="196"/>
      <c r="R1080" s="196"/>
      <c r="S1080" s="196"/>
      <c r="T1080" s="196"/>
      <c r="U1080" s="196"/>
      <c r="V1080" s="196"/>
      <c r="W1080" s="196"/>
      <c r="X1080" s="197"/>
      <c r="AT1080" s="191" t="s">
        <v>158</v>
      </c>
      <c r="AU1080" s="191" t="s">
        <v>87</v>
      </c>
      <c r="AV1080" s="15" t="s">
        <v>152</v>
      </c>
      <c r="AW1080" s="15" t="s">
        <v>4</v>
      </c>
      <c r="AX1080" s="15" t="s">
        <v>83</v>
      </c>
      <c r="AY1080" s="191" t="s">
        <v>146</v>
      </c>
    </row>
    <row r="1081" spans="1:65" s="2" customFormat="1" ht="37.9" customHeight="1">
      <c r="A1081" s="33"/>
      <c r="B1081" s="148"/>
      <c r="C1081" s="149" t="s">
        <v>1589</v>
      </c>
      <c r="D1081" s="149" t="s">
        <v>148</v>
      </c>
      <c r="E1081" s="150" t="s">
        <v>1590</v>
      </c>
      <c r="F1081" s="151" t="s">
        <v>1591</v>
      </c>
      <c r="G1081" s="152" t="s">
        <v>252</v>
      </c>
      <c r="H1081" s="153">
        <v>38</v>
      </c>
      <c r="I1081" s="154"/>
      <c r="J1081" s="154"/>
      <c r="K1081" s="155">
        <f>ROUND(P1081*H1081,2)</f>
        <v>0</v>
      </c>
      <c r="L1081" s="156"/>
      <c r="M1081" s="34"/>
      <c r="N1081" s="157" t="s">
        <v>1</v>
      </c>
      <c r="O1081" s="158" t="s">
        <v>41</v>
      </c>
      <c r="P1081" s="159">
        <f>I1081+J1081</f>
        <v>0</v>
      </c>
      <c r="Q1081" s="159">
        <f>ROUND(I1081*H1081,2)</f>
        <v>0</v>
      </c>
      <c r="R1081" s="159">
        <f>ROUND(J1081*H1081,2)</f>
        <v>0</v>
      </c>
      <c r="S1081" s="59"/>
      <c r="T1081" s="160">
        <f>S1081*H1081</f>
        <v>0</v>
      </c>
      <c r="U1081" s="160">
        <v>0</v>
      </c>
      <c r="V1081" s="160">
        <f>U1081*H1081</f>
        <v>0</v>
      </c>
      <c r="W1081" s="160">
        <v>0</v>
      </c>
      <c r="X1081" s="161">
        <f>W1081*H1081</f>
        <v>0</v>
      </c>
      <c r="Y1081" s="33"/>
      <c r="Z1081" s="33"/>
      <c r="AA1081" s="33"/>
      <c r="AB1081" s="33"/>
      <c r="AC1081" s="33"/>
      <c r="AD1081" s="33"/>
      <c r="AE1081" s="33"/>
      <c r="AR1081" s="162" t="s">
        <v>228</v>
      </c>
      <c r="AT1081" s="162" t="s">
        <v>148</v>
      </c>
      <c r="AU1081" s="162" t="s">
        <v>87</v>
      </c>
      <c r="AY1081" s="18" t="s">
        <v>146</v>
      </c>
      <c r="BE1081" s="163">
        <f>IF(O1081="základní",K1081,0)</f>
        <v>0</v>
      </c>
      <c r="BF1081" s="163">
        <f>IF(O1081="snížená",K1081,0)</f>
        <v>0</v>
      </c>
      <c r="BG1081" s="163">
        <f>IF(O1081="zákl. přenesená",K1081,0)</f>
        <v>0</v>
      </c>
      <c r="BH1081" s="163">
        <f>IF(O1081="sníž. přenesená",K1081,0)</f>
        <v>0</v>
      </c>
      <c r="BI1081" s="163">
        <f>IF(O1081="nulová",K1081,0)</f>
        <v>0</v>
      </c>
      <c r="BJ1081" s="18" t="s">
        <v>83</v>
      </c>
      <c r="BK1081" s="163">
        <f>ROUND(P1081*H1081,2)</f>
        <v>0</v>
      </c>
      <c r="BL1081" s="18" t="s">
        <v>228</v>
      </c>
      <c r="BM1081" s="162" t="s">
        <v>1592</v>
      </c>
    </row>
    <row r="1082" spans="1:65" s="13" customFormat="1" ht="11.25">
      <c r="B1082" s="164"/>
      <c r="D1082" s="165" t="s">
        <v>158</v>
      </c>
      <c r="E1082" s="166" t="s">
        <v>1</v>
      </c>
      <c r="F1082" s="167" t="s">
        <v>195</v>
      </c>
      <c r="H1082" s="166" t="s">
        <v>1</v>
      </c>
      <c r="I1082" s="168"/>
      <c r="J1082" s="168"/>
      <c r="M1082" s="164"/>
      <c r="N1082" s="169"/>
      <c r="O1082" s="170"/>
      <c r="P1082" s="170"/>
      <c r="Q1082" s="170"/>
      <c r="R1082" s="170"/>
      <c r="S1082" s="170"/>
      <c r="T1082" s="170"/>
      <c r="U1082" s="170"/>
      <c r="V1082" s="170"/>
      <c r="W1082" s="170"/>
      <c r="X1082" s="171"/>
      <c r="AT1082" s="166" t="s">
        <v>158</v>
      </c>
      <c r="AU1082" s="166" t="s">
        <v>87</v>
      </c>
      <c r="AV1082" s="13" t="s">
        <v>83</v>
      </c>
      <c r="AW1082" s="13" t="s">
        <v>4</v>
      </c>
      <c r="AX1082" s="13" t="s">
        <v>78</v>
      </c>
      <c r="AY1082" s="166" t="s">
        <v>146</v>
      </c>
    </row>
    <row r="1083" spans="1:65" s="14" customFormat="1" ht="11.25">
      <c r="B1083" s="172"/>
      <c r="D1083" s="165" t="s">
        <v>158</v>
      </c>
      <c r="E1083" s="173" t="s">
        <v>1</v>
      </c>
      <c r="F1083" s="174" t="s">
        <v>1593</v>
      </c>
      <c r="H1083" s="175">
        <v>24</v>
      </c>
      <c r="I1083" s="176"/>
      <c r="J1083" s="176"/>
      <c r="M1083" s="172"/>
      <c r="N1083" s="177"/>
      <c r="O1083" s="178"/>
      <c r="P1083" s="178"/>
      <c r="Q1083" s="178"/>
      <c r="R1083" s="178"/>
      <c r="S1083" s="178"/>
      <c r="T1083" s="178"/>
      <c r="U1083" s="178"/>
      <c r="V1083" s="178"/>
      <c r="W1083" s="178"/>
      <c r="X1083" s="179"/>
      <c r="AT1083" s="173" t="s">
        <v>158</v>
      </c>
      <c r="AU1083" s="173" t="s">
        <v>87</v>
      </c>
      <c r="AV1083" s="14" t="s">
        <v>87</v>
      </c>
      <c r="AW1083" s="14" t="s">
        <v>4</v>
      </c>
      <c r="AX1083" s="14" t="s">
        <v>78</v>
      </c>
      <c r="AY1083" s="173" t="s">
        <v>146</v>
      </c>
    </row>
    <row r="1084" spans="1:65" s="14" customFormat="1" ht="11.25">
      <c r="B1084" s="172"/>
      <c r="D1084" s="165" t="s">
        <v>158</v>
      </c>
      <c r="E1084" s="173" t="s">
        <v>1</v>
      </c>
      <c r="F1084" s="174" t="s">
        <v>1594</v>
      </c>
      <c r="H1084" s="175">
        <v>14</v>
      </c>
      <c r="I1084" s="176"/>
      <c r="J1084" s="176"/>
      <c r="M1084" s="172"/>
      <c r="N1084" s="177"/>
      <c r="O1084" s="178"/>
      <c r="P1084" s="178"/>
      <c r="Q1084" s="178"/>
      <c r="R1084" s="178"/>
      <c r="S1084" s="178"/>
      <c r="T1084" s="178"/>
      <c r="U1084" s="178"/>
      <c r="V1084" s="178"/>
      <c r="W1084" s="178"/>
      <c r="X1084" s="179"/>
      <c r="AT1084" s="173" t="s">
        <v>158</v>
      </c>
      <c r="AU1084" s="173" t="s">
        <v>87</v>
      </c>
      <c r="AV1084" s="14" t="s">
        <v>87</v>
      </c>
      <c r="AW1084" s="14" t="s">
        <v>4</v>
      </c>
      <c r="AX1084" s="14" t="s">
        <v>78</v>
      </c>
      <c r="AY1084" s="173" t="s">
        <v>146</v>
      </c>
    </row>
    <row r="1085" spans="1:65" s="15" customFormat="1" ht="11.25">
      <c r="B1085" s="190"/>
      <c r="D1085" s="165" t="s">
        <v>158</v>
      </c>
      <c r="E1085" s="191" t="s">
        <v>1</v>
      </c>
      <c r="F1085" s="192" t="s">
        <v>248</v>
      </c>
      <c r="H1085" s="193">
        <v>38</v>
      </c>
      <c r="I1085" s="194"/>
      <c r="J1085" s="194"/>
      <c r="M1085" s="190"/>
      <c r="N1085" s="195"/>
      <c r="O1085" s="196"/>
      <c r="P1085" s="196"/>
      <c r="Q1085" s="196"/>
      <c r="R1085" s="196"/>
      <c r="S1085" s="196"/>
      <c r="T1085" s="196"/>
      <c r="U1085" s="196"/>
      <c r="V1085" s="196"/>
      <c r="W1085" s="196"/>
      <c r="X1085" s="197"/>
      <c r="AT1085" s="191" t="s">
        <v>158</v>
      </c>
      <c r="AU1085" s="191" t="s">
        <v>87</v>
      </c>
      <c r="AV1085" s="15" t="s">
        <v>152</v>
      </c>
      <c r="AW1085" s="15" t="s">
        <v>4</v>
      </c>
      <c r="AX1085" s="15" t="s">
        <v>83</v>
      </c>
      <c r="AY1085" s="191" t="s">
        <v>146</v>
      </c>
    </row>
    <row r="1086" spans="1:65" s="2" customFormat="1" ht="24.2" customHeight="1">
      <c r="A1086" s="33"/>
      <c r="B1086" s="148"/>
      <c r="C1086" s="180" t="s">
        <v>1595</v>
      </c>
      <c r="D1086" s="180" t="s">
        <v>186</v>
      </c>
      <c r="E1086" s="181" t="s">
        <v>1596</v>
      </c>
      <c r="F1086" s="182" t="s">
        <v>1597</v>
      </c>
      <c r="G1086" s="183" t="s">
        <v>252</v>
      </c>
      <c r="H1086" s="184">
        <v>6</v>
      </c>
      <c r="I1086" s="185"/>
      <c r="J1086" s="186"/>
      <c r="K1086" s="187">
        <f>ROUND(P1086*H1086,2)</f>
        <v>0</v>
      </c>
      <c r="L1086" s="186"/>
      <c r="M1086" s="188"/>
      <c r="N1086" s="189" t="s">
        <v>1</v>
      </c>
      <c r="O1086" s="158" t="s">
        <v>41</v>
      </c>
      <c r="P1086" s="159">
        <f>I1086+J1086</f>
        <v>0</v>
      </c>
      <c r="Q1086" s="159">
        <f>ROUND(I1086*H1086,2)</f>
        <v>0</v>
      </c>
      <c r="R1086" s="159">
        <f>ROUND(J1086*H1086,2)</f>
        <v>0</v>
      </c>
      <c r="S1086" s="59"/>
      <c r="T1086" s="160">
        <f>S1086*H1086</f>
        <v>0</v>
      </c>
      <c r="U1086" s="160">
        <v>4.2999999999999997E-2</v>
      </c>
      <c r="V1086" s="160">
        <f>U1086*H1086</f>
        <v>0.25800000000000001</v>
      </c>
      <c r="W1086" s="160">
        <v>0</v>
      </c>
      <c r="X1086" s="161">
        <f>W1086*H1086</f>
        <v>0</v>
      </c>
      <c r="Y1086" s="33"/>
      <c r="Z1086" s="33"/>
      <c r="AA1086" s="33"/>
      <c r="AB1086" s="33"/>
      <c r="AC1086" s="33"/>
      <c r="AD1086" s="33"/>
      <c r="AE1086" s="33"/>
      <c r="AR1086" s="162" t="s">
        <v>316</v>
      </c>
      <c r="AT1086" s="162" t="s">
        <v>186</v>
      </c>
      <c r="AU1086" s="162" t="s">
        <v>87</v>
      </c>
      <c r="AY1086" s="18" t="s">
        <v>146</v>
      </c>
      <c r="BE1086" s="163">
        <f>IF(O1086="základní",K1086,0)</f>
        <v>0</v>
      </c>
      <c r="BF1086" s="163">
        <f>IF(O1086="snížená",K1086,0)</f>
        <v>0</v>
      </c>
      <c r="BG1086" s="163">
        <f>IF(O1086="zákl. přenesená",K1086,0)</f>
        <v>0</v>
      </c>
      <c r="BH1086" s="163">
        <f>IF(O1086="sníž. přenesená",K1086,0)</f>
        <v>0</v>
      </c>
      <c r="BI1086" s="163">
        <f>IF(O1086="nulová",K1086,0)</f>
        <v>0</v>
      </c>
      <c r="BJ1086" s="18" t="s">
        <v>83</v>
      </c>
      <c r="BK1086" s="163">
        <f>ROUND(P1086*H1086,2)</f>
        <v>0</v>
      </c>
      <c r="BL1086" s="18" t="s">
        <v>228</v>
      </c>
      <c r="BM1086" s="162" t="s">
        <v>1598</v>
      </c>
    </row>
    <row r="1087" spans="1:65" s="13" customFormat="1" ht="11.25">
      <c r="B1087" s="164"/>
      <c r="D1087" s="165" t="s">
        <v>158</v>
      </c>
      <c r="E1087" s="166" t="s">
        <v>1</v>
      </c>
      <c r="F1087" s="167" t="s">
        <v>195</v>
      </c>
      <c r="H1087" s="166" t="s">
        <v>1</v>
      </c>
      <c r="I1087" s="168"/>
      <c r="J1087" s="168"/>
      <c r="M1087" s="164"/>
      <c r="N1087" s="169"/>
      <c r="O1087" s="170"/>
      <c r="P1087" s="170"/>
      <c r="Q1087" s="170"/>
      <c r="R1087" s="170"/>
      <c r="S1087" s="170"/>
      <c r="T1087" s="170"/>
      <c r="U1087" s="170"/>
      <c r="V1087" s="170"/>
      <c r="W1087" s="170"/>
      <c r="X1087" s="171"/>
      <c r="AT1087" s="166" t="s">
        <v>158</v>
      </c>
      <c r="AU1087" s="166" t="s">
        <v>87</v>
      </c>
      <c r="AV1087" s="13" t="s">
        <v>83</v>
      </c>
      <c r="AW1087" s="13" t="s">
        <v>4</v>
      </c>
      <c r="AX1087" s="13" t="s">
        <v>78</v>
      </c>
      <c r="AY1087" s="166" t="s">
        <v>146</v>
      </c>
    </row>
    <row r="1088" spans="1:65" s="14" customFormat="1" ht="11.25">
      <c r="B1088" s="172"/>
      <c r="D1088" s="165" t="s">
        <v>158</v>
      </c>
      <c r="E1088" s="173" t="s">
        <v>1</v>
      </c>
      <c r="F1088" s="174" t="s">
        <v>1599</v>
      </c>
      <c r="H1088" s="175">
        <v>6</v>
      </c>
      <c r="I1088" s="176"/>
      <c r="J1088" s="176"/>
      <c r="M1088" s="172"/>
      <c r="N1088" s="177"/>
      <c r="O1088" s="178"/>
      <c r="P1088" s="178"/>
      <c r="Q1088" s="178"/>
      <c r="R1088" s="178"/>
      <c r="S1088" s="178"/>
      <c r="T1088" s="178"/>
      <c r="U1088" s="178"/>
      <c r="V1088" s="178"/>
      <c r="W1088" s="178"/>
      <c r="X1088" s="179"/>
      <c r="AT1088" s="173" t="s">
        <v>158</v>
      </c>
      <c r="AU1088" s="173" t="s">
        <v>87</v>
      </c>
      <c r="AV1088" s="14" t="s">
        <v>87</v>
      </c>
      <c r="AW1088" s="14" t="s">
        <v>4</v>
      </c>
      <c r="AX1088" s="14" t="s">
        <v>83</v>
      </c>
      <c r="AY1088" s="173" t="s">
        <v>146</v>
      </c>
    </row>
    <row r="1089" spans="1:65" s="2" customFormat="1" ht="24.2" customHeight="1">
      <c r="A1089" s="33"/>
      <c r="B1089" s="148"/>
      <c r="C1089" s="180" t="s">
        <v>1600</v>
      </c>
      <c r="D1089" s="180" t="s">
        <v>186</v>
      </c>
      <c r="E1089" s="181" t="s">
        <v>1601</v>
      </c>
      <c r="F1089" s="182" t="s">
        <v>1602</v>
      </c>
      <c r="G1089" s="183" t="s">
        <v>252</v>
      </c>
      <c r="H1089" s="184">
        <v>1</v>
      </c>
      <c r="I1089" s="185"/>
      <c r="J1089" s="186"/>
      <c r="K1089" s="187">
        <f>ROUND(P1089*H1089,2)</f>
        <v>0</v>
      </c>
      <c r="L1089" s="186"/>
      <c r="M1089" s="188"/>
      <c r="N1089" s="189" t="s">
        <v>1</v>
      </c>
      <c r="O1089" s="158" t="s">
        <v>41</v>
      </c>
      <c r="P1089" s="159">
        <f>I1089+J1089</f>
        <v>0</v>
      </c>
      <c r="Q1089" s="159">
        <f>ROUND(I1089*H1089,2)</f>
        <v>0</v>
      </c>
      <c r="R1089" s="159">
        <f>ROUND(J1089*H1089,2)</f>
        <v>0</v>
      </c>
      <c r="S1089" s="59"/>
      <c r="T1089" s="160">
        <f>S1089*H1089</f>
        <v>0</v>
      </c>
      <c r="U1089" s="160">
        <v>4.2999999999999997E-2</v>
      </c>
      <c r="V1089" s="160">
        <f>U1089*H1089</f>
        <v>4.2999999999999997E-2</v>
      </c>
      <c r="W1089" s="160">
        <v>0</v>
      </c>
      <c r="X1089" s="161">
        <f>W1089*H1089</f>
        <v>0</v>
      </c>
      <c r="Y1089" s="33"/>
      <c r="Z1089" s="33"/>
      <c r="AA1089" s="33"/>
      <c r="AB1089" s="33"/>
      <c r="AC1089" s="33"/>
      <c r="AD1089" s="33"/>
      <c r="AE1089" s="33"/>
      <c r="AR1089" s="162" t="s">
        <v>316</v>
      </c>
      <c r="AT1089" s="162" t="s">
        <v>186</v>
      </c>
      <c r="AU1089" s="162" t="s">
        <v>87</v>
      </c>
      <c r="AY1089" s="18" t="s">
        <v>146</v>
      </c>
      <c r="BE1089" s="163">
        <f>IF(O1089="základní",K1089,0)</f>
        <v>0</v>
      </c>
      <c r="BF1089" s="163">
        <f>IF(O1089="snížená",K1089,0)</f>
        <v>0</v>
      </c>
      <c r="BG1089" s="163">
        <f>IF(O1089="zákl. přenesená",K1089,0)</f>
        <v>0</v>
      </c>
      <c r="BH1089" s="163">
        <f>IF(O1089="sníž. přenesená",K1089,0)</f>
        <v>0</v>
      </c>
      <c r="BI1089" s="163">
        <f>IF(O1089="nulová",K1089,0)</f>
        <v>0</v>
      </c>
      <c r="BJ1089" s="18" t="s">
        <v>83</v>
      </c>
      <c r="BK1089" s="163">
        <f>ROUND(P1089*H1089,2)</f>
        <v>0</v>
      </c>
      <c r="BL1089" s="18" t="s">
        <v>228</v>
      </c>
      <c r="BM1089" s="162" t="s">
        <v>1603</v>
      </c>
    </row>
    <row r="1090" spans="1:65" s="13" customFormat="1" ht="11.25">
      <c r="B1090" s="164"/>
      <c r="D1090" s="165" t="s">
        <v>158</v>
      </c>
      <c r="E1090" s="166" t="s">
        <v>1</v>
      </c>
      <c r="F1090" s="167" t="s">
        <v>195</v>
      </c>
      <c r="H1090" s="166" t="s">
        <v>1</v>
      </c>
      <c r="I1090" s="168"/>
      <c r="J1090" s="168"/>
      <c r="M1090" s="164"/>
      <c r="N1090" s="169"/>
      <c r="O1090" s="170"/>
      <c r="P1090" s="170"/>
      <c r="Q1090" s="170"/>
      <c r="R1090" s="170"/>
      <c r="S1090" s="170"/>
      <c r="T1090" s="170"/>
      <c r="U1090" s="170"/>
      <c r="V1090" s="170"/>
      <c r="W1090" s="170"/>
      <c r="X1090" s="171"/>
      <c r="AT1090" s="166" t="s">
        <v>158</v>
      </c>
      <c r="AU1090" s="166" t="s">
        <v>87</v>
      </c>
      <c r="AV1090" s="13" t="s">
        <v>83</v>
      </c>
      <c r="AW1090" s="13" t="s">
        <v>4</v>
      </c>
      <c r="AX1090" s="13" t="s">
        <v>78</v>
      </c>
      <c r="AY1090" s="166" t="s">
        <v>146</v>
      </c>
    </row>
    <row r="1091" spans="1:65" s="14" customFormat="1" ht="11.25">
      <c r="B1091" s="172"/>
      <c r="D1091" s="165" t="s">
        <v>158</v>
      </c>
      <c r="E1091" s="173" t="s">
        <v>1</v>
      </c>
      <c r="F1091" s="174" t="s">
        <v>1604</v>
      </c>
      <c r="H1091" s="175">
        <v>1</v>
      </c>
      <c r="I1091" s="176"/>
      <c r="J1091" s="176"/>
      <c r="M1091" s="172"/>
      <c r="N1091" s="177"/>
      <c r="O1091" s="178"/>
      <c r="P1091" s="178"/>
      <c r="Q1091" s="178"/>
      <c r="R1091" s="178"/>
      <c r="S1091" s="178"/>
      <c r="T1091" s="178"/>
      <c r="U1091" s="178"/>
      <c r="V1091" s="178"/>
      <c r="W1091" s="178"/>
      <c r="X1091" s="179"/>
      <c r="AT1091" s="173" t="s">
        <v>158</v>
      </c>
      <c r="AU1091" s="173" t="s">
        <v>87</v>
      </c>
      <c r="AV1091" s="14" t="s">
        <v>87</v>
      </c>
      <c r="AW1091" s="14" t="s">
        <v>4</v>
      </c>
      <c r="AX1091" s="14" t="s">
        <v>83</v>
      </c>
      <c r="AY1091" s="173" t="s">
        <v>146</v>
      </c>
    </row>
    <row r="1092" spans="1:65" s="2" customFormat="1" ht="24.2" customHeight="1">
      <c r="A1092" s="33"/>
      <c r="B1092" s="148"/>
      <c r="C1092" s="180" t="s">
        <v>1605</v>
      </c>
      <c r="D1092" s="180" t="s">
        <v>186</v>
      </c>
      <c r="E1092" s="181" t="s">
        <v>1580</v>
      </c>
      <c r="F1092" s="182" t="s">
        <v>1581</v>
      </c>
      <c r="G1092" s="183" t="s">
        <v>252</v>
      </c>
      <c r="H1092" s="184">
        <v>2</v>
      </c>
      <c r="I1092" s="185"/>
      <c r="J1092" s="186"/>
      <c r="K1092" s="187">
        <f>ROUND(P1092*H1092,2)</f>
        <v>0</v>
      </c>
      <c r="L1092" s="186"/>
      <c r="M1092" s="188"/>
      <c r="N1092" s="189" t="s">
        <v>1</v>
      </c>
      <c r="O1092" s="158" t="s">
        <v>41</v>
      </c>
      <c r="P1092" s="159">
        <f>I1092+J1092</f>
        <v>0</v>
      </c>
      <c r="Q1092" s="159">
        <f>ROUND(I1092*H1092,2)</f>
        <v>0</v>
      </c>
      <c r="R1092" s="159">
        <f>ROUND(J1092*H1092,2)</f>
        <v>0</v>
      </c>
      <c r="S1092" s="59"/>
      <c r="T1092" s="160">
        <f>S1092*H1092</f>
        <v>0</v>
      </c>
      <c r="U1092" s="160">
        <v>3.7999999999999999E-2</v>
      </c>
      <c r="V1092" s="160">
        <f>U1092*H1092</f>
        <v>7.5999999999999998E-2</v>
      </c>
      <c r="W1092" s="160">
        <v>0</v>
      </c>
      <c r="X1092" s="161">
        <f>W1092*H1092</f>
        <v>0</v>
      </c>
      <c r="Y1092" s="33"/>
      <c r="Z1092" s="33"/>
      <c r="AA1092" s="33"/>
      <c r="AB1092" s="33"/>
      <c r="AC1092" s="33"/>
      <c r="AD1092" s="33"/>
      <c r="AE1092" s="33"/>
      <c r="AR1092" s="162" t="s">
        <v>316</v>
      </c>
      <c r="AT1092" s="162" t="s">
        <v>186</v>
      </c>
      <c r="AU1092" s="162" t="s">
        <v>87</v>
      </c>
      <c r="AY1092" s="18" t="s">
        <v>146</v>
      </c>
      <c r="BE1092" s="163">
        <f>IF(O1092="základní",K1092,0)</f>
        <v>0</v>
      </c>
      <c r="BF1092" s="163">
        <f>IF(O1092="snížená",K1092,0)</f>
        <v>0</v>
      </c>
      <c r="BG1092" s="163">
        <f>IF(O1092="zákl. přenesená",K1092,0)</f>
        <v>0</v>
      </c>
      <c r="BH1092" s="163">
        <f>IF(O1092="sníž. přenesená",K1092,0)</f>
        <v>0</v>
      </c>
      <c r="BI1092" s="163">
        <f>IF(O1092="nulová",K1092,0)</f>
        <v>0</v>
      </c>
      <c r="BJ1092" s="18" t="s">
        <v>83</v>
      </c>
      <c r="BK1092" s="163">
        <f>ROUND(P1092*H1092,2)</f>
        <v>0</v>
      </c>
      <c r="BL1092" s="18" t="s">
        <v>228</v>
      </c>
      <c r="BM1092" s="162" t="s">
        <v>1606</v>
      </c>
    </row>
    <row r="1093" spans="1:65" s="14" customFormat="1" ht="11.25">
      <c r="B1093" s="172"/>
      <c r="D1093" s="165" t="s">
        <v>158</v>
      </c>
      <c r="E1093" s="173" t="s">
        <v>1</v>
      </c>
      <c r="F1093" s="174" t="s">
        <v>1543</v>
      </c>
      <c r="H1093" s="175">
        <v>2</v>
      </c>
      <c r="I1093" s="176"/>
      <c r="J1093" s="176"/>
      <c r="M1093" s="172"/>
      <c r="N1093" s="177"/>
      <c r="O1093" s="178"/>
      <c r="P1093" s="178"/>
      <c r="Q1093" s="178"/>
      <c r="R1093" s="178"/>
      <c r="S1093" s="178"/>
      <c r="T1093" s="178"/>
      <c r="U1093" s="178"/>
      <c r="V1093" s="178"/>
      <c r="W1093" s="178"/>
      <c r="X1093" s="179"/>
      <c r="AT1093" s="173" t="s">
        <v>158</v>
      </c>
      <c r="AU1093" s="173" t="s">
        <v>87</v>
      </c>
      <c r="AV1093" s="14" t="s">
        <v>87</v>
      </c>
      <c r="AW1093" s="14" t="s">
        <v>4</v>
      </c>
      <c r="AX1093" s="14" t="s">
        <v>83</v>
      </c>
      <c r="AY1093" s="173" t="s">
        <v>146</v>
      </c>
    </row>
    <row r="1094" spans="1:65" s="2" customFormat="1" ht="24.2" customHeight="1">
      <c r="A1094" s="33"/>
      <c r="B1094" s="148"/>
      <c r="C1094" s="180" t="s">
        <v>1607</v>
      </c>
      <c r="D1094" s="180" t="s">
        <v>186</v>
      </c>
      <c r="E1094" s="181" t="s">
        <v>1608</v>
      </c>
      <c r="F1094" s="182" t="s">
        <v>1609</v>
      </c>
      <c r="G1094" s="183" t="s">
        <v>252</v>
      </c>
      <c r="H1094" s="184">
        <v>15</v>
      </c>
      <c r="I1094" s="185"/>
      <c r="J1094" s="186"/>
      <c r="K1094" s="187">
        <f>ROUND(P1094*H1094,2)</f>
        <v>0</v>
      </c>
      <c r="L1094" s="186"/>
      <c r="M1094" s="188"/>
      <c r="N1094" s="189" t="s">
        <v>1</v>
      </c>
      <c r="O1094" s="158" t="s">
        <v>41</v>
      </c>
      <c r="P1094" s="159">
        <f>I1094+J1094</f>
        <v>0</v>
      </c>
      <c r="Q1094" s="159">
        <f>ROUND(I1094*H1094,2)</f>
        <v>0</v>
      </c>
      <c r="R1094" s="159">
        <f>ROUND(J1094*H1094,2)</f>
        <v>0</v>
      </c>
      <c r="S1094" s="59"/>
      <c r="T1094" s="160">
        <f>S1094*H1094</f>
        <v>0</v>
      </c>
      <c r="U1094" s="160">
        <v>2.2499999999999999E-2</v>
      </c>
      <c r="V1094" s="160">
        <f>U1094*H1094</f>
        <v>0.33749999999999997</v>
      </c>
      <c r="W1094" s="160">
        <v>0</v>
      </c>
      <c r="X1094" s="161">
        <f>W1094*H1094</f>
        <v>0</v>
      </c>
      <c r="Y1094" s="33"/>
      <c r="Z1094" s="33"/>
      <c r="AA1094" s="33"/>
      <c r="AB1094" s="33"/>
      <c r="AC1094" s="33"/>
      <c r="AD1094" s="33"/>
      <c r="AE1094" s="33"/>
      <c r="AR1094" s="162" t="s">
        <v>316</v>
      </c>
      <c r="AT1094" s="162" t="s">
        <v>186</v>
      </c>
      <c r="AU1094" s="162" t="s">
        <v>87</v>
      </c>
      <c r="AY1094" s="18" t="s">
        <v>146</v>
      </c>
      <c r="BE1094" s="163">
        <f>IF(O1094="základní",K1094,0)</f>
        <v>0</v>
      </c>
      <c r="BF1094" s="163">
        <f>IF(O1094="snížená",K1094,0)</f>
        <v>0</v>
      </c>
      <c r="BG1094" s="163">
        <f>IF(O1094="zákl. přenesená",K1094,0)</f>
        <v>0</v>
      </c>
      <c r="BH1094" s="163">
        <f>IF(O1094="sníž. přenesená",K1094,0)</f>
        <v>0</v>
      </c>
      <c r="BI1094" s="163">
        <f>IF(O1094="nulová",K1094,0)</f>
        <v>0</v>
      </c>
      <c r="BJ1094" s="18" t="s">
        <v>83</v>
      </c>
      <c r="BK1094" s="163">
        <f>ROUND(P1094*H1094,2)</f>
        <v>0</v>
      </c>
      <c r="BL1094" s="18" t="s">
        <v>228</v>
      </c>
      <c r="BM1094" s="162" t="s">
        <v>1610</v>
      </c>
    </row>
    <row r="1095" spans="1:65" s="14" customFormat="1" ht="11.25">
      <c r="B1095" s="172"/>
      <c r="D1095" s="165" t="s">
        <v>158</v>
      </c>
      <c r="E1095" s="173" t="s">
        <v>1</v>
      </c>
      <c r="F1095" s="174" t="s">
        <v>1611</v>
      </c>
      <c r="H1095" s="175">
        <v>4</v>
      </c>
      <c r="I1095" s="176"/>
      <c r="J1095" s="176"/>
      <c r="M1095" s="172"/>
      <c r="N1095" s="177"/>
      <c r="O1095" s="178"/>
      <c r="P1095" s="178"/>
      <c r="Q1095" s="178"/>
      <c r="R1095" s="178"/>
      <c r="S1095" s="178"/>
      <c r="T1095" s="178"/>
      <c r="U1095" s="178"/>
      <c r="V1095" s="178"/>
      <c r="W1095" s="178"/>
      <c r="X1095" s="179"/>
      <c r="AT1095" s="173" t="s">
        <v>158</v>
      </c>
      <c r="AU1095" s="173" t="s">
        <v>87</v>
      </c>
      <c r="AV1095" s="14" t="s">
        <v>87</v>
      </c>
      <c r="AW1095" s="14" t="s">
        <v>4</v>
      </c>
      <c r="AX1095" s="14" t="s">
        <v>78</v>
      </c>
      <c r="AY1095" s="173" t="s">
        <v>146</v>
      </c>
    </row>
    <row r="1096" spans="1:65" s="14" customFormat="1" ht="11.25">
      <c r="B1096" s="172"/>
      <c r="D1096" s="165" t="s">
        <v>158</v>
      </c>
      <c r="E1096" s="173" t="s">
        <v>1</v>
      </c>
      <c r="F1096" s="174" t="s">
        <v>1612</v>
      </c>
      <c r="H1096" s="175">
        <v>11</v>
      </c>
      <c r="I1096" s="176"/>
      <c r="J1096" s="176"/>
      <c r="M1096" s="172"/>
      <c r="N1096" s="177"/>
      <c r="O1096" s="178"/>
      <c r="P1096" s="178"/>
      <c r="Q1096" s="178"/>
      <c r="R1096" s="178"/>
      <c r="S1096" s="178"/>
      <c r="T1096" s="178"/>
      <c r="U1096" s="178"/>
      <c r="V1096" s="178"/>
      <c r="W1096" s="178"/>
      <c r="X1096" s="179"/>
      <c r="AT1096" s="173" t="s">
        <v>158</v>
      </c>
      <c r="AU1096" s="173" t="s">
        <v>87</v>
      </c>
      <c r="AV1096" s="14" t="s">
        <v>87</v>
      </c>
      <c r="AW1096" s="14" t="s">
        <v>4</v>
      </c>
      <c r="AX1096" s="14" t="s">
        <v>78</v>
      </c>
      <c r="AY1096" s="173" t="s">
        <v>146</v>
      </c>
    </row>
    <row r="1097" spans="1:65" s="15" customFormat="1" ht="11.25">
      <c r="B1097" s="190"/>
      <c r="D1097" s="165" t="s">
        <v>158</v>
      </c>
      <c r="E1097" s="191" t="s">
        <v>1</v>
      </c>
      <c r="F1097" s="192" t="s">
        <v>248</v>
      </c>
      <c r="H1097" s="193">
        <v>15</v>
      </c>
      <c r="I1097" s="194"/>
      <c r="J1097" s="194"/>
      <c r="M1097" s="190"/>
      <c r="N1097" s="195"/>
      <c r="O1097" s="196"/>
      <c r="P1097" s="196"/>
      <c r="Q1097" s="196"/>
      <c r="R1097" s="196"/>
      <c r="S1097" s="196"/>
      <c r="T1097" s="196"/>
      <c r="U1097" s="196"/>
      <c r="V1097" s="196"/>
      <c r="W1097" s="196"/>
      <c r="X1097" s="197"/>
      <c r="AT1097" s="191" t="s">
        <v>158</v>
      </c>
      <c r="AU1097" s="191" t="s">
        <v>87</v>
      </c>
      <c r="AV1097" s="15" t="s">
        <v>152</v>
      </c>
      <c r="AW1097" s="15" t="s">
        <v>4</v>
      </c>
      <c r="AX1097" s="15" t="s">
        <v>83</v>
      </c>
      <c r="AY1097" s="191" t="s">
        <v>146</v>
      </c>
    </row>
    <row r="1098" spans="1:65" s="2" customFormat="1" ht="24.2" customHeight="1">
      <c r="A1098" s="33"/>
      <c r="B1098" s="148"/>
      <c r="C1098" s="180" t="s">
        <v>1613</v>
      </c>
      <c r="D1098" s="180" t="s">
        <v>186</v>
      </c>
      <c r="E1098" s="181" t="s">
        <v>1614</v>
      </c>
      <c r="F1098" s="182" t="s">
        <v>1615</v>
      </c>
      <c r="G1098" s="183" t="s">
        <v>252</v>
      </c>
      <c r="H1098" s="184">
        <v>14</v>
      </c>
      <c r="I1098" s="185"/>
      <c r="J1098" s="186"/>
      <c r="K1098" s="187">
        <f>ROUND(P1098*H1098,2)</f>
        <v>0</v>
      </c>
      <c r="L1098" s="186"/>
      <c r="M1098" s="188"/>
      <c r="N1098" s="189" t="s">
        <v>1</v>
      </c>
      <c r="O1098" s="158" t="s">
        <v>41</v>
      </c>
      <c r="P1098" s="159">
        <f>I1098+J1098</f>
        <v>0</v>
      </c>
      <c r="Q1098" s="159">
        <f>ROUND(I1098*H1098,2)</f>
        <v>0</v>
      </c>
      <c r="R1098" s="159">
        <f>ROUND(J1098*H1098,2)</f>
        <v>0</v>
      </c>
      <c r="S1098" s="59"/>
      <c r="T1098" s="160">
        <f>S1098*H1098</f>
        <v>0</v>
      </c>
      <c r="U1098" s="160">
        <v>2.2499999999999999E-2</v>
      </c>
      <c r="V1098" s="160">
        <f>U1098*H1098</f>
        <v>0.315</v>
      </c>
      <c r="W1098" s="160">
        <v>0</v>
      </c>
      <c r="X1098" s="161">
        <f>W1098*H1098</f>
        <v>0</v>
      </c>
      <c r="Y1098" s="33"/>
      <c r="Z1098" s="33"/>
      <c r="AA1098" s="33"/>
      <c r="AB1098" s="33"/>
      <c r="AC1098" s="33"/>
      <c r="AD1098" s="33"/>
      <c r="AE1098" s="33"/>
      <c r="AR1098" s="162" t="s">
        <v>316</v>
      </c>
      <c r="AT1098" s="162" t="s">
        <v>186</v>
      </c>
      <c r="AU1098" s="162" t="s">
        <v>87</v>
      </c>
      <c r="AY1098" s="18" t="s">
        <v>146</v>
      </c>
      <c r="BE1098" s="163">
        <f>IF(O1098="základní",K1098,0)</f>
        <v>0</v>
      </c>
      <c r="BF1098" s="163">
        <f>IF(O1098="snížená",K1098,0)</f>
        <v>0</v>
      </c>
      <c r="BG1098" s="163">
        <f>IF(O1098="zákl. přenesená",K1098,0)</f>
        <v>0</v>
      </c>
      <c r="BH1098" s="163">
        <f>IF(O1098="sníž. přenesená",K1098,0)</f>
        <v>0</v>
      </c>
      <c r="BI1098" s="163">
        <f>IF(O1098="nulová",K1098,0)</f>
        <v>0</v>
      </c>
      <c r="BJ1098" s="18" t="s">
        <v>83</v>
      </c>
      <c r="BK1098" s="163">
        <f>ROUND(P1098*H1098,2)</f>
        <v>0</v>
      </c>
      <c r="BL1098" s="18" t="s">
        <v>228</v>
      </c>
      <c r="BM1098" s="162" t="s">
        <v>1616</v>
      </c>
    </row>
    <row r="1099" spans="1:65" s="14" customFormat="1" ht="11.25">
      <c r="B1099" s="172"/>
      <c r="D1099" s="165" t="s">
        <v>158</v>
      </c>
      <c r="E1099" s="173" t="s">
        <v>1</v>
      </c>
      <c r="F1099" s="174" t="s">
        <v>1617</v>
      </c>
      <c r="H1099" s="175">
        <v>14</v>
      </c>
      <c r="I1099" s="176"/>
      <c r="J1099" s="176"/>
      <c r="M1099" s="172"/>
      <c r="N1099" s="177"/>
      <c r="O1099" s="178"/>
      <c r="P1099" s="178"/>
      <c r="Q1099" s="178"/>
      <c r="R1099" s="178"/>
      <c r="S1099" s="178"/>
      <c r="T1099" s="178"/>
      <c r="U1099" s="178"/>
      <c r="V1099" s="178"/>
      <c r="W1099" s="178"/>
      <c r="X1099" s="179"/>
      <c r="AT1099" s="173" t="s">
        <v>158</v>
      </c>
      <c r="AU1099" s="173" t="s">
        <v>87</v>
      </c>
      <c r="AV1099" s="14" t="s">
        <v>87</v>
      </c>
      <c r="AW1099" s="14" t="s">
        <v>4</v>
      </c>
      <c r="AX1099" s="14" t="s">
        <v>83</v>
      </c>
      <c r="AY1099" s="173" t="s">
        <v>146</v>
      </c>
    </row>
    <row r="1100" spans="1:65" s="2" customFormat="1" ht="24.2" customHeight="1">
      <c r="A1100" s="33"/>
      <c r="B1100" s="148"/>
      <c r="C1100" s="149" t="s">
        <v>1618</v>
      </c>
      <c r="D1100" s="149" t="s">
        <v>148</v>
      </c>
      <c r="E1100" s="150" t="s">
        <v>1619</v>
      </c>
      <c r="F1100" s="151" t="s">
        <v>1620</v>
      </c>
      <c r="G1100" s="152" t="s">
        <v>252</v>
      </c>
      <c r="H1100" s="153">
        <v>2</v>
      </c>
      <c r="I1100" s="154"/>
      <c r="J1100" s="154"/>
      <c r="K1100" s="155">
        <f>ROUND(P1100*H1100,2)</f>
        <v>0</v>
      </c>
      <c r="L1100" s="156"/>
      <c r="M1100" s="34"/>
      <c r="N1100" s="157" t="s">
        <v>1</v>
      </c>
      <c r="O1100" s="158" t="s">
        <v>41</v>
      </c>
      <c r="P1100" s="159">
        <f>I1100+J1100</f>
        <v>0</v>
      </c>
      <c r="Q1100" s="159">
        <f>ROUND(I1100*H1100,2)</f>
        <v>0</v>
      </c>
      <c r="R1100" s="159">
        <f>ROUND(J1100*H1100,2)</f>
        <v>0</v>
      </c>
      <c r="S1100" s="59"/>
      <c r="T1100" s="160">
        <f>S1100*H1100</f>
        <v>0</v>
      </c>
      <c r="U1100" s="160">
        <v>8.8000000000000003E-4</v>
      </c>
      <c r="V1100" s="160">
        <f>U1100*H1100</f>
        <v>1.7600000000000001E-3</v>
      </c>
      <c r="W1100" s="160">
        <v>0</v>
      </c>
      <c r="X1100" s="161">
        <f>W1100*H1100</f>
        <v>0</v>
      </c>
      <c r="Y1100" s="33"/>
      <c r="Z1100" s="33"/>
      <c r="AA1100" s="33"/>
      <c r="AB1100" s="33"/>
      <c r="AC1100" s="33"/>
      <c r="AD1100" s="33"/>
      <c r="AE1100" s="33"/>
      <c r="AR1100" s="162" t="s">
        <v>228</v>
      </c>
      <c r="AT1100" s="162" t="s">
        <v>148</v>
      </c>
      <c r="AU1100" s="162" t="s">
        <v>87</v>
      </c>
      <c r="AY1100" s="18" t="s">
        <v>146</v>
      </c>
      <c r="BE1100" s="163">
        <f>IF(O1100="základní",K1100,0)</f>
        <v>0</v>
      </c>
      <c r="BF1100" s="163">
        <f>IF(O1100="snížená",K1100,0)</f>
        <v>0</v>
      </c>
      <c r="BG1100" s="163">
        <f>IF(O1100="zákl. přenesená",K1100,0)</f>
        <v>0</v>
      </c>
      <c r="BH1100" s="163">
        <f>IF(O1100="sníž. přenesená",K1100,0)</f>
        <v>0</v>
      </c>
      <c r="BI1100" s="163">
        <f>IF(O1100="nulová",K1100,0)</f>
        <v>0</v>
      </c>
      <c r="BJ1100" s="18" t="s">
        <v>83</v>
      </c>
      <c r="BK1100" s="163">
        <f>ROUND(P1100*H1100,2)</f>
        <v>0</v>
      </c>
      <c r="BL1100" s="18" t="s">
        <v>228</v>
      </c>
      <c r="BM1100" s="162" t="s">
        <v>1621</v>
      </c>
    </row>
    <row r="1101" spans="1:65" s="13" customFormat="1" ht="11.25">
      <c r="B1101" s="164"/>
      <c r="D1101" s="165" t="s">
        <v>158</v>
      </c>
      <c r="E1101" s="166" t="s">
        <v>1</v>
      </c>
      <c r="F1101" s="167" t="s">
        <v>195</v>
      </c>
      <c r="H1101" s="166" t="s">
        <v>1</v>
      </c>
      <c r="I1101" s="168"/>
      <c r="J1101" s="168"/>
      <c r="M1101" s="164"/>
      <c r="N1101" s="169"/>
      <c r="O1101" s="170"/>
      <c r="P1101" s="170"/>
      <c r="Q1101" s="170"/>
      <c r="R1101" s="170"/>
      <c r="S1101" s="170"/>
      <c r="T1101" s="170"/>
      <c r="U1101" s="170"/>
      <c r="V1101" s="170"/>
      <c r="W1101" s="170"/>
      <c r="X1101" s="171"/>
      <c r="AT1101" s="166" t="s">
        <v>158</v>
      </c>
      <c r="AU1101" s="166" t="s">
        <v>87</v>
      </c>
      <c r="AV1101" s="13" t="s">
        <v>83</v>
      </c>
      <c r="AW1101" s="13" t="s">
        <v>4</v>
      </c>
      <c r="AX1101" s="13" t="s">
        <v>78</v>
      </c>
      <c r="AY1101" s="166" t="s">
        <v>146</v>
      </c>
    </row>
    <row r="1102" spans="1:65" s="14" customFormat="1" ht="11.25">
      <c r="B1102" s="172"/>
      <c r="D1102" s="165" t="s">
        <v>158</v>
      </c>
      <c r="E1102" s="173" t="s">
        <v>1</v>
      </c>
      <c r="F1102" s="174" t="s">
        <v>1622</v>
      </c>
      <c r="H1102" s="175">
        <v>2</v>
      </c>
      <c r="I1102" s="176"/>
      <c r="J1102" s="176"/>
      <c r="M1102" s="172"/>
      <c r="N1102" s="177"/>
      <c r="O1102" s="178"/>
      <c r="P1102" s="178"/>
      <c r="Q1102" s="178"/>
      <c r="R1102" s="178"/>
      <c r="S1102" s="178"/>
      <c r="T1102" s="178"/>
      <c r="U1102" s="178"/>
      <c r="V1102" s="178"/>
      <c r="W1102" s="178"/>
      <c r="X1102" s="179"/>
      <c r="AT1102" s="173" t="s">
        <v>158</v>
      </c>
      <c r="AU1102" s="173" t="s">
        <v>87</v>
      </c>
      <c r="AV1102" s="14" t="s">
        <v>87</v>
      </c>
      <c r="AW1102" s="14" t="s">
        <v>4</v>
      </c>
      <c r="AX1102" s="14" t="s">
        <v>83</v>
      </c>
      <c r="AY1102" s="173" t="s">
        <v>146</v>
      </c>
    </row>
    <row r="1103" spans="1:65" s="2" customFormat="1" ht="37.9" customHeight="1">
      <c r="A1103" s="33"/>
      <c r="B1103" s="148"/>
      <c r="C1103" s="180" t="s">
        <v>1623</v>
      </c>
      <c r="D1103" s="180" t="s">
        <v>186</v>
      </c>
      <c r="E1103" s="181" t="s">
        <v>1624</v>
      </c>
      <c r="F1103" s="182" t="s">
        <v>1625</v>
      </c>
      <c r="G1103" s="183" t="s">
        <v>151</v>
      </c>
      <c r="H1103" s="184">
        <v>5.46</v>
      </c>
      <c r="I1103" s="185"/>
      <c r="J1103" s="186"/>
      <c r="K1103" s="187">
        <f>ROUND(P1103*H1103,2)</f>
        <v>0</v>
      </c>
      <c r="L1103" s="186"/>
      <c r="M1103" s="188"/>
      <c r="N1103" s="189" t="s">
        <v>1</v>
      </c>
      <c r="O1103" s="158" t="s">
        <v>41</v>
      </c>
      <c r="P1103" s="159">
        <f>I1103+J1103</f>
        <v>0</v>
      </c>
      <c r="Q1103" s="159">
        <f>ROUND(I1103*H1103,2)</f>
        <v>0</v>
      </c>
      <c r="R1103" s="159">
        <f>ROUND(J1103*H1103,2)</f>
        <v>0</v>
      </c>
      <c r="S1103" s="59"/>
      <c r="T1103" s="160">
        <f>S1103*H1103</f>
        <v>0</v>
      </c>
      <c r="U1103" s="160">
        <v>1.908E-2</v>
      </c>
      <c r="V1103" s="160">
        <f>U1103*H1103</f>
        <v>0.1041768</v>
      </c>
      <c r="W1103" s="160">
        <v>0</v>
      </c>
      <c r="X1103" s="161">
        <f>W1103*H1103</f>
        <v>0</v>
      </c>
      <c r="Y1103" s="33"/>
      <c r="Z1103" s="33"/>
      <c r="AA1103" s="33"/>
      <c r="AB1103" s="33"/>
      <c r="AC1103" s="33"/>
      <c r="AD1103" s="33"/>
      <c r="AE1103" s="33"/>
      <c r="AR1103" s="162" t="s">
        <v>316</v>
      </c>
      <c r="AT1103" s="162" t="s">
        <v>186</v>
      </c>
      <c r="AU1103" s="162" t="s">
        <v>87</v>
      </c>
      <c r="AY1103" s="18" t="s">
        <v>146</v>
      </c>
      <c r="BE1103" s="163">
        <f>IF(O1103="základní",K1103,0)</f>
        <v>0</v>
      </c>
      <c r="BF1103" s="163">
        <f>IF(O1103="snížená",K1103,0)</f>
        <v>0</v>
      </c>
      <c r="BG1103" s="163">
        <f>IF(O1103="zákl. přenesená",K1103,0)</f>
        <v>0</v>
      </c>
      <c r="BH1103" s="163">
        <f>IF(O1103="sníž. přenesená",K1103,0)</f>
        <v>0</v>
      </c>
      <c r="BI1103" s="163">
        <f>IF(O1103="nulová",K1103,0)</f>
        <v>0</v>
      </c>
      <c r="BJ1103" s="18" t="s">
        <v>83</v>
      </c>
      <c r="BK1103" s="163">
        <f>ROUND(P1103*H1103,2)</f>
        <v>0</v>
      </c>
      <c r="BL1103" s="18" t="s">
        <v>228</v>
      </c>
      <c r="BM1103" s="162" t="s">
        <v>1626</v>
      </c>
    </row>
    <row r="1104" spans="1:65" s="14" customFormat="1" ht="11.25">
      <c r="B1104" s="172"/>
      <c r="D1104" s="165" t="s">
        <v>158</v>
      </c>
      <c r="F1104" s="174" t="s">
        <v>1627</v>
      </c>
      <c r="H1104" s="175">
        <v>5.46</v>
      </c>
      <c r="I1104" s="176"/>
      <c r="J1104" s="176"/>
      <c r="M1104" s="172"/>
      <c r="N1104" s="177"/>
      <c r="O1104" s="178"/>
      <c r="P1104" s="178"/>
      <c r="Q1104" s="178"/>
      <c r="R1104" s="178"/>
      <c r="S1104" s="178"/>
      <c r="T1104" s="178"/>
      <c r="U1104" s="178"/>
      <c r="V1104" s="178"/>
      <c r="W1104" s="178"/>
      <c r="X1104" s="179"/>
      <c r="AT1104" s="173" t="s">
        <v>158</v>
      </c>
      <c r="AU1104" s="173" t="s">
        <v>87</v>
      </c>
      <c r="AV1104" s="14" t="s">
        <v>87</v>
      </c>
      <c r="AW1104" s="14" t="s">
        <v>3</v>
      </c>
      <c r="AX1104" s="14" t="s">
        <v>83</v>
      </c>
      <c r="AY1104" s="173" t="s">
        <v>146</v>
      </c>
    </row>
    <row r="1105" spans="1:65" s="2" customFormat="1" ht="24.2" customHeight="1">
      <c r="A1105" s="33"/>
      <c r="B1105" s="148"/>
      <c r="C1105" s="149" t="s">
        <v>1628</v>
      </c>
      <c r="D1105" s="149" t="s">
        <v>148</v>
      </c>
      <c r="E1105" s="150" t="s">
        <v>1629</v>
      </c>
      <c r="F1105" s="151" t="s">
        <v>1630</v>
      </c>
      <c r="G1105" s="152" t="s">
        <v>252</v>
      </c>
      <c r="H1105" s="153">
        <v>1</v>
      </c>
      <c r="I1105" s="154"/>
      <c r="J1105" s="154"/>
      <c r="K1105" s="155">
        <f>ROUND(P1105*H1105,2)</f>
        <v>0</v>
      </c>
      <c r="L1105" s="156"/>
      <c r="M1105" s="34"/>
      <c r="N1105" s="157" t="s">
        <v>1</v>
      </c>
      <c r="O1105" s="158" t="s">
        <v>41</v>
      </c>
      <c r="P1105" s="159">
        <f>I1105+J1105</f>
        <v>0</v>
      </c>
      <c r="Q1105" s="159">
        <f>ROUND(I1105*H1105,2)</f>
        <v>0</v>
      </c>
      <c r="R1105" s="159">
        <f>ROUND(J1105*H1105,2)</f>
        <v>0</v>
      </c>
      <c r="S1105" s="59"/>
      <c r="T1105" s="160">
        <f>S1105*H1105</f>
        <v>0</v>
      </c>
      <c r="U1105" s="160">
        <v>8.8000000000000003E-4</v>
      </c>
      <c r="V1105" s="160">
        <f>U1105*H1105</f>
        <v>8.8000000000000003E-4</v>
      </c>
      <c r="W1105" s="160">
        <v>0</v>
      </c>
      <c r="X1105" s="161">
        <f>W1105*H1105</f>
        <v>0</v>
      </c>
      <c r="Y1105" s="33"/>
      <c r="Z1105" s="33"/>
      <c r="AA1105" s="33"/>
      <c r="AB1105" s="33"/>
      <c r="AC1105" s="33"/>
      <c r="AD1105" s="33"/>
      <c r="AE1105" s="33"/>
      <c r="AR1105" s="162" t="s">
        <v>228</v>
      </c>
      <c r="AT1105" s="162" t="s">
        <v>148</v>
      </c>
      <c r="AU1105" s="162" t="s">
        <v>87</v>
      </c>
      <c r="AY1105" s="18" t="s">
        <v>146</v>
      </c>
      <c r="BE1105" s="163">
        <f>IF(O1105="základní",K1105,0)</f>
        <v>0</v>
      </c>
      <c r="BF1105" s="163">
        <f>IF(O1105="snížená",K1105,0)</f>
        <v>0</v>
      </c>
      <c r="BG1105" s="163">
        <f>IF(O1105="zákl. přenesená",K1105,0)</f>
        <v>0</v>
      </c>
      <c r="BH1105" s="163">
        <f>IF(O1105="sníž. přenesená",K1105,0)</f>
        <v>0</v>
      </c>
      <c r="BI1105" s="163">
        <f>IF(O1105="nulová",K1105,0)</f>
        <v>0</v>
      </c>
      <c r="BJ1105" s="18" t="s">
        <v>83</v>
      </c>
      <c r="BK1105" s="163">
        <f>ROUND(P1105*H1105,2)</f>
        <v>0</v>
      </c>
      <c r="BL1105" s="18" t="s">
        <v>228</v>
      </c>
      <c r="BM1105" s="162" t="s">
        <v>1631</v>
      </c>
    </row>
    <row r="1106" spans="1:65" s="13" customFormat="1" ht="11.25">
      <c r="B1106" s="164"/>
      <c r="D1106" s="165" t="s">
        <v>158</v>
      </c>
      <c r="E1106" s="166" t="s">
        <v>1</v>
      </c>
      <c r="F1106" s="167" t="s">
        <v>195</v>
      </c>
      <c r="H1106" s="166" t="s">
        <v>1</v>
      </c>
      <c r="I1106" s="168"/>
      <c r="J1106" s="168"/>
      <c r="M1106" s="164"/>
      <c r="N1106" s="169"/>
      <c r="O1106" s="170"/>
      <c r="P1106" s="170"/>
      <c r="Q1106" s="170"/>
      <c r="R1106" s="170"/>
      <c r="S1106" s="170"/>
      <c r="T1106" s="170"/>
      <c r="U1106" s="170"/>
      <c r="V1106" s="170"/>
      <c r="W1106" s="170"/>
      <c r="X1106" s="171"/>
      <c r="AT1106" s="166" t="s">
        <v>158</v>
      </c>
      <c r="AU1106" s="166" t="s">
        <v>87</v>
      </c>
      <c r="AV1106" s="13" t="s">
        <v>83</v>
      </c>
      <c r="AW1106" s="13" t="s">
        <v>4</v>
      </c>
      <c r="AX1106" s="13" t="s">
        <v>78</v>
      </c>
      <c r="AY1106" s="166" t="s">
        <v>146</v>
      </c>
    </row>
    <row r="1107" spans="1:65" s="14" customFormat="1" ht="11.25">
      <c r="B1107" s="172"/>
      <c r="D1107" s="165" t="s">
        <v>158</v>
      </c>
      <c r="E1107" s="173" t="s">
        <v>1</v>
      </c>
      <c r="F1107" s="174" t="s">
        <v>799</v>
      </c>
      <c r="H1107" s="175">
        <v>1</v>
      </c>
      <c r="I1107" s="176"/>
      <c r="J1107" s="176"/>
      <c r="M1107" s="172"/>
      <c r="N1107" s="177"/>
      <c r="O1107" s="178"/>
      <c r="P1107" s="178"/>
      <c r="Q1107" s="178"/>
      <c r="R1107" s="178"/>
      <c r="S1107" s="178"/>
      <c r="T1107" s="178"/>
      <c r="U1107" s="178"/>
      <c r="V1107" s="178"/>
      <c r="W1107" s="178"/>
      <c r="X1107" s="179"/>
      <c r="AT1107" s="173" t="s">
        <v>158</v>
      </c>
      <c r="AU1107" s="173" t="s">
        <v>87</v>
      </c>
      <c r="AV1107" s="14" t="s">
        <v>87</v>
      </c>
      <c r="AW1107" s="14" t="s">
        <v>4</v>
      </c>
      <c r="AX1107" s="14" t="s">
        <v>83</v>
      </c>
      <c r="AY1107" s="173" t="s">
        <v>146</v>
      </c>
    </row>
    <row r="1108" spans="1:65" s="2" customFormat="1" ht="37.9" customHeight="1">
      <c r="A1108" s="33"/>
      <c r="B1108" s="148"/>
      <c r="C1108" s="180" t="s">
        <v>1632</v>
      </c>
      <c r="D1108" s="180" t="s">
        <v>186</v>
      </c>
      <c r="E1108" s="181" t="s">
        <v>1633</v>
      </c>
      <c r="F1108" s="182" t="s">
        <v>1634</v>
      </c>
      <c r="G1108" s="183" t="s">
        <v>151</v>
      </c>
      <c r="H1108" s="184">
        <v>2.73</v>
      </c>
      <c r="I1108" s="185"/>
      <c r="J1108" s="186"/>
      <c r="K1108" s="187">
        <f>ROUND(P1108*H1108,2)</f>
        <v>0</v>
      </c>
      <c r="L1108" s="186"/>
      <c r="M1108" s="188"/>
      <c r="N1108" s="189" t="s">
        <v>1</v>
      </c>
      <c r="O1108" s="158" t="s">
        <v>41</v>
      </c>
      <c r="P1108" s="159">
        <f>I1108+J1108</f>
        <v>0</v>
      </c>
      <c r="Q1108" s="159">
        <f>ROUND(I1108*H1108,2)</f>
        <v>0</v>
      </c>
      <c r="R1108" s="159">
        <f>ROUND(J1108*H1108,2)</f>
        <v>0</v>
      </c>
      <c r="S1108" s="59"/>
      <c r="T1108" s="160">
        <f>S1108*H1108</f>
        <v>0</v>
      </c>
      <c r="U1108" s="160">
        <v>2.4230000000000002E-2</v>
      </c>
      <c r="V1108" s="160">
        <f>U1108*H1108</f>
        <v>6.6147900000000009E-2</v>
      </c>
      <c r="W1108" s="160">
        <v>0</v>
      </c>
      <c r="X1108" s="161">
        <f>W1108*H1108</f>
        <v>0</v>
      </c>
      <c r="Y1108" s="33"/>
      <c r="Z1108" s="33"/>
      <c r="AA1108" s="33"/>
      <c r="AB1108" s="33"/>
      <c r="AC1108" s="33"/>
      <c r="AD1108" s="33"/>
      <c r="AE1108" s="33"/>
      <c r="AR1108" s="162" t="s">
        <v>316</v>
      </c>
      <c r="AT1108" s="162" t="s">
        <v>186</v>
      </c>
      <c r="AU1108" s="162" t="s">
        <v>87</v>
      </c>
      <c r="AY1108" s="18" t="s">
        <v>146</v>
      </c>
      <c r="BE1108" s="163">
        <f>IF(O1108="základní",K1108,0)</f>
        <v>0</v>
      </c>
      <c r="BF1108" s="163">
        <f>IF(O1108="snížená",K1108,0)</f>
        <v>0</v>
      </c>
      <c r="BG1108" s="163">
        <f>IF(O1108="zákl. přenesená",K1108,0)</f>
        <v>0</v>
      </c>
      <c r="BH1108" s="163">
        <f>IF(O1108="sníž. přenesená",K1108,0)</f>
        <v>0</v>
      </c>
      <c r="BI1108" s="163">
        <f>IF(O1108="nulová",K1108,0)</f>
        <v>0</v>
      </c>
      <c r="BJ1108" s="18" t="s">
        <v>83</v>
      </c>
      <c r="BK1108" s="163">
        <f>ROUND(P1108*H1108,2)</f>
        <v>0</v>
      </c>
      <c r="BL1108" s="18" t="s">
        <v>228</v>
      </c>
      <c r="BM1108" s="162" t="s">
        <v>1635</v>
      </c>
    </row>
    <row r="1109" spans="1:65" s="14" customFormat="1" ht="11.25">
      <c r="B1109" s="172"/>
      <c r="D1109" s="165" t="s">
        <v>158</v>
      </c>
      <c r="F1109" s="174" t="s">
        <v>1636</v>
      </c>
      <c r="H1109" s="175">
        <v>2.73</v>
      </c>
      <c r="I1109" s="176"/>
      <c r="J1109" s="176"/>
      <c r="M1109" s="172"/>
      <c r="N1109" s="177"/>
      <c r="O1109" s="178"/>
      <c r="P1109" s="178"/>
      <c r="Q1109" s="178"/>
      <c r="R1109" s="178"/>
      <c r="S1109" s="178"/>
      <c r="T1109" s="178"/>
      <c r="U1109" s="178"/>
      <c r="V1109" s="178"/>
      <c r="W1109" s="178"/>
      <c r="X1109" s="179"/>
      <c r="AT1109" s="173" t="s">
        <v>158</v>
      </c>
      <c r="AU1109" s="173" t="s">
        <v>87</v>
      </c>
      <c r="AV1109" s="14" t="s">
        <v>87</v>
      </c>
      <c r="AW1109" s="14" t="s">
        <v>3</v>
      </c>
      <c r="AX1109" s="14" t="s">
        <v>83</v>
      </c>
      <c r="AY1109" s="173" t="s">
        <v>146</v>
      </c>
    </row>
    <row r="1110" spans="1:65" s="2" customFormat="1" ht="24.2" customHeight="1">
      <c r="A1110" s="33"/>
      <c r="B1110" s="148"/>
      <c r="C1110" s="149" t="s">
        <v>1637</v>
      </c>
      <c r="D1110" s="149" t="s">
        <v>148</v>
      </c>
      <c r="E1110" s="150" t="s">
        <v>1638</v>
      </c>
      <c r="F1110" s="151" t="s">
        <v>1639</v>
      </c>
      <c r="G1110" s="152" t="s">
        <v>252</v>
      </c>
      <c r="H1110" s="153">
        <v>2</v>
      </c>
      <c r="I1110" s="154"/>
      <c r="J1110" s="154"/>
      <c r="K1110" s="155">
        <f>ROUND(P1110*H1110,2)</f>
        <v>0</v>
      </c>
      <c r="L1110" s="156"/>
      <c r="M1110" s="34"/>
      <c r="N1110" s="157" t="s">
        <v>1</v>
      </c>
      <c r="O1110" s="158" t="s">
        <v>41</v>
      </c>
      <c r="P1110" s="159">
        <f>I1110+J1110</f>
        <v>0</v>
      </c>
      <c r="Q1110" s="159">
        <f>ROUND(I1110*H1110,2)</f>
        <v>0</v>
      </c>
      <c r="R1110" s="159">
        <f>ROUND(J1110*H1110,2)</f>
        <v>0</v>
      </c>
      <c r="S1110" s="59"/>
      <c r="T1110" s="160">
        <f>S1110*H1110</f>
        <v>0</v>
      </c>
      <c r="U1110" s="160">
        <v>8.8000000000000003E-4</v>
      </c>
      <c r="V1110" s="160">
        <f>U1110*H1110</f>
        <v>1.7600000000000001E-3</v>
      </c>
      <c r="W1110" s="160">
        <v>0</v>
      </c>
      <c r="X1110" s="161">
        <f>W1110*H1110</f>
        <v>0</v>
      </c>
      <c r="Y1110" s="33"/>
      <c r="Z1110" s="33"/>
      <c r="AA1110" s="33"/>
      <c r="AB1110" s="33"/>
      <c r="AC1110" s="33"/>
      <c r="AD1110" s="33"/>
      <c r="AE1110" s="33"/>
      <c r="AR1110" s="162" t="s">
        <v>228</v>
      </c>
      <c r="AT1110" s="162" t="s">
        <v>148</v>
      </c>
      <c r="AU1110" s="162" t="s">
        <v>87</v>
      </c>
      <c r="AY1110" s="18" t="s">
        <v>146</v>
      </c>
      <c r="BE1110" s="163">
        <f>IF(O1110="základní",K1110,0)</f>
        <v>0</v>
      </c>
      <c r="BF1110" s="163">
        <f>IF(O1110="snížená",K1110,0)</f>
        <v>0</v>
      </c>
      <c r="BG1110" s="163">
        <f>IF(O1110="zákl. přenesená",K1110,0)</f>
        <v>0</v>
      </c>
      <c r="BH1110" s="163">
        <f>IF(O1110="sníž. přenesená",K1110,0)</f>
        <v>0</v>
      </c>
      <c r="BI1110" s="163">
        <f>IF(O1110="nulová",K1110,0)</f>
        <v>0</v>
      </c>
      <c r="BJ1110" s="18" t="s">
        <v>83</v>
      </c>
      <c r="BK1110" s="163">
        <f>ROUND(P1110*H1110,2)</f>
        <v>0</v>
      </c>
      <c r="BL1110" s="18" t="s">
        <v>228</v>
      </c>
      <c r="BM1110" s="162" t="s">
        <v>1640</v>
      </c>
    </row>
    <row r="1111" spans="1:65" s="13" customFormat="1" ht="11.25">
      <c r="B1111" s="164"/>
      <c r="D1111" s="165" t="s">
        <v>158</v>
      </c>
      <c r="E1111" s="166" t="s">
        <v>1</v>
      </c>
      <c r="F1111" s="167" t="s">
        <v>785</v>
      </c>
      <c r="H1111" s="166" t="s">
        <v>1</v>
      </c>
      <c r="I1111" s="168"/>
      <c r="J1111" s="168"/>
      <c r="M1111" s="164"/>
      <c r="N1111" s="169"/>
      <c r="O1111" s="170"/>
      <c r="P1111" s="170"/>
      <c r="Q1111" s="170"/>
      <c r="R1111" s="170"/>
      <c r="S1111" s="170"/>
      <c r="T1111" s="170"/>
      <c r="U1111" s="170"/>
      <c r="V1111" s="170"/>
      <c r="W1111" s="170"/>
      <c r="X1111" s="171"/>
      <c r="AT1111" s="166" t="s">
        <v>158</v>
      </c>
      <c r="AU1111" s="166" t="s">
        <v>87</v>
      </c>
      <c r="AV1111" s="13" t="s">
        <v>83</v>
      </c>
      <c r="AW1111" s="13" t="s">
        <v>4</v>
      </c>
      <c r="AX1111" s="13" t="s">
        <v>78</v>
      </c>
      <c r="AY1111" s="166" t="s">
        <v>146</v>
      </c>
    </row>
    <row r="1112" spans="1:65" s="14" customFormat="1" ht="11.25">
      <c r="B1112" s="172"/>
      <c r="D1112" s="165" t="s">
        <v>158</v>
      </c>
      <c r="E1112" s="173" t="s">
        <v>1</v>
      </c>
      <c r="F1112" s="174" t="s">
        <v>1641</v>
      </c>
      <c r="H1112" s="175">
        <v>2</v>
      </c>
      <c r="I1112" s="176"/>
      <c r="J1112" s="176"/>
      <c r="M1112" s="172"/>
      <c r="N1112" s="177"/>
      <c r="O1112" s="178"/>
      <c r="P1112" s="178"/>
      <c r="Q1112" s="178"/>
      <c r="R1112" s="178"/>
      <c r="S1112" s="178"/>
      <c r="T1112" s="178"/>
      <c r="U1112" s="178"/>
      <c r="V1112" s="178"/>
      <c r="W1112" s="178"/>
      <c r="X1112" s="179"/>
      <c r="AT1112" s="173" t="s">
        <v>158</v>
      </c>
      <c r="AU1112" s="173" t="s">
        <v>87</v>
      </c>
      <c r="AV1112" s="14" t="s">
        <v>87</v>
      </c>
      <c r="AW1112" s="14" t="s">
        <v>4</v>
      </c>
      <c r="AX1112" s="14" t="s">
        <v>83</v>
      </c>
      <c r="AY1112" s="173" t="s">
        <v>146</v>
      </c>
    </row>
    <row r="1113" spans="1:65" s="2" customFormat="1" ht="62.65" customHeight="1">
      <c r="A1113" s="33"/>
      <c r="B1113" s="148"/>
      <c r="C1113" s="180" t="s">
        <v>1642</v>
      </c>
      <c r="D1113" s="180" t="s">
        <v>186</v>
      </c>
      <c r="E1113" s="181" t="s">
        <v>1643</v>
      </c>
      <c r="F1113" s="182" t="s">
        <v>1644</v>
      </c>
      <c r="G1113" s="183" t="s">
        <v>252</v>
      </c>
      <c r="H1113" s="184">
        <v>1</v>
      </c>
      <c r="I1113" s="185"/>
      <c r="J1113" s="186"/>
      <c r="K1113" s="187">
        <f>ROUND(P1113*H1113,2)</f>
        <v>0</v>
      </c>
      <c r="L1113" s="186"/>
      <c r="M1113" s="188"/>
      <c r="N1113" s="189" t="s">
        <v>1</v>
      </c>
      <c r="O1113" s="158" t="s">
        <v>41</v>
      </c>
      <c r="P1113" s="159">
        <f>I1113+J1113</f>
        <v>0</v>
      </c>
      <c r="Q1113" s="159">
        <f>ROUND(I1113*H1113,2)</f>
        <v>0</v>
      </c>
      <c r="R1113" s="159">
        <f>ROUND(J1113*H1113,2)</f>
        <v>0</v>
      </c>
      <c r="S1113" s="59"/>
      <c r="T1113" s="160">
        <f>S1113*H1113</f>
        <v>0</v>
      </c>
      <c r="U1113" s="160">
        <v>6.5000000000000002E-2</v>
      </c>
      <c r="V1113" s="160">
        <f>U1113*H1113</f>
        <v>6.5000000000000002E-2</v>
      </c>
      <c r="W1113" s="160">
        <v>0</v>
      </c>
      <c r="X1113" s="161">
        <f>W1113*H1113</f>
        <v>0</v>
      </c>
      <c r="Y1113" s="33"/>
      <c r="Z1113" s="33"/>
      <c r="AA1113" s="33"/>
      <c r="AB1113" s="33"/>
      <c r="AC1113" s="33"/>
      <c r="AD1113" s="33"/>
      <c r="AE1113" s="33"/>
      <c r="AR1113" s="162" t="s">
        <v>316</v>
      </c>
      <c r="AT1113" s="162" t="s">
        <v>186</v>
      </c>
      <c r="AU1113" s="162" t="s">
        <v>87</v>
      </c>
      <c r="AY1113" s="18" t="s">
        <v>146</v>
      </c>
      <c r="BE1113" s="163">
        <f>IF(O1113="základní",K1113,0)</f>
        <v>0</v>
      </c>
      <c r="BF1113" s="163">
        <f>IF(O1113="snížená",K1113,0)</f>
        <v>0</v>
      </c>
      <c r="BG1113" s="163">
        <f>IF(O1113="zákl. přenesená",K1113,0)</f>
        <v>0</v>
      </c>
      <c r="BH1113" s="163">
        <f>IF(O1113="sníž. přenesená",K1113,0)</f>
        <v>0</v>
      </c>
      <c r="BI1113" s="163">
        <f>IF(O1113="nulová",K1113,0)</f>
        <v>0</v>
      </c>
      <c r="BJ1113" s="18" t="s">
        <v>83</v>
      </c>
      <c r="BK1113" s="163">
        <f>ROUND(P1113*H1113,2)</f>
        <v>0</v>
      </c>
      <c r="BL1113" s="18" t="s">
        <v>228</v>
      </c>
      <c r="BM1113" s="162" t="s">
        <v>1645</v>
      </c>
    </row>
    <row r="1114" spans="1:65" s="14" customFormat="1" ht="11.25">
      <c r="B1114" s="172"/>
      <c r="D1114" s="165" t="s">
        <v>158</v>
      </c>
      <c r="F1114" s="174" t="s">
        <v>1646</v>
      </c>
      <c r="H1114" s="175">
        <v>1</v>
      </c>
      <c r="I1114" s="176"/>
      <c r="J1114" s="176"/>
      <c r="M1114" s="172"/>
      <c r="N1114" s="177"/>
      <c r="O1114" s="178"/>
      <c r="P1114" s="178"/>
      <c r="Q1114" s="178"/>
      <c r="R1114" s="178"/>
      <c r="S1114" s="178"/>
      <c r="T1114" s="178"/>
      <c r="U1114" s="178"/>
      <c r="V1114" s="178"/>
      <c r="W1114" s="178"/>
      <c r="X1114" s="179"/>
      <c r="AT1114" s="173" t="s">
        <v>158</v>
      </c>
      <c r="AU1114" s="173" t="s">
        <v>87</v>
      </c>
      <c r="AV1114" s="14" t="s">
        <v>87</v>
      </c>
      <c r="AW1114" s="14" t="s">
        <v>3</v>
      </c>
      <c r="AX1114" s="14" t="s">
        <v>83</v>
      </c>
      <c r="AY1114" s="173" t="s">
        <v>146</v>
      </c>
    </row>
    <row r="1115" spans="1:65" s="2" customFormat="1" ht="49.15" customHeight="1">
      <c r="A1115" s="33"/>
      <c r="B1115" s="148"/>
      <c r="C1115" s="180" t="s">
        <v>1647</v>
      </c>
      <c r="D1115" s="180" t="s">
        <v>186</v>
      </c>
      <c r="E1115" s="181" t="s">
        <v>1648</v>
      </c>
      <c r="F1115" s="182" t="s">
        <v>1649</v>
      </c>
      <c r="G1115" s="183" t="s">
        <v>252</v>
      </c>
      <c r="H1115" s="184">
        <v>1</v>
      </c>
      <c r="I1115" s="185"/>
      <c r="J1115" s="186"/>
      <c r="K1115" s="187">
        <f>ROUND(P1115*H1115,2)</f>
        <v>0</v>
      </c>
      <c r="L1115" s="186"/>
      <c r="M1115" s="188"/>
      <c r="N1115" s="189" t="s">
        <v>1</v>
      </c>
      <c r="O1115" s="158" t="s">
        <v>41</v>
      </c>
      <c r="P1115" s="159">
        <f>I1115+J1115</f>
        <v>0</v>
      </c>
      <c r="Q1115" s="159">
        <f>ROUND(I1115*H1115,2)</f>
        <v>0</v>
      </c>
      <c r="R1115" s="159">
        <f>ROUND(J1115*H1115,2)</f>
        <v>0</v>
      </c>
      <c r="S1115" s="59"/>
      <c r="T1115" s="160">
        <f>S1115*H1115</f>
        <v>0</v>
      </c>
      <c r="U1115" s="160">
        <v>6.5000000000000002E-2</v>
      </c>
      <c r="V1115" s="160">
        <f>U1115*H1115</f>
        <v>6.5000000000000002E-2</v>
      </c>
      <c r="W1115" s="160">
        <v>0</v>
      </c>
      <c r="X1115" s="161">
        <f>W1115*H1115</f>
        <v>0</v>
      </c>
      <c r="Y1115" s="33"/>
      <c r="Z1115" s="33"/>
      <c r="AA1115" s="33"/>
      <c r="AB1115" s="33"/>
      <c r="AC1115" s="33"/>
      <c r="AD1115" s="33"/>
      <c r="AE1115" s="33"/>
      <c r="AR1115" s="162" t="s">
        <v>316</v>
      </c>
      <c r="AT1115" s="162" t="s">
        <v>186</v>
      </c>
      <c r="AU1115" s="162" t="s">
        <v>87</v>
      </c>
      <c r="AY1115" s="18" t="s">
        <v>146</v>
      </c>
      <c r="BE1115" s="163">
        <f>IF(O1115="základní",K1115,0)</f>
        <v>0</v>
      </c>
      <c r="BF1115" s="163">
        <f>IF(O1115="snížená",K1115,0)</f>
        <v>0</v>
      </c>
      <c r="BG1115" s="163">
        <f>IF(O1115="zákl. přenesená",K1115,0)</f>
        <v>0</v>
      </c>
      <c r="BH1115" s="163">
        <f>IF(O1115="sníž. přenesená",K1115,0)</f>
        <v>0</v>
      </c>
      <c r="BI1115" s="163">
        <f>IF(O1115="nulová",K1115,0)</f>
        <v>0</v>
      </c>
      <c r="BJ1115" s="18" t="s">
        <v>83</v>
      </c>
      <c r="BK1115" s="163">
        <f>ROUND(P1115*H1115,2)</f>
        <v>0</v>
      </c>
      <c r="BL1115" s="18" t="s">
        <v>228</v>
      </c>
      <c r="BM1115" s="162" t="s">
        <v>1650</v>
      </c>
    </row>
    <row r="1116" spans="1:65" s="14" customFormat="1" ht="11.25">
      <c r="B1116" s="172"/>
      <c r="D1116" s="165" t="s">
        <v>158</v>
      </c>
      <c r="F1116" s="174" t="s">
        <v>1646</v>
      </c>
      <c r="H1116" s="175">
        <v>1</v>
      </c>
      <c r="I1116" s="176"/>
      <c r="J1116" s="176"/>
      <c r="M1116" s="172"/>
      <c r="N1116" s="177"/>
      <c r="O1116" s="178"/>
      <c r="P1116" s="178"/>
      <c r="Q1116" s="178"/>
      <c r="R1116" s="178"/>
      <c r="S1116" s="178"/>
      <c r="T1116" s="178"/>
      <c r="U1116" s="178"/>
      <c r="V1116" s="178"/>
      <c r="W1116" s="178"/>
      <c r="X1116" s="179"/>
      <c r="AT1116" s="173" t="s">
        <v>158</v>
      </c>
      <c r="AU1116" s="173" t="s">
        <v>87</v>
      </c>
      <c r="AV1116" s="14" t="s">
        <v>87</v>
      </c>
      <c r="AW1116" s="14" t="s">
        <v>3</v>
      </c>
      <c r="AX1116" s="14" t="s">
        <v>83</v>
      </c>
      <c r="AY1116" s="173" t="s">
        <v>146</v>
      </c>
    </row>
    <row r="1117" spans="1:65" s="2" customFormat="1" ht="24.2" customHeight="1">
      <c r="A1117" s="33"/>
      <c r="B1117" s="148"/>
      <c r="C1117" s="149" t="s">
        <v>1651</v>
      </c>
      <c r="D1117" s="149" t="s">
        <v>148</v>
      </c>
      <c r="E1117" s="150" t="s">
        <v>1652</v>
      </c>
      <c r="F1117" s="151" t="s">
        <v>1653</v>
      </c>
      <c r="G1117" s="152" t="s">
        <v>252</v>
      </c>
      <c r="H1117" s="153">
        <v>16</v>
      </c>
      <c r="I1117" s="154"/>
      <c r="J1117" s="154"/>
      <c r="K1117" s="155">
        <f>ROUND(P1117*H1117,2)</f>
        <v>0</v>
      </c>
      <c r="L1117" s="156"/>
      <c r="M1117" s="34"/>
      <c r="N1117" s="157" t="s">
        <v>1</v>
      </c>
      <c r="O1117" s="158" t="s">
        <v>41</v>
      </c>
      <c r="P1117" s="159">
        <f>I1117+J1117</f>
        <v>0</v>
      </c>
      <c r="Q1117" s="159">
        <f>ROUND(I1117*H1117,2)</f>
        <v>0</v>
      </c>
      <c r="R1117" s="159">
        <f>ROUND(J1117*H1117,2)</f>
        <v>0</v>
      </c>
      <c r="S1117" s="59"/>
      <c r="T1117" s="160">
        <f>S1117*H1117</f>
        <v>0</v>
      </c>
      <c r="U1117" s="160">
        <v>0</v>
      </c>
      <c r="V1117" s="160">
        <f>U1117*H1117</f>
        <v>0</v>
      </c>
      <c r="W1117" s="160">
        <v>0.1104</v>
      </c>
      <c r="X1117" s="161">
        <f>W1117*H1117</f>
        <v>1.7664</v>
      </c>
      <c r="Y1117" s="33"/>
      <c r="Z1117" s="33"/>
      <c r="AA1117" s="33"/>
      <c r="AB1117" s="33"/>
      <c r="AC1117" s="33"/>
      <c r="AD1117" s="33"/>
      <c r="AE1117" s="33"/>
      <c r="AR1117" s="162" t="s">
        <v>228</v>
      </c>
      <c r="AT1117" s="162" t="s">
        <v>148</v>
      </c>
      <c r="AU1117" s="162" t="s">
        <v>87</v>
      </c>
      <c r="AY1117" s="18" t="s">
        <v>146</v>
      </c>
      <c r="BE1117" s="163">
        <f>IF(O1117="základní",K1117,0)</f>
        <v>0</v>
      </c>
      <c r="BF1117" s="163">
        <f>IF(O1117="snížená",K1117,0)</f>
        <v>0</v>
      </c>
      <c r="BG1117" s="163">
        <f>IF(O1117="zákl. přenesená",K1117,0)</f>
        <v>0</v>
      </c>
      <c r="BH1117" s="163">
        <f>IF(O1117="sníž. přenesená",K1117,0)</f>
        <v>0</v>
      </c>
      <c r="BI1117" s="163">
        <f>IF(O1117="nulová",K1117,0)</f>
        <v>0</v>
      </c>
      <c r="BJ1117" s="18" t="s">
        <v>83</v>
      </c>
      <c r="BK1117" s="163">
        <f>ROUND(P1117*H1117,2)</f>
        <v>0</v>
      </c>
      <c r="BL1117" s="18" t="s">
        <v>228</v>
      </c>
      <c r="BM1117" s="162" t="s">
        <v>1654</v>
      </c>
    </row>
    <row r="1118" spans="1:65" s="13" customFormat="1" ht="11.25">
      <c r="B1118" s="164"/>
      <c r="D1118" s="165" t="s">
        <v>158</v>
      </c>
      <c r="E1118" s="166" t="s">
        <v>1</v>
      </c>
      <c r="F1118" s="167" t="s">
        <v>988</v>
      </c>
      <c r="H1118" s="166" t="s">
        <v>1</v>
      </c>
      <c r="I1118" s="168"/>
      <c r="J1118" s="168"/>
      <c r="M1118" s="164"/>
      <c r="N1118" s="169"/>
      <c r="O1118" s="170"/>
      <c r="P1118" s="170"/>
      <c r="Q1118" s="170"/>
      <c r="R1118" s="170"/>
      <c r="S1118" s="170"/>
      <c r="T1118" s="170"/>
      <c r="U1118" s="170"/>
      <c r="V1118" s="170"/>
      <c r="W1118" s="170"/>
      <c r="X1118" s="171"/>
      <c r="AT1118" s="166" t="s">
        <v>158</v>
      </c>
      <c r="AU1118" s="166" t="s">
        <v>87</v>
      </c>
      <c r="AV1118" s="13" t="s">
        <v>83</v>
      </c>
      <c r="AW1118" s="13" t="s">
        <v>4</v>
      </c>
      <c r="AX1118" s="13" t="s">
        <v>78</v>
      </c>
      <c r="AY1118" s="166" t="s">
        <v>146</v>
      </c>
    </row>
    <row r="1119" spans="1:65" s="14" customFormat="1" ht="11.25">
      <c r="B1119" s="172"/>
      <c r="D1119" s="165" t="s">
        <v>158</v>
      </c>
      <c r="E1119" s="173" t="s">
        <v>1</v>
      </c>
      <c r="F1119" s="174" t="s">
        <v>170</v>
      </c>
      <c r="H1119" s="175">
        <v>5</v>
      </c>
      <c r="I1119" s="176"/>
      <c r="J1119" s="176"/>
      <c r="M1119" s="172"/>
      <c r="N1119" s="177"/>
      <c r="O1119" s="178"/>
      <c r="P1119" s="178"/>
      <c r="Q1119" s="178"/>
      <c r="R1119" s="178"/>
      <c r="S1119" s="178"/>
      <c r="T1119" s="178"/>
      <c r="U1119" s="178"/>
      <c r="V1119" s="178"/>
      <c r="W1119" s="178"/>
      <c r="X1119" s="179"/>
      <c r="AT1119" s="173" t="s">
        <v>158</v>
      </c>
      <c r="AU1119" s="173" t="s">
        <v>87</v>
      </c>
      <c r="AV1119" s="14" t="s">
        <v>87</v>
      </c>
      <c r="AW1119" s="14" t="s">
        <v>4</v>
      </c>
      <c r="AX1119" s="14" t="s">
        <v>78</v>
      </c>
      <c r="AY1119" s="173" t="s">
        <v>146</v>
      </c>
    </row>
    <row r="1120" spans="1:65" s="13" customFormat="1" ht="11.25">
      <c r="B1120" s="164"/>
      <c r="D1120" s="165" t="s">
        <v>158</v>
      </c>
      <c r="E1120" s="166" t="s">
        <v>1</v>
      </c>
      <c r="F1120" s="167" t="s">
        <v>990</v>
      </c>
      <c r="H1120" s="166" t="s">
        <v>1</v>
      </c>
      <c r="I1120" s="168"/>
      <c r="J1120" s="168"/>
      <c r="M1120" s="164"/>
      <c r="N1120" s="169"/>
      <c r="O1120" s="170"/>
      <c r="P1120" s="170"/>
      <c r="Q1120" s="170"/>
      <c r="R1120" s="170"/>
      <c r="S1120" s="170"/>
      <c r="T1120" s="170"/>
      <c r="U1120" s="170"/>
      <c r="V1120" s="170"/>
      <c r="W1120" s="170"/>
      <c r="X1120" s="171"/>
      <c r="AT1120" s="166" t="s">
        <v>158</v>
      </c>
      <c r="AU1120" s="166" t="s">
        <v>87</v>
      </c>
      <c r="AV1120" s="13" t="s">
        <v>83</v>
      </c>
      <c r="AW1120" s="13" t="s">
        <v>4</v>
      </c>
      <c r="AX1120" s="13" t="s">
        <v>78</v>
      </c>
      <c r="AY1120" s="166" t="s">
        <v>146</v>
      </c>
    </row>
    <row r="1121" spans="1:65" s="14" customFormat="1" ht="11.25">
      <c r="B1121" s="172"/>
      <c r="D1121" s="165" t="s">
        <v>158</v>
      </c>
      <c r="E1121" s="173" t="s">
        <v>1</v>
      </c>
      <c r="F1121" s="174" t="s">
        <v>203</v>
      </c>
      <c r="H1121" s="175">
        <v>11</v>
      </c>
      <c r="I1121" s="176"/>
      <c r="J1121" s="176"/>
      <c r="M1121" s="172"/>
      <c r="N1121" s="177"/>
      <c r="O1121" s="178"/>
      <c r="P1121" s="178"/>
      <c r="Q1121" s="178"/>
      <c r="R1121" s="178"/>
      <c r="S1121" s="178"/>
      <c r="T1121" s="178"/>
      <c r="U1121" s="178"/>
      <c r="V1121" s="178"/>
      <c r="W1121" s="178"/>
      <c r="X1121" s="179"/>
      <c r="AT1121" s="173" t="s">
        <v>158</v>
      </c>
      <c r="AU1121" s="173" t="s">
        <v>87</v>
      </c>
      <c r="AV1121" s="14" t="s">
        <v>87</v>
      </c>
      <c r="AW1121" s="14" t="s">
        <v>4</v>
      </c>
      <c r="AX1121" s="14" t="s">
        <v>78</v>
      </c>
      <c r="AY1121" s="173" t="s">
        <v>146</v>
      </c>
    </row>
    <row r="1122" spans="1:65" s="15" customFormat="1" ht="11.25">
      <c r="B1122" s="190"/>
      <c r="D1122" s="165" t="s">
        <v>158</v>
      </c>
      <c r="E1122" s="191" t="s">
        <v>1</v>
      </c>
      <c r="F1122" s="192" t="s">
        <v>248</v>
      </c>
      <c r="H1122" s="193">
        <v>16</v>
      </c>
      <c r="I1122" s="194"/>
      <c r="J1122" s="194"/>
      <c r="M1122" s="190"/>
      <c r="N1122" s="195"/>
      <c r="O1122" s="196"/>
      <c r="P1122" s="196"/>
      <c r="Q1122" s="196"/>
      <c r="R1122" s="196"/>
      <c r="S1122" s="196"/>
      <c r="T1122" s="196"/>
      <c r="U1122" s="196"/>
      <c r="V1122" s="196"/>
      <c r="W1122" s="196"/>
      <c r="X1122" s="197"/>
      <c r="AT1122" s="191" t="s">
        <v>158</v>
      </c>
      <c r="AU1122" s="191" t="s">
        <v>87</v>
      </c>
      <c r="AV1122" s="15" t="s">
        <v>152</v>
      </c>
      <c r="AW1122" s="15" t="s">
        <v>4</v>
      </c>
      <c r="AX1122" s="15" t="s">
        <v>83</v>
      </c>
      <c r="AY1122" s="191" t="s">
        <v>146</v>
      </c>
    </row>
    <row r="1123" spans="1:65" s="2" customFormat="1" ht="49.15" customHeight="1">
      <c r="A1123" s="33"/>
      <c r="B1123" s="148"/>
      <c r="C1123" s="149" t="s">
        <v>1655</v>
      </c>
      <c r="D1123" s="149" t="s">
        <v>148</v>
      </c>
      <c r="E1123" s="150" t="s">
        <v>1656</v>
      </c>
      <c r="F1123" s="151" t="s">
        <v>1657</v>
      </c>
      <c r="G1123" s="152" t="s">
        <v>252</v>
      </c>
      <c r="H1123" s="153">
        <v>1</v>
      </c>
      <c r="I1123" s="154"/>
      <c r="J1123" s="154"/>
      <c r="K1123" s="155">
        <f>ROUND(P1123*H1123,2)</f>
        <v>0</v>
      </c>
      <c r="L1123" s="156"/>
      <c r="M1123" s="34"/>
      <c r="N1123" s="157" t="s">
        <v>1</v>
      </c>
      <c r="O1123" s="158" t="s">
        <v>41</v>
      </c>
      <c r="P1123" s="159">
        <f>I1123+J1123</f>
        <v>0</v>
      </c>
      <c r="Q1123" s="159">
        <f>ROUND(I1123*H1123,2)</f>
        <v>0</v>
      </c>
      <c r="R1123" s="159">
        <f>ROUND(J1123*H1123,2)</f>
        <v>0</v>
      </c>
      <c r="S1123" s="59"/>
      <c r="T1123" s="160">
        <f>S1123*H1123</f>
        <v>0</v>
      </c>
      <c r="U1123" s="160">
        <v>0</v>
      </c>
      <c r="V1123" s="160">
        <f>U1123*H1123</f>
        <v>0</v>
      </c>
      <c r="W1123" s="160">
        <v>0</v>
      </c>
      <c r="X1123" s="161">
        <f>W1123*H1123</f>
        <v>0</v>
      </c>
      <c r="Y1123" s="33"/>
      <c r="Z1123" s="33"/>
      <c r="AA1123" s="33"/>
      <c r="AB1123" s="33"/>
      <c r="AC1123" s="33"/>
      <c r="AD1123" s="33"/>
      <c r="AE1123" s="33"/>
      <c r="AR1123" s="162" t="s">
        <v>228</v>
      </c>
      <c r="AT1123" s="162" t="s">
        <v>148</v>
      </c>
      <c r="AU1123" s="162" t="s">
        <v>87</v>
      </c>
      <c r="AY1123" s="18" t="s">
        <v>146</v>
      </c>
      <c r="BE1123" s="163">
        <f>IF(O1123="základní",K1123,0)</f>
        <v>0</v>
      </c>
      <c r="BF1123" s="163">
        <f>IF(O1123="snížená",K1123,0)</f>
        <v>0</v>
      </c>
      <c r="BG1123" s="163">
        <f>IF(O1123="zákl. přenesená",K1123,0)</f>
        <v>0</v>
      </c>
      <c r="BH1123" s="163">
        <f>IF(O1123="sníž. přenesená",K1123,0)</f>
        <v>0</v>
      </c>
      <c r="BI1123" s="163">
        <f>IF(O1123="nulová",K1123,0)</f>
        <v>0</v>
      </c>
      <c r="BJ1123" s="18" t="s">
        <v>83</v>
      </c>
      <c r="BK1123" s="163">
        <f>ROUND(P1123*H1123,2)</f>
        <v>0</v>
      </c>
      <c r="BL1123" s="18" t="s">
        <v>228</v>
      </c>
      <c r="BM1123" s="162" t="s">
        <v>1658</v>
      </c>
    </row>
    <row r="1124" spans="1:65" s="13" customFormat="1" ht="11.25">
      <c r="B1124" s="164"/>
      <c r="D1124" s="165" t="s">
        <v>158</v>
      </c>
      <c r="E1124" s="166" t="s">
        <v>1</v>
      </c>
      <c r="F1124" s="167" t="s">
        <v>195</v>
      </c>
      <c r="H1124" s="166" t="s">
        <v>1</v>
      </c>
      <c r="I1124" s="168"/>
      <c r="J1124" s="168"/>
      <c r="M1124" s="164"/>
      <c r="N1124" s="169"/>
      <c r="O1124" s="170"/>
      <c r="P1124" s="170"/>
      <c r="Q1124" s="170"/>
      <c r="R1124" s="170"/>
      <c r="S1124" s="170"/>
      <c r="T1124" s="170"/>
      <c r="U1124" s="170"/>
      <c r="V1124" s="170"/>
      <c r="W1124" s="170"/>
      <c r="X1124" s="171"/>
      <c r="AT1124" s="166" t="s">
        <v>158</v>
      </c>
      <c r="AU1124" s="166" t="s">
        <v>87</v>
      </c>
      <c r="AV1124" s="13" t="s">
        <v>83</v>
      </c>
      <c r="AW1124" s="13" t="s">
        <v>4</v>
      </c>
      <c r="AX1124" s="13" t="s">
        <v>78</v>
      </c>
      <c r="AY1124" s="166" t="s">
        <v>146</v>
      </c>
    </row>
    <row r="1125" spans="1:65" s="14" customFormat="1" ht="11.25">
      <c r="B1125" s="172"/>
      <c r="D1125" s="165" t="s">
        <v>158</v>
      </c>
      <c r="E1125" s="173" t="s">
        <v>1</v>
      </c>
      <c r="F1125" s="174" t="s">
        <v>799</v>
      </c>
      <c r="H1125" s="175">
        <v>1</v>
      </c>
      <c r="I1125" s="176"/>
      <c r="J1125" s="176"/>
      <c r="M1125" s="172"/>
      <c r="N1125" s="177"/>
      <c r="O1125" s="178"/>
      <c r="P1125" s="178"/>
      <c r="Q1125" s="178"/>
      <c r="R1125" s="178"/>
      <c r="S1125" s="178"/>
      <c r="T1125" s="178"/>
      <c r="U1125" s="178"/>
      <c r="V1125" s="178"/>
      <c r="W1125" s="178"/>
      <c r="X1125" s="179"/>
      <c r="AT1125" s="173" t="s">
        <v>158</v>
      </c>
      <c r="AU1125" s="173" t="s">
        <v>87</v>
      </c>
      <c r="AV1125" s="14" t="s">
        <v>87</v>
      </c>
      <c r="AW1125" s="14" t="s">
        <v>4</v>
      </c>
      <c r="AX1125" s="14" t="s">
        <v>83</v>
      </c>
      <c r="AY1125" s="173" t="s">
        <v>146</v>
      </c>
    </row>
    <row r="1126" spans="1:65" s="2" customFormat="1" ht="49.15" customHeight="1">
      <c r="A1126" s="33"/>
      <c r="B1126" s="148"/>
      <c r="C1126" s="149" t="s">
        <v>1659</v>
      </c>
      <c r="D1126" s="149" t="s">
        <v>148</v>
      </c>
      <c r="E1126" s="150" t="s">
        <v>1660</v>
      </c>
      <c r="F1126" s="151" t="s">
        <v>1661</v>
      </c>
      <c r="G1126" s="152" t="s">
        <v>252</v>
      </c>
      <c r="H1126" s="153">
        <v>4</v>
      </c>
      <c r="I1126" s="154"/>
      <c r="J1126" s="154"/>
      <c r="K1126" s="155">
        <f>ROUND(P1126*H1126,2)</f>
        <v>0</v>
      </c>
      <c r="L1126" s="156"/>
      <c r="M1126" s="34"/>
      <c r="N1126" s="157" t="s">
        <v>1</v>
      </c>
      <c r="O1126" s="158" t="s">
        <v>41</v>
      </c>
      <c r="P1126" s="159">
        <f>I1126+J1126</f>
        <v>0</v>
      </c>
      <c r="Q1126" s="159">
        <f>ROUND(I1126*H1126,2)</f>
        <v>0</v>
      </c>
      <c r="R1126" s="159">
        <f>ROUND(J1126*H1126,2)</f>
        <v>0</v>
      </c>
      <c r="S1126" s="59"/>
      <c r="T1126" s="160">
        <f>S1126*H1126</f>
        <v>0</v>
      </c>
      <c r="U1126" s="160">
        <v>0</v>
      </c>
      <c r="V1126" s="160">
        <f>U1126*H1126</f>
        <v>0</v>
      </c>
      <c r="W1126" s="160">
        <v>0</v>
      </c>
      <c r="X1126" s="161">
        <f>W1126*H1126</f>
        <v>0</v>
      </c>
      <c r="Y1126" s="33"/>
      <c r="Z1126" s="33"/>
      <c r="AA1126" s="33"/>
      <c r="AB1126" s="33"/>
      <c r="AC1126" s="33"/>
      <c r="AD1126" s="33"/>
      <c r="AE1126" s="33"/>
      <c r="AR1126" s="162" t="s">
        <v>228</v>
      </c>
      <c r="AT1126" s="162" t="s">
        <v>148</v>
      </c>
      <c r="AU1126" s="162" t="s">
        <v>87</v>
      </c>
      <c r="AY1126" s="18" t="s">
        <v>146</v>
      </c>
      <c r="BE1126" s="163">
        <f>IF(O1126="základní",K1126,0)</f>
        <v>0</v>
      </c>
      <c r="BF1126" s="163">
        <f>IF(O1126="snížená",K1126,0)</f>
        <v>0</v>
      </c>
      <c r="BG1126" s="163">
        <f>IF(O1126="zákl. přenesená",K1126,0)</f>
        <v>0</v>
      </c>
      <c r="BH1126" s="163">
        <f>IF(O1126="sníž. přenesená",K1126,0)</f>
        <v>0</v>
      </c>
      <c r="BI1126" s="163">
        <f>IF(O1126="nulová",K1126,0)</f>
        <v>0</v>
      </c>
      <c r="BJ1126" s="18" t="s">
        <v>83</v>
      </c>
      <c r="BK1126" s="163">
        <f>ROUND(P1126*H1126,2)</f>
        <v>0</v>
      </c>
      <c r="BL1126" s="18" t="s">
        <v>228</v>
      </c>
      <c r="BM1126" s="162" t="s">
        <v>1662</v>
      </c>
    </row>
    <row r="1127" spans="1:65" s="13" customFormat="1" ht="11.25">
      <c r="B1127" s="164"/>
      <c r="D1127" s="165" t="s">
        <v>158</v>
      </c>
      <c r="E1127" s="166" t="s">
        <v>1</v>
      </c>
      <c r="F1127" s="167" t="s">
        <v>195</v>
      </c>
      <c r="H1127" s="166" t="s">
        <v>1</v>
      </c>
      <c r="I1127" s="168"/>
      <c r="J1127" s="168"/>
      <c r="M1127" s="164"/>
      <c r="N1127" s="169"/>
      <c r="O1127" s="170"/>
      <c r="P1127" s="170"/>
      <c r="Q1127" s="170"/>
      <c r="R1127" s="170"/>
      <c r="S1127" s="170"/>
      <c r="T1127" s="170"/>
      <c r="U1127" s="170"/>
      <c r="V1127" s="170"/>
      <c r="W1127" s="170"/>
      <c r="X1127" s="171"/>
      <c r="AT1127" s="166" t="s">
        <v>158</v>
      </c>
      <c r="AU1127" s="166" t="s">
        <v>87</v>
      </c>
      <c r="AV1127" s="13" t="s">
        <v>83</v>
      </c>
      <c r="AW1127" s="13" t="s">
        <v>4</v>
      </c>
      <c r="AX1127" s="13" t="s">
        <v>78</v>
      </c>
      <c r="AY1127" s="166" t="s">
        <v>146</v>
      </c>
    </row>
    <row r="1128" spans="1:65" s="14" customFormat="1" ht="11.25">
      <c r="B1128" s="172"/>
      <c r="D1128" s="165" t="s">
        <v>158</v>
      </c>
      <c r="E1128" s="173" t="s">
        <v>1</v>
      </c>
      <c r="F1128" s="174" t="s">
        <v>1663</v>
      </c>
      <c r="H1128" s="175">
        <v>4</v>
      </c>
      <c r="I1128" s="176"/>
      <c r="J1128" s="176"/>
      <c r="M1128" s="172"/>
      <c r="N1128" s="177"/>
      <c r="O1128" s="178"/>
      <c r="P1128" s="178"/>
      <c r="Q1128" s="178"/>
      <c r="R1128" s="178"/>
      <c r="S1128" s="178"/>
      <c r="T1128" s="178"/>
      <c r="U1128" s="178"/>
      <c r="V1128" s="178"/>
      <c r="W1128" s="178"/>
      <c r="X1128" s="179"/>
      <c r="AT1128" s="173" t="s">
        <v>158</v>
      </c>
      <c r="AU1128" s="173" t="s">
        <v>87</v>
      </c>
      <c r="AV1128" s="14" t="s">
        <v>87</v>
      </c>
      <c r="AW1128" s="14" t="s">
        <v>4</v>
      </c>
      <c r="AX1128" s="14" t="s">
        <v>83</v>
      </c>
      <c r="AY1128" s="173" t="s">
        <v>146</v>
      </c>
    </row>
    <row r="1129" spans="1:65" s="2" customFormat="1" ht="49.15" customHeight="1">
      <c r="A1129" s="33"/>
      <c r="B1129" s="148"/>
      <c r="C1129" s="149" t="s">
        <v>1664</v>
      </c>
      <c r="D1129" s="149" t="s">
        <v>148</v>
      </c>
      <c r="E1129" s="150" t="s">
        <v>1665</v>
      </c>
      <c r="F1129" s="151" t="s">
        <v>1666</v>
      </c>
      <c r="G1129" s="152" t="s">
        <v>252</v>
      </c>
      <c r="H1129" s="153">
        <v>1</v>
      </c>
      <c r="I1129" s="154"/>
      <c r="J1129" s="154"/>
      <c r="K1129" s="155">
        <f>ROUND(P1129*H1129,2)</f>
        <v>0</v>
      </c>
      <c r="L1129" s="156"/>
      <c r="M1129" s="34"/>
      <c r="N1129" s="157" t="s">
        <v>1</v>
      </c>
      <c r="O1129" s="158" t="s">
        <v>41</v>
      </c>
      <c r="P1129" s="159">
        <f>I1129+J1129</f>
        <v>0</v>
      </c>
      <c r="Q1129" s="159">
        <f>ROUND(I1129*H1129,2)</f>
        <v>0</v>
      </c>
      <c r="R1129" s="159">
        <f>ROUND(J1129*H1129,2)</f>
        <v>0</v>
      </c>
      <c r="S1129" s="59"/>
      <c r="T1129" s="160">
        <f>S1129*H1129</f>
        <v>0</v>
      </c>
      <c r="U1129" s="160">
        <v>0</v>
      </c>
      <c r="V1129" s="160">
        <f>U1129*H1129</f>
        <v>0</v>
      </c>
      <c r="W1129" s="160">
        <v>0</v>
      </c>
      <c r="X1129" s="161">
        <f>W1129*H1129</f>
        <v>0</v>
      </c>
      <c r="Y1129" s="33"/>
      <c r="Z1129" s="33"/>
      <c r="AA1129" s="33"/>
      <c r="AB1129" s="33"/>
      <c r="AC1129" s="33"/>
      <c r="AD1129" s="33"/>
      <c r="AE1129" s="33"/>
      <c r="AR1129" s="162" t="s">
        <v>228</v>
      </c>
      <c r="AT1129" s="162" t="s">
        <v>148</v>
      </c>
      <c r="AU1129" s="162" t="s">
        <v>87</v>
      </c>
      <c r="AY1129" s="18" t="s">
        <v>146</v>
      </c>
      <c r="BE1129" s="163">
        <f>IF(O1129="základní",K1129,0)</f>
        <v>0</v>
      </c>
      <c r="BF1129" s="163">
        <f>IF(O1129="snížená",K1129,0)</f>
        <v>0</v>
      </c>
      <c r="BG1129" s="163">
        <f>IF(O1129="zákl. přenesená",K1129,0)</f>
        <v>0</v>
      </c>
      <c r="BH1129" s="163">
        <f>IF(O1129="sníž. přenesená",K1129,0)</f>
        <v>0</v>
      </c>
      <c r="BI1129" s="163">
        <f>IF(O1129="nulová",K1129,0)</f>
        <v>0</v>
      </c>
      <c r="BJ1129" s="18" t="s">
        <v>83</v>
      </c>
      <c r="BK1129" s="163">
        <f>ROUND(P1129*H1129,2)</f>
        <v>0</v>
      </c>
      <c r="BL1129" s="18" t="s">
        <v>228</v>
      </c>
      <c r="BM1129" s="162" t="s">
        <v>1667</v>
      </c>
    </row>
    <row r="1130" spans="1:65" s="13" customFormat="1" ht="11.25">
      <c r="B1130" s="164"/>
      <c r="D1130" s="165" t="s">
        <v>158</v>
      </c>
      <c r="E1130" s="166" t="s">
        <v>1</v>
      </c>
      <c r="F1130" s="167" t="s">
        <v>195</v>
      </c>
      <c r="H1130" s="166" t="s">
        <v>1</v>
      </c>
      <c r="I1130" s="168"/>
      <c r="J1130" s="168"/>
      <c r="M1130" s="164"/>
      <c r="N1130" s="169"/>
      <c r="O1130" s="170"/>
      <c r="P1130" s="170"/>
      <c r="Q1130" s="170"/>
      <c r="R1130" s="170"/>
      <c r="S1130" s="170"/>
      <c r="T1130" s="170"/>
      <c r="U1130" s="170"/>
      <c r="V1130" s="170"/>
      <c r="W1130" s="170"/>
      <c r="X1130" s="171"/>
      <c r="AT1130" s="166" t="s">
        <v>158</v>
      </c>
      <c r="AU1130" s="166" t="s">
        <v>87</v>
      </c>
      <c r="AV1130" s="13" t="s">
        <v>83</v>
      </c>
      <c r="AW1130" s="13" t="s">
        <v>4</v>
      </c>
      <c r="AX1130" s="13" t="s">
        <v>78</v>
      </c>
      <c r="AY1130" s="166" t="s">
        <v>146</v>
      </c>
    </row>
    <row r="1131" spans="1:65" s="14" customFormat="1" ht="11.25">
      <c r="B1131" s="172"/>
      <c r="D1131" s="165" t="s">
        <v>158</v>
      </c>
      <c r="E1131" s="173" t="s">
        <v>1</v>
      </c>
      <c r="F1131" s="174" t="s">
        <v>799</v>
      </c>
      <c r="H1131" s="175">
        <v>1</v>
      </c>
      <c r="I1131" s="176"/>
      <c r="J1131" s="176"/>
      <c r="M1131" s="172"/>
      <c r="N1131" s="177"/>
      <c r="O1131" s="178"/>
      <c r="P1131" s="178"/>
      <c r="Q1131" s="178"/>
      <c r="R1131" s="178"/>
      <c r="S1131" s="178"/>
      <c r="T1131" s="178"/>
      <c r="U1131" s="178"/>
      <c r="V1131" s="178"/>
      <c r="W1131" s="178"/>
      <c r="X1131" s="179"/>
      <c r="AT1131" s="173" t="s">
        <v>158</v>
      </c>
      <c r="AU1131" s="173" t="s">
        <v>87</v>
      </c>
      <c r="AV1131" s="14" t="s">
        <v>87</v>
      </c>
      <c r="AW1131" s="14" t="s">
        <v>4</v>
      </c>
      <c r="AX1131" s="14" t="s">
        <v>83</v>
      </c>
      <c r="AY1131" s="173" t="s">
        <v>146</v>
      </c>
    </row>
    <row r="1132" spans="1:65" s="2" customFormat="1" ht="49.15" customHeight="1">
      <c r="A1132" s="33"/>
      <c r="B1132" s="148"/>
      <c r="C1132" s="149" t="s">
        <v>1668</v>
      </c>
      <c r="D1132" s="149" t="s">
        <v>148</v>
      </c>
      <c r="E1132" s="150" t="s">
        <v>1669</v>
      </c>
      <c r="F1132" s="151" t="s">
        <v>1670</v>
      </c>
      <c r="G1132" s="152" t="s">
        <v>252</v>
      </c>
      <c r="H1132" s="153">
        <v>1</v>
      </c>
      <c r="I1132" s="154"/>
      <c r="J1132" s="154"/>
      <c r="K1132" s="155">
        <f>ROUND(P1132*H1132,2)</f>
        <v>0</v>
      </c>
      <c r="L1132" s="156"/>
      <c r="M1132" s="34"/>
      <c r="N1132" s="157" t="s">
        <v>1</v>
      </c>
      <c r="O1132" s="158" t="s">
        <v>41</v>
      </c>
      <c r="P1132" s="159">
        <f>I1132+J1132</f>
        <v>0</v>
      </c>
      <c r="Q1132" s="159">
        <f>ROUND(I1132*H1132,2)</f>
        <v>0</v>
      </c>
      <c r="R1132" s="159">
        <f>ROUND(J1132*H1132,2)</f>
        <v>0</v>
      </c>
      <c r="S1132" s="59"/>
      <c r="T1132" s="160">
        <f>S1132*H1132</f>
        <v>0</v>
      </c>
      <c r="U1132" s="160">
        <v>0</v>
      </c>
      <c r="V1132" s="160">
        <f>U1132*H1132</f>
        <v>0</v>
      </c>
      <c r="W1132" s="160">
        <v>0</v>
      </c>
      <c r="X1132" s="161">
        <f>W1132*H1132</f>
        <v>0</v>
      </c>
      <c r="Y1132" s="33"/>
      <c r="Z1132" s="33"/>
      <c r="AA1132" s="33"/>
      <c r="AB1132" s="33"/>
      <c r="AC1132" s="33"/>
      <c r="AD1132" s="33"/>
      <c r="AE1132" s="33"/>
      <c r="AR1132" s="162" t="s">
        <v>228</v>
      </c>
      <c r="AT1132" s="162" t="s">
        <v>148</v>
      </c>
      <c r="AU1132" s="162" t="s">
        <v>87</v>
      </c>
      <c r="AY1132" s="18" t="s">
        <v>146</v>
      </c>
      <c r="BE1132" s="163">
        <f>IF(O1132="základní",K1132,0)</f>
        <v>0</v>
      </c>
      <c r="BF1132" s="163">
        <f>IF(O1132="snížená",K1132,0)</f>
        <v>0</v>
      </c>
      <c r="BG1132" s="163">
        <f>IF(O1132="zákl. přenesená",K1132,0)</f>
        <v>0</v>
      </c>
      <c r="BH1132" s="163">
        <f>IF(O1132="sníž. přenesená",K1132,0)</f>
        <v>0</v>
      </c>
      <c r="BI1132" s="163">
        <f>IF(O1132="nulová",K1132,0)</f>
        <v>0</v>
      </c>
      <c r="BJ1132" s="18" t="s">
        <v>83</v>
      </c>
      <c r="BK1132" s="163">
        <f>ROUND(P1132*H1132,2)</f>
        <v>0</v>
      </c>
      <c r="BL1132" s="18" t="s">
        <v>228</v>
      </c>
      <c r="BM1132" s="162" t="s">
        <v>1671</v>
      </c>
    </row>
    <row r="1133" spans="1:65" s="13" customFormat="1" ht="11.25">
      <c r="B1133" s="164"/>
      <c r="D1133" s="165" t="s">
        <v>158</v>
      </c>
      <c r="E1133" s="166" t="s">
        <v>1</v>
      </c>
      <c r="F1133" s="167" t="s">
        <v>195</v>
      </c>
      <c r="H1133" s="166" t="s">
        <v>1</v>
      </c>
      <c r="I1133" s="168"/>
      <c r="J1133" s="168"/>
      <c r="M1133" s="164"/>
      <c r="N1133" s="169"/>
      <c r="O1133" s="170"/>
      <c r="P1133" s="170"/>
      <c r="Q1133" s="170"/>
      <c r="R1133" s="170"/>
      <c r="S1133" s="170"/>
      <c r="T1133" s="170"/>
      <c r="U1133" s="170"/>
      <c r="V1133" s="170"/>
      <c r="W1133" s="170"/>
      <c r="X1133" s="171"/>
      <c r="AT1133" s="166" t="s">
        <v>158</v>
      </c>
      <c r="AU1133" s="166" t="s">
        <v>87</v>
      </c>
      <c r="AV1133" s="13" t="s">
        <v>83</v>
      </c>
      <c r="AW1133" s="13" t="s">
        <v>4</v>
      </c>
      <c r="AX1133" s="13" t="s">
        <v>78</v>
      </c>
      <c r="AY1133" s="166" t="s">
        <v>146</v>
      </c>
    </row>
    <row r="1134" spans="1:65" s="14" customFormat="1" ht="11.25">
      <c r="B1134" s="172"/>
      <c r="D1134" s="165" t="s">
        <v>158</v>
      </c>
      <c r="E1134" s="173" t="s">
        <v>1</v>
      </c>
      <c r="F1134" s="174" t="s">
        <v>799</v>
      </c>
      <c r="H1134" s="175">
        <v>1</v>
      </c>
      <c r="I1134" s="176"/>
      <c r="J1134" s="176"/>
      <c r="M1134" s="172"/>
      <c r="N1134" s="177"/>
      <c r="O1134" s="178"/>
      <c r="P1134" s="178"/>
      <c r="Q1134" s="178"/>
      <c r="R1134" s="178"/>
      <c r="S1134" s="178"/>
      <c r="T1134" s="178"/>
      <c r="U1134" s="178"/>
      <c r="V1134" s="178"/>
      <c r="W1134" s="178"/>
      <c r="X1134" s="179"/>
      <c r="AT1134" s="173" t="s">
        <v>158</v>
      </c>
      <c r="AU1134" s="173" t="s">
        <v>87</v>
      </c>
      <c r="AV1134" s="14" t="s">
        <v>87</v>
      </c>
      <c r="AW1134" s="14" t="s">
        <v>4</v>
      </c>
      <c r="AX1134" s="14" t="s">
        <v>83</v>
      </c>
      <c r="AY1134" s="173" t="s">
        <v>146</v>
      </c>
    </row>
    <row r="1135" spans="1:65" s="2" customFormat="1" ht="24.2" customHeight="1">
      <c r="A1135" s="33"/>
      <c r="B1135" s="148"/>
      <c r="C1135" s="149" t="s">
        <v>1672</v>
      </c>
      <c r="D1135" s="149" t="s">
        <v>148</v>
      </c>
      <c r="E1135" s="150" t="s">
        <v>1673</v>
      </c>
      <c r="F1135" s="151" t="s">
        <v>1674</v>
      </c>
      <c r="G1135" s="152" t="s">
        <v>252</v>
      </c>
      <c r="H1135" s="153">
        <v>1</v>
      </c>
      <c r="I1135" s="154"/>
      <c r="J1135" s="154"/>
      <c r="K1135" s="155">
        <f>ROUND(P1135*H1135,2)</f>
        <v>0</v>
      </c>
      <c r="L1135" s="156"/>
      <c r="M1135" s="34"/>
      <c r="N1135" s="157" t="s">
        <v>1</v>
      </c>
      <c r="O1135" s="158" t="s">
        <v>41</v>
      </c>
      <c r="P1135" s="159">
        <f>I1135+J1135</f>
        <v>0</v>
      </c>
      <c r="Q1135" s="159">
        <f>ROUND(I1135*H1135,2)</f>
        <v>0</v>
      </c>
      <c r="R1135" s="159">
        <f>ROUND(J1135*H1135,2)</f>
        <v>0</v>
      </c>
      <c r="S1135" s="59"/>
      <c r="T1135" s="160">
        <f>S1135*H1135</f>
        <v>0</v>
      </c>
      <c r="U1135" s="160">
        <v>0</v>
      </c>
      <c r="V1135" s="160">
        <f>U1135*H1135</f>
        <v>0</v>
      </c>
      <c r="W1135" s="160">
        <v>0</v>
      </c>
      <c r="X1135" s="161">
        <f>W1135*H1135</f>
        <v>0</v>
      </c>
      <c r="Y1135" s="33"/>
      <c r="Z1135" s="33"/>
      <c r="AA1135" s="33"/>
      <c r="AB1135" s="33"/>
      <c r="AC1135" s="33"/>
      <c r="AD1135" s="33"/>
      <c r="AE1135" s="33"/>
      <c r="AR1135" s="162" t="s">
        <v>228</v>
      </c>
      <c r="AT1135" s="162" t="s">
        <v>148</v>
      </c>
      <c r="AU1135" s="162" t="s">
        <v>87</v>
      </c>
      <c r="AY1135" s="18" t="s">
        <v>146</v>
      </c>
      <c r="BE1135" s="163">
        <f>IF(O1135="základní",K1135,0)</f>
        <v>0</v>
      </c>
      <c r="BF1135" s="163">
        <f>IF(O1135="snížená",K1135,0)</f>
        <v>0</v>
      </c>
      <c r="BG1135" s="163">
        <f>IF(O1135="zákl. přenesená",K1135,0)</f>
        <v>0</v>
      </c>
      <c r="BH1135" s="163">
        <f>IF(O1135="sníž. přenesená",K1135,0)</f>
        <v>0</v>
      </c>
      <c r="BI1135" s="163">
        <f>IF(O1135="nulová",K1135,0)</f>
        <v>0</v>
      </c>
      <c r="BJ1135" s="18" t="s">
        <v>83</v>
      </c>
      <c r="BK1135" s="163">
        <f>ROUND(P1135*H1135,2)</f>
        <v>0</v>
      </c>
      <c r="BL1135" s="18" t="s">
        <v>228</v>
      </c>
      <c r="BM1135" s="162" t="s">
        <v>1675</v>
      </c>
    </row>
    <row r="1136" spans="1:65" s="13" customFormat="1" ht="11.25">
      <c r="B1136" s="164"/>
      <c r="D1136" s="165" t="s">
        <v>158</v>
      </c>
      <c r="E1136" s="166" t="s">
        <v>1</v>
      </c>
      <c r="F1136" s="167" t="s">
        <v>195</v>
      </c>
      <c r="H1136" s="166" t="s">
        <v>1</v>
      </c>
      <c r="I1136" s="168"/>
      <c r="J1136" s="168"/>
      <c r="M1136" s="164"/>
      <c r="N1136" s="169"/>
      <c r="O1136" s="170"/>
      <c r="P1136" s="170"/>
      <c r="Q1136" s="170"/>
      <c r="R1136" s="170"/>
      <c r="S1136" s="170"/>
      <c r="T1136" s="170"/>
      <c r="U1136" s="170"/>
      <c r="V1136" s="170"/>
      <c r="W1136" s="170"/>
      <c r="X1136" s="171"/>
      <c r="AT1136" s="166" t="s">
        <v>158</v>
      </c>
      <c r="AU1136" s="166" t="s">
        <v>87</v>
      </c>
      <c r="AV1136" s="13" t="s">
        <v>83</v>
      </c>
      <c r="AW1136" s="13" t="s">
        <v>4</v>
      </c>
      <c r="AX1136" s="13" t="s">
        <v>78</v>
      </c>
      <c r="AY1136" s="166" t="s">
        <v>146</v>
      </c>
    </row>
    <row r="1137" spans="1:65" s="14" customFormat="1" ht="11.25">
      <c r="B1137" s="172"/>
      <c r="D1137" s="165" t="s">
        <v>158</v>
      </c>
      <c r="E1137" s="173" t="s">
        <v>1</v>
      </c>
      <c r="F1137" s="174" t="s">
        <v>799</v>
      </c>
      <c r="H1137" s="175">
        <v>1</v>
      </c>
      <c r="I1137" s="176"/>
      <c r="J1137" s="176"/>
      <c r="M1137" s="172"/>
      <c r="N1137" s="177"/>
      <c r="O1137" s="178"/>
      <c r="P1137" s="178"/>
      <c r="Q1137" s="178"/>
      <c r="R1137" s="178"/>
      <c r="S1137" s="178"/>
      <c r="T1137" s="178"/>
      <c r="U1137" s="178"/>
      <c r="V1137" s="178"/>
      <c r="W1137" s="178"/>
      <c r="X1137" s="179"/>
      <c r="AT1137" s="173" t="s">
        <v>158</v>
      </c>
      <c r="AU1137" s="173" t="s">
        <v>87</v>
      </c>
      <c r="AV1137" s="14" t="s">
        <v>87</v>
      </c>
      <c r="AW1137" s="14" t="s">
        <v>4</v>
      </c>
      <c r="AX1137" s="14" t="s">
        <v>83</v>
      </c>
      <c r="AY1137" s="173" t="s">
        <v>146</v>
      </c>
    </row>
    <row r="1138" spans="1:65" s="2" customFormat="1" ht="24.2" customHeight="1">
      <c r="A1138" s="33"/>
      <c r="B1138" s="148"/>
      <c r="C1138" s="149" t="s">
        <v>1676</v>
      </c>
      <c r="D1138" s="149" t="s">
        <v>148</v>
      </c>
      <c r="E1138" s="150" t="s">
        <v>1677</v>
      </c>
      <c r="F1138" s="151" t="s">
        <v>1678</v>
      </c>
      <c r="G1138" s="152" t="s">
        <v>177</v>
      </c>
      <c r="H1138" s="153">
        <v>8.4930000000000003</v>
      </c>
      <c r="I1138" s="154"/>
      <c r="J1138" s="154"/>
      <c r="K1138" s="155">
        <f>ROUND(P1138*H1138,2)</f>
        <v>0</v>
      </c>
      <c r="L1138" s="156"/>
      <c r="M1138" s="34"/>
      <c r="N1138" s="157" t="s">
        <v>1</v>
      </c>
      <c r="O1138" s="158" t="s">
        <v>41</v>
      </c>
      <c r="P1138" s="159">
        <f>I1138+J1138</f>
        <v>0</v>
      </c>
      <c r="Q1138" s="159">
        <f>ROUND(I1138*H1138,2)</f>
        <v>0</v>
      </c>
      <c r="R1138" s="159">
        <f>ROUND(J1138*H1138,2)</f>
        <v>0</v>
      </c>
      <c r="S1138" s="59"/>
      <c r="T1138" s="160">
        <f>S1138*H1138</f>
        <v>0</v>
      </c>
      <c r="U1138" s="160">
        <v>0</v>
      </c>
      <c r="V1138" s="160">
        <f>U1138*H1138</f>
        <v>0</v>
      </c>
      <c r="W1138" s="160">
        <v>0</v>
      </c>
      <c r="X1138" s="161">
        <f>W1138*H1138</f>
        <v>0</v>
      </c>
      <c r="Y1138" s="33"/>
      <c r="Z1138" s="33"/>
      <c r="AA1138" s="33"/>
      <c r="AB1138" s="33"/>
      <c r="AC1138" s="33"/>
      <c r="AD1138" s="33"/>
      <c r="AE1138" s="33"/>
      <c r="AR1138" s="162" t="s">
        <v>228</v>
      </c>
      <c r="AT1138" s="162" t="s">
        <v>148</v>
      </c>
      <c r="AU1138" s="162" t="s">
        <v>87</v>
      </c>
      <c r="AY1138" s="18" t="s">
        <v>146</v>
      </c>
      <c r="BE1138" s="163">
        <f>IF(O1138="základní",K1138,0)</f>
        <v>0</v>
      </c>
      <c r="BF1138" s="163">
        <f>IF(O1138="snížená",K1138,0)</f>
        <v>0</v>
      </c>
      <c r="BG1138" s="163">
        <f>IF(O1138="zákl. přenesená",K1138,0)</f>
        <v>0</v>
      </c>
      <c r="BH1138" s="163">
        <f>IF(O1138="sníž. přenesená",K1138,0)</f>
        <v>0</v>
      </c>
      <c r="BI1138" s="163">
        <f>IF(O1138="nulová",K1138,0)</f>
        <v>0</v>
      </c>
      <c r="BJ1138" s="18" t="s">
        <v>83</v>
      </c>
      <c r="BK1138" s="163">
        <f>ROUND(P1138*H1138,2)</f>
        <v>0</v>
      </c>
      <c r="BL1138" s="18" t="s">
        <v>228</v>
      </c>
      <c r="BM1138" s="162" t="s">
        <v>1679</v>
      </c>
    </row>
    <row r="1139" spans="1:65" s="12" customFormat="1" ht="22.9" customHeight="1">
      <c r="B1139" s="134"/>
      <c r="D1139" s="135" t="s">
        <v>77</v>
      </c>
      <c r="E1139" s="146" t="s">
        <v>1680</v>
      </c>
      <c r="F1139" s="146" t="s">
        <v>1681</v>
      </c>
      <c r="I1139" s="137"/>
      <c r="J1139" s="137"/>
      <c r="K1139" s="147">
        <f>BK1139</f>
        <v>0</v>
      </c>
      <c r="M1139" s="134"/>
      <c r="N1139" s="139"/>
      <c r="O1139" s="140"/>
      <c r="P1139" s="140"/>
      <c r="Q1139" s="141">
        <f>SUM(Q1140:Q1216)</f>
        <v>0</v>
      </c>
      <c r="R1139" s="141">
        <f>SUM(R1140:R1216)</f>
        <v>0</v>
      </c>
      <c r="S1139" s="140"/>
      <c r="T1139" s="142">
        <f>SUM(T1140:T1216)</f>
        <v>0</v>
      </c>
      <c r="U1139" s="140"/>
      <c r="V1139" s="142">
        <f>SUM(V1140:V1216)</f>
        <v>1.4867880100000002</v>
      </c>
      <c r="W1139" s="140"/>
      <c r="X1139" s="143">
        <f>SUM(X1140:X1216)</f>
        <v>0.88400000000000001</v>
      </c>
      <c r="AR1139" s="135" t="s">
        <v>87</v>
      </c>
      <c r="AT1139" s="144" t="s">
        <v>77</v>
      </c>
      <c r="AU1139" s="144" t="s">
        <v>83</v>
      </c>
      <c r="AY1139" s="135" t="s">
        <v>146</v>
      </c>
      <c r="BK1139" s="145">
        <f>SUM(BK1140:BK1216)</f>
        <v>0</v>
      </c>
    </row>
    <row r="1140" spans="1:65" s="2" customFormat="1" ht="24.2" customHeight="1">
      <c r="A1140" s="33"/>
      <c r="B1140" s="148"/>
      <c r="C1140" s="149" t="s">
        <v>1682</v>
      </c>
      <c r="D1140" s="149" t="s">
        <v>148</v>
      </c>
      <c r="E1140" s="150" t="s">
        <v>1683</v>
      </c>
      <c r="F1140" s="151" t="s">
        <v>1684</v>
      </c>
      <c r="G1140" s="152" t="s">
        <v>324</v>
      </c>
      <c r="H1140" s="153">
        <v>35.85</v>
      </c>
      <c r="I1140" s="154"/>
      <c r="J1140" s="154"/>
      <c r="K1140" s="155">
        <f>ROUND(P1140*H1140,2)</f>
        <v>0</v>
      </c>
      <c r="L1140" s="156"/>
      <c r="M1140" s="34"/>
      <c r="N1140" s="157" t="s">
        <v>1</v>
      </c>
      <c r="O1140" s="158" t="s">
        <v>41</v>
      </c>
      <c r="P1140" s="159">
        <f>I1140+J1140</f>
        <v>0</v>
      </c>
      <c r="Q1140" s="159">
        <f>ROUND(I1140*H1140,2)</f>
        <v>0</v>
      </c>
      <c r="R1140" s="159">
        <f>ROUND(J1140*H1140,2)</f>
        <v>0</v>
      </c>
      <c r="S1140" s="59"/>
      <c r="T1140" s="160">
        <f>S1140*H1140</f>
        <v>0</v>
      </c>
      <c r="U1140" s="160">
        <v>6.0000000000000002E-5</v>
      </c>
      <c r="V1140" s="160">
        <f>U1140*H1140</f>
        <v>2.1510000000000001E-3</v>
      </c>
      <c r="W1140" s="160">
        <v>0</v>
      </c>
      <c r="X1140" s="161">
        <f>W1140*H1140</f>
        <v>0</v>
      </c>
      <c r="Y1140" s="33"/>
      <c r="Z1140" s="33"/>
      <c r="AA1140" s="33"/>
      <c r="AB1140" s="33"/>
      <c r="AC1140" s="33"/>
      <c r="AD1140" s="33"/>
      <c r="AE1140" s="33"/>
      <c r="AR1140" s="162" t="s">
        <v>228</v>
      </c>
      <c r="AT1140" s="162" t="s">
        <v>148</v>
      </c>
      <c r="AU1140" s="162" t="s">
        <v>87</v>
      </c>
      <c r="AY1140" s="18" t="s">
        <v>146</v>
      </c>
      <c r="BE1140" s="163">
        <f>IF(O1140="základní",K1140,0)</f>
        <v>0</v>
      </c>
      <c r="BF1140" s="163">
        <f>IF(O1140="snížená",K1140,0)</f>
        <v>0</v>
      </c>
      <c r="BG1140" s="163">
        <f>IF(O1140="zákl. přenesená",K1140,0)</f>
        <v>0</v>
      </c>
      <c r="BH1140" s="163">
        <f>IF(O1140="sníž. přenesená",K1140,0)</f>
        <v>0</v>
      </c>
      <c r="BI1140" s="163">
        <f>IF(O1140="nulová",K1140,0)</f>
        <v>0</v>
      </c>
      <c r="BJ1140" s="18" t="s">
        <v>83</v>
      </c>
      <c r="BK1140" s="163">
        <f>ROUND(P1140*H1140,2)</f>
        <v>0</v>
      </c>
      <c r="BL1140" s="18" t="s">
        <v>228</v>
      </c>
      <c r="BM1140" s="162" t="s">
        <v>1685</v>
      </c>
    </row>
    <row r="1141" spans="1:65" s="13" customFormat="1" ht="11.25">
      <c r="B1141" s="164"/>
      <c r="D1141" s="165" t="s">
        <v>158</v>
      </c>
      <c r="E1141" s="166" t="s">
        <v>1</v>
      </c>
      <c r="F1141" s="167" t="s">
        <v>1686</v>
      </c>
      <c r="H1141" s="166" t="s">
        <v>1</v>
      </c>
      <c r="I1141" s="168"/>
      <c r="J1141" s="168"/>
      <c r="M1141" s="164"/>
      <c r="N1141" s="169"/>
      <c r="O1141" s="170"/>
      <c r="P1141" s="170"/>
      <c r="Q1141" s="170"/>
      <c r="R1141" s="170"/>
      <c r="S1141" s="170"/>
      <c r="T1141" s="170"/>
      <c r="U1141" s="170"/>
      <c r="V1141" s="170"/>
      <c r="W1141" s="170"/>
      <c r="X1141" s="171"/>
      <c r="AT1141" s="166" t="s">
        <v>158</v>
      </c>
      <c r="AU1141" s="166" t="s">
        <v>87</v>
      </c>
      <c r="AV1141" s="13" t="s">
        <v>83</v>
      </c>
      <c r="AW1141" s="13" t="s">
        <v>4</v>
      </c>
      <c r="AX1141" s="13" t="s">
        <v>78</v>
      </c>
      <c r="AY1141" s="166" t="s">
        <v>146</v>
      </c>
    </row>
    <row r="1142" spans="1:65" s="14" customFormat="1" ht="11.25">
      <c r="B1142" s="172"/>
      <c r="D1142" s="165" t="s">
        <v>158</v>
      </c>
      <c r="E1142" s="173" t="s">
        <v>1</v>
      </c>
      <c r="F1142" s="174" t="s">
        <v>1687</v>
      </c>
      <c r="H1142" s="175">
        <v>35.85</v>
      </c>
      <c r="I1142" s="176"/>
      <c r="J1142" s="176"/>
      <c r="M1142" s="172"/>
      <c r="N1142" s="177"/>
      <c r="O1142" s="178"/>
      <c r="P1142" s="178"/>
      <c r="Q1142" s="178"/>
      <c r="R1142" s="178"/>
      <c r="S1142" s="178"/>
      <c r="T1142" s="178"/>
      <c r="U1142" s="178"/>
      <c r="V1142" s="178"/>
      <c r="W1142" s="178"/>
      <c r="X1142" s="179"/>
      <c r="AT1142" s="173" t="s">
        <v>158</v>
      </c>
      <c r="AU1142" s="173" t="s">
        <v>87</v>
      </c>
      <c r="AV1142" s="14" t="s">
        <v>87</v>
      </c>
      <c r="AW1142" s="14" t="s">
        <v>4</v>
      </c>
      <c r="AX1142" s="14" t="s">
        <v>83</v>
      </c>
      <c r="AY1142" s="173" t="s">
        <v>146</v>
      </c>
    </row>
    <row r="1143" spans="1:65" s="2" customFormat="1" ht="24.2" customHeight="1">
      <c r="A1143" s="33"/>
      <c r="B1143" s="148"/>
      <c r="C1143" s="180" t="s">
        <v>1688</v>
      </c>
      <c r="D1143" s="180" t="s">
        <v>186</v>
      </c>
      <c r="E1143" s="181" t="s">
        <v>1689</v>
      </c>
      <c r="F1143" s="182" t="s">
        <v>1690</v>
      </c>
      <c r="G1143" s="183" t="s">
        <v>324</v>
      </c>
      <c r="H1143" s="184">
        <v>35.85</v>
      </c>
      <c r="I1143" s="185"/>
      <c r="J1143" s="186"/>
      <c r="K1143" s="187">
        <f>ROUND(P1143*H1143,2)</f>
        <v>0</v>
      </c>
      <c r="L1143" s="186"/>
      <c r="M1143" s="188"/>
      <c r="N1143" s="189" t="s">
        <v>1</v>
      </c>
      <c r="O1143" s="158" t="s">
        <v>41</v>
      </c>
      <c r="P1143" s="159">
        <f>I1143+J1143</f>
        <v>0</v>
      </c>
      <c r="Q1143" s="159">
        <f>ROUND(I1143*H1143,2)</f>
        <v>0</v>
      </c>
      <c r="R1143" s="159">
        <f>ROUND(J1143*H1143,2)</f>
        <v>0</v>
      </c>
      <c r="S1143" s="59"/>
      <c r="T1143" s="160">
        <f>S1143*H1143</f>
        <v>0</v>
      </c>
      <c r="U1143" s="160">
        <v>0</v>
      </c>
      <c r="V1143" s="160">
        <f>U1143*H1143</f>
        <v>0</v>
      </c>
      <c r="W1143" s="160">
        <v>0</v>
      </c>
      <c r="X1143" s="161">
        <f>W1143*H1143</f>
        <v>0</v>
      </c>
      <c r="Y1143" s="33"/>
      <c r="Z1143" s="33"/>
      <c r="AA1143" s="33"/>
      <c r="AB1143" s="33"/>
      <c r="AC1143" s="33"/>
      <c r="AD1143" s="33"/>
      <c r="AE1143" s="33"/>
      <c r="AR1143" s="162" t="s">
        <v>316</v>
      </c>
      <c r="AT1143" s="162" t="s">
        <v>186</v>
      </c>
      <c r="AU1143" s="162" t="s">
        <v>87</v>
      </c>
      <c r="AY1143" s="18" t="s">
        <v>146</v>
      </c>
      <c r="BE1143" s="163">
        <f>IF(O1143="základní",K1143,0)</f>
        <v>0</v>
      </c>
      <c r="BF1143" s="163">
        <f>IF(O1143="snížená",K1143,0)</f>
        <v>0</v>
      </c>
      <c r="BG1143" s="163">
        <f>IF(O1143="zákl. přenesená",K1143,0)</f>
        <v>0</v>
      </c>
      <c r="BH1143" s="163">
        <f>IF(O1143="sníž. přenesená",K1143,0)</f>
        <v>0</v>
      </c>
      <c r="BI1143" s="163">
        <f>IF(O1143="nulová",K1143,0)</f>
        <v>0</v>
      </c>
      <c r="BJ1143" s="18" t="s">
        <v>83</v>
      </c>
      <c r="BK1143" s="163">
        <f>ROUND(P1143*H1143,2)</f>
        <v>0</v>
      </c>
      <c r="BL1143" s="18" t="s">
        <v>228</v>
      </c>
      <c r="BM1143" s="162" t="s">
        <v>1691</v>
      </c>
    </row>
    <row r="1144" spans="1:65" s="2" customFormat="1" ht="24.2" customHeight="1">
      <c r="A1144" s="33"/>
      <c r="B1144" s="148"/>
      <c r="C1144" s="149" t="s">
        <v>1692</v>
      </c>
      <c r="D1144" s="149" t="s">
        <v>148</v>
      </c>
      <c r="E1144" s="150" t="s">
        <v>1693</v>
      </c>
      <c r="F1144" s="151" t="s">
        <v>1694</v>
      </c>
      <c r="G1144" s="152" t="s">
        <v>324</v>
      </c>
      <c r="H1144" s="153">
        <v>39</v>
      </c>
      <c r="I1144" s="154"/>
      <c r="J1144" s="154"/>
      <c r="K1144" s="155">
        <f>ROUND(P1144*H1144,2)</f>
        <v>0</v>
      </c>
      <c r="L1144" s="156"/>
      <c r="M1144" s="34"/>
      <c r="N1144" s="157" t="s">
        <v>1</v>
      </c>
      <c r="O1144" s="158" t="s">
        <v>41</v>
      </c>
      <c r="P1144" s="159">
        <f>I1144+J1144</f>
        <v>0</v>
      </c>
      <c r="Q1144" s="159">
        <f>ROUND(I1144*H1144,2)</f>
        <v>0</v>
      </c>
      <c r="R1144" s="159">
        <f>ROUND(J1144*H1144,2)</f>
        <v>0</v>
      </c>
      <c r="S1144" s="59"/>
      <c r="T1144" s="160">
        <f>S1144*H1144</f>
        <v>0</v>
      </c>
      <c r="U1144" s="160">
        <v>0</v>
      </c>
      <c r="V1144" s="160">
        <f>U1144*H1144</f>
        <v>0</v>
      </c>
      <c r="W1144" s="160">
        <v>1.6E-2</v>
      </c>
      <c r="X1144" s="161">
        <f>W1144*H1144</f>
        <v>0.624</v>
      </c>
      <c r="Y1144" s="33"/>
      <c r="Z1144" s="33"/>
      <c r="AA1144" s="33"/>
      <c r="AB1144" s="33"/>
      <c r="AC1144" s="33"/>
      <c r="AD1144" s="33"/>
      <c r="AE1144" s="33"/>
      <c r="AR1144" s="162" t="s">
        <v>228</v>
      </c>
      <c r="AT1144" s="162" t="s">
        <v>148</v>
      </c>
      <c r="AU1144" s="162" t="s">
        <v>87</v>
      </c>
      <c r="AY1144" s="18" t="s">
        <v>146</v>
      </c>
      <c r="BE1144" s="163">
        <f>IF(O1144="základní",K1144,0)</f>
        <v>0</v>
      </c>
      <c r="BF1144" s="163">
        <f>IF(O1144="snížená",K1144,0)</f>
        <v>0</v>
      </c>
      <c r="BG1144" s="163">
        <f>IF(O1144="zákl. přenesená",K1144,0)</f>
        <v>0</v>
      </c>
      <c r="BH1144" s="163">
        <f>IF(O1144="sníž. přenesená",K1144,0)</f>
        <v>0</v>
      </c>
      <c r="BI1144" s="163">
        <f>IF(O1144="nulová",K1144,0)</f>
        <v>0</v>
      </c>
      <c r="BJ1144" s="18" t="s">
        <v>83</v>
      </c>
      <c r="BK1144" s="163">
        <f>ROUND(P1144*H1144,2)</f>
        <v>0</v>
      </c>
      <c r="BL1144" s="18" t="s">
        <v>228</v>
      </c>
      <c r="BM1144" s="162" t="s">
        <v>1695</v>
      </c>
    </row>
    <row r="1145" spans="1:65" s="13" customFormat="1" ht="11.25">
      <c r="B1145" s="164"/>
      <c r="D1145" s="165" t="s">
        <v>158</v>
      </c>
      <c r="E1145" s="166" t="s">
        <v>1</v>
      </c>
      <c r="F1145" s="167" t="s">
        <v>911</v>
      </c>
      <c r="H1145" s="166" t="s">
        <v>1</v>
      </c>
      <c r="I1145" s="168"/>
      <c r="J1145" s="168"/>
      <c r="M1145" s="164"/>
      <c r="N1145" s="169"/>
      <c r="O1145" s="170"/>
      <c r="P1145" s="170"/>
      <c r="Q1145" s="170"/>
      <c r="R1145" s="170"/>
      <c r="S1145" s="170"/>
      <c r="T1145" s="170"/>
      <c r="U1145" s="170"/>
      <c r="V1145" s="170"/>
      <c r="W1145" s="170"/>
      <c r="X1145" s="171"/>
      <c r="AT1145" s="166" t="s">
        <v>158</v>
      </c>
      <c r="AU1145" s="166" t="s">
        <v>87</v>
      </c>
      <c r="AV1145" s="13" t="s">
        <v>83</v>
      </c>
      <c r="AW1145" s="13" t="s">
        <v>4</v>
      </c>
      <c r="AX1145" s="13" t="s">
        <v>78</v>
      </c>
      <c r="AY1145" s="166" t="s">
        <v>146</v>
      </c>
    </row>
    <row r="1146" spans="1:65" s="14" customFormat="1" ht="11.25">
      <c r="B1146" s="172"/>
      <c r="D1146" s="165" t="s">
        <v>158</v>
      </c>
      <c r="E1146" s="173" t="s">
        <v>1</v>
      </c>
      <c r="F1146" s="174" t="s">
        <v>1696</v>
      </c>
      <c r="H1146" s="175">
        <v>9</v>
      </c>
      <c r="I1146" s="176"/>
      <c r="J1146" s="176"/>
      <c r="M1146" s="172"/>
      <c r="N1146" s="177"/>
      <c r="O1146" s="178"/>
      <c r="P1146" s="178"/>
      <c r="Q1146" s="178"/>
      <c r="R1146" s="178"/>
      <c r="S1146" s="178"/>
      <c r="T1146" s="178"/>
      <c r="U1146" s="178"/>
      <c r="V1146" s="178"/>
      <c r="W1146" s="178"/>
      <c r="X1146" s="179"/>
      <c r="AT1146" s="173" t="s">
        <v>158</v>
      </c>
      <c r="AU1146" s="173" t="s">
        <v>87</v>
      </c>
      <c r="AV1146" s="14" t="s">
        <v>87</v>
      </c>
      <c r="AW1146" s="14" t="s">
        <v>4</v>
      </c>
      <c r="AX1146" s="14" t="s">
        <v>78</v>
      </c>
      <c r="AY1146" s="173" t="s">
        <v>146</v>
      </c>
    </row>
    <row r="1147" spans="1:65" s="14" customFormat="1" ht="11.25">
      <c r="B1147" s="172"/>
      <c r="D1147" s="165" t="s">
        <v>158</v>
      </c>
      <c r="E1147" s="173" t="s">
        <v>1</v>
      </c>
      <c r="F1147" s="174" t="s">
        <v>1697</v>
      </c>
      <c r="H1147" s="175">
        <v>10</v>
      </c>
      <c r="I1147" s="176"/>
      <c r="J1147" s="176"/>
      <c r="M1147" s="172"/>
      <c r="N1147" s="177"/>
      <c r="O1147" s="178"/>
      <c r="P1147" s="178"/>
      <c r="Q1147" s="178"/>
      <c r="R1147" s="178"/>
      <c r="S1147" s="178"/>
      <c r="T1147" s="178"/>
      <c r="U1147" s="178"/>
      <c r="V1147" s="178"/>
      <c r="W1147" s="178"/>
      <c r="X1147" s="179"/>
      <c r="AT1147" s="173" t="s">
        <v>158</v>
      </c>
      <c r="AU1147" s="173" t="s">
        <v>87</v>
      </c>
      <c r="AV1147" s="14" t="s">
        <v>87</v>
      </c>
      <c r="AW1147" s="14" t="s">
        <v>4</v>
      </c>
      <c r="AX1147" s="14" t="s">
        <v>78</v>
      </c>
      <c r="AY1147" s="173" t="s">
        <v>146</v>
      </c>
    </row>
    <row r="1148" spans="1:65" s="14" customFormat="1" ht="11.25">
      <c r="B1148" s="172"/>
      <c r="D1148" s="165" t="s">
        <v>158</v>
      </c>
      <c r="E1148" s="173" t="s">
        <v>1</v>
      </c>
      <c r="F1148" s="174" t="s">
        <v>1698</v>
      </c>
      <c r="H1148" s="175">
        <v>10</v>
      </c>
      <c r="I1148" s="176"/>
      <c r="J1148" s="176"/>
      <c r="M1148" s="172"/>
      <c r="N1148" s="177"/>
      <c r="O1148" s="178"/>
      <c r="P1148" s="178"/>
      <c r="Q1148" s="178"/>
      <c r="R1148" s="178"/>
      <c r="S1148" s="178"/>
      <c r="T1148" s="178"/>
      <c r="U1148" s="178"/>
      <c r="V1148" s="178"/>
      <c r="W1148" s="178"/>
      <c r="X1148" s="179"/>
      <c r="AT1148" s="173" t="s">
        <v>158</v>
      </c>
      <c r="AU1148" s="173" t="s">
        <v>87</v>
      </c>
      <c r="AV1148" s="14" t="s">
        <v>87</v>
      </c>
      <c r="AW1148" s="14" t="s">
        <v>4</v>
      </c>
      <c r="AX1148" s="14" t="s">
        <v>78</v>
      </c>
      <c r="AY1148" s="173" t="s">
        <v>146</v>
      </c>
    </row>
    <row r="1149" spans="1:65" s="14" customFormat="1" ht="11.25">
      <c r="B1149" s="172"/>
      <c r="D1149" s="165" t="s">
        <v>158</v>
      </c>
      <c r="E1149" s="173" t="s">
        <v>1</v>
      </c>
      <c r="F1149" s="174" t="s">
        <v>1699</v>
      </c>
      <c r="H1149" s="175">
        <v>10</v>
      </c>
      <c r="I1149" s="176"/>
      <c r="J1149" s="176"/>
      <c r="M1149" s="172"/>
      <c r="N1149" s="177"/>
      <c r="O1149" s="178"/>
      <c r="P1149" s="178"/>
      <c r="Q1149" s="178"/>
      <c r="R1149" s="178"/>
      <c r="S1149" s="178"/>
      <c r="T1149" s="178"/>
      <c r="U1149" s="178"/>
      <c r="V1149" s="178"/>
      <c r="W1149" s="178"/>
      <c r="X1149" s="179"/>
      <c r="AT1149" s="173" t="s">
        <v>158</v>
      </c>
      <c r="AU1149" s="173" t="s">
        <v>87</v>
      </c>
      <c r="AV1149" s="14" t="s">
        <v>87</v>
      </c>
      <c r="AW1149" s="14" t="s">
        <v>4</v>
      </c>
      <c r="AX1149" s="14" t="s">
        <v>78</v>
      </c>
      <c r="AY1149" s="173" t="s">
        <v>146</v>
      </c>
    </row>
    <row r="1150" spans="1:65" s="15" customFormat="1" ht="11.25">
      <c r="B1150" s="190"/>
      <c r="D1150" s="165" t="s">
        <v>158</v>
      </c>
      <c r="E1150" s="191" t="s">
        <v>1</v>
      </c>
      <c r="F1150" s="192" t="s">
        <v>248</v>
      </c>
      <c r="H1150" s="193">
        <v>39</v>
      </c>
      <c r="I1150" s="194"/>
      <c r="J1150" s="194"/>
      <c r="M1150" s="190"/>
      <c r="N1150" s="195"/>
      <c r="O1150" s="196"/>
      <c r="P1150" s="196"/>
      <c r="Q1150" s="196"/>
      <c r="R1150" s="196"/>
      <c r="S1150" s="196"/>
      <c r="T1150" s="196"/>
      <c r="U1150" s="196"/>
      <c r="V1150" s="196"/>
      <c r="W1150" s="196"/>
      <c r="X1150" s="197"/>
      <c r="AT1150" s="191" t="s">
        <v>158</v>
      </c>
      <c r="AU1150" s="191" t="s">
        <v>87</v>
      </c>
      <c r="AV1150" s="15" t="s">
        <v>152</v>
      </c>
      <c r="AW1150" s="15" t="s">
        <v>4</v>
      </c>
      <c r="AX1150" s="15" t="s">
        <v>83</v>
      </c>
      <c r="AY1150" s="191" t="s">
        <v>146</v>
      </c>
    </row>
    <row r="1151" spans="1:65" s="2" customFormat="1" ht="24.2" customHeight="1">
      <c r="A1151" s="33"/>
      <c r="B1151" s="148"/>
      <c r="C1151" s="149" t="s">
        <v>1700</v>
      </c>
      <c r="D1151" s="149" t="s">
        <v>148</v>
      </c>
      <c r="E1151" s="150" t="s">
        <v>1701</v>
      </c>
      <c r="F1151" s="151" t="s">
        <v>1702</v>
      </c>
      <c r="G1151" s="152" t="s">
        <v>324</v>
      </c>
      <c r="H1151" s="153">
        <v>35.5</v>
      </c>
      <c r="I1151" s="154"/>
      <c r="J1151" s="154"/>
      <c r="K1151" s="155">
        <f>ROUND(P1151*H1151,2)</f>
        <v>0</v>
      </c>
      <c r="L1151" s="156"/>
      <c r="M1151" s="34"/>
      <c r="N1151" s="157" t="s">
        <v>1</v>
      </c>
      <c r="O1151" s="158" t="s">
        <v>41</v>
      </c>
      <c r="P1151" s="159">
        <f>I1151+J1151</f>
        <v>0</v>
      </c>
      <c r="Q1151" s="159">
        <f>ROUND(I1151*H1151,2)</f>
        <v>0</v>
      </c>
      <c r="R1151" s="159">
        <f>ROUND(J1151*H1151,2)</f>
        <v>0</v>
      </c>
      <c r="S1151" s="59"/>
      <c r="T1151" s="160">
        <f>S1151*H1151</f>
        <v>0</v>
      </c>
      <c r="U1151" s="160">
        <v>0</v>
      </c>
      <c r="V1151" s="160">
        <f>U1151*H1151</f>
        <v>0</v>
      </c>
      <c r="W1151" s="160">
        <v>0</v>
      </c>
      <c r="X1151" s="161">
        <f>W1151*H1151</f>
        <v>0</v>
      </c>
      <c r="Y1151" s="33"/>
      <c r="Z1151" s="33"/>
      <c r="AA1151" s="33"/>
      <c r="AB1151" s="33"/>
      <c r="AC1151" s="33"/>
      <c r="AD1151" s="33"/>
      <c r="AE1151" s="33"/>
      <c r="AR1151" s="162" t="s">
        <v>228</v>
      </c>
      <c r="AT1151" s="162" t="s">
        <v>148</v>
      </c>
      <c r="AU1151" s="162" t="s">
        <v>87</v>
      </c>
      <c r="AY1151" s="18" t="s">
        <v>146</v>
      </c>
      <c r="BE1151" s="163">
        <f>IF(O1151="základní",K1151,0)</f>
        <v>0</v>
      </c>
      <c r="BF1151" s="163">
        <f>IF(O1151="snížená",K1151,0)</f>
        <v>0</v>
      </c>
      <c r="BG1151" s="163">
        <f>IF(O1151="zákl. přenesená",K1151,0)</f>
        <v>0</v>
      </c>
      <c r="BH1151" s="163">
        <f>IF(O1151="sníž. přenesená",K1151,0)</f>
        <v>0</v>
      </c>
      <c r="BI1151" s="163">
        <f>IF(O1151="nulová",K1151,0)</f>
        <v>0</v>
      </c>
      <c r="BJ1151" s="18" t="s">
        <v>83</v>
      </c>
      <c r="BK1151" s="163">
        <f>ROUND(P1151*H1151,2)</f>
        <v>0</v>
      </c>
      <c r="BL1151" s="18" t="s">
        <v>228</v>
      </c>
      <c r="BM1151" s="162" t="s">
        <v>1703</v>
      </c>
    </row>
    <row r="1152" spans="1:65" s="13" customFormat="1" ht="11.25">
      <c r="B1152" s="164"/>
      <c r="D1152" s="165" t="s">
        <v>158</v>
      </c>
      <c r="E1152" s="166" t="s">
        <v>1</v>
      </c>
      <c r="F1152" s="167" t="s">
        <v>1686</v>
      </c>
      <c r="H1152" s="166" t="s">
        <v>1</v>
      </c>
      <c r="I1152" s="168"/>
      <c r="J1152" s="168"/>
      <c r="M1152" s="164"/>
      <c r="N1152" s="169"/>
      <c r="O1152" s="170"/>
      <c r="P1152" s="170"/>
      <c r="Q1152" s="170"/>
      <c r="R1152" s="170"/>
      <c r="S1152" s="170"/>
      <c r="T1152" s="170"/>
      <c r="U1152" s="170"/>
      <c r="V1152" s="170"/>
      <c r="W1152" s="170"/>
      <c r="X1152" s="171"/>
      <c r="AT1152" s="166" t="s">
        <v>158</v>
      </c>
      <c r="AU1152" s="166" t="s">
        <v>87</v>
      </c>
      <c r="AV1152" s="13" t="s">
        <v>83</v>
      </c>
      <c r="AW1152" s="13" t="s">
        <v>4</v>
      </c>
      <c r="AX1152" s="13" t="s">
        <v>78</v>
      </c>
      <c r="AY1152" s="166" t="s">
        <v>146</v>
      </c>
    </row>
    <row r="1153" spans="1:65" s="14" customFormat="1" ht="11.25">
      <c r="B1153" s="172"/>
      <c r="D1153" s="165" t="s">
        <v>158</v>
      </c>
      <c r="E1153" s="173" t="s">
        <v>1</v>
      </c>
      <c r="F1153" s="174" t="s">
        <v>1704</v>
      </c>
      <c r="H1153" s="175">
        <v>35.5</v>
      </c>
      <c r="I1153" s="176"/>
      <c r="J1153" s="176"/>
      <c r="M1153" s="172"/>
      <c r="N1153" s="177"/>
      <c r="O1153" s="178"/>
      <c r="P1153" s="178"/>
      <c r="Q1153" s="178"/>
      <c r="R1153" s="178"/>
      <c r="S1153" s="178"/>
      <c r="T1153" s="178"/>
      <c r="U1153" s="178"/>
      <c r="V1153" s="178"/>
      <c r="W1153" s="178"/>
      <c r="X1153" s="179"/>
      <c r="AT1153" s="173" t="s">
        <v>158</v>
      </c>
      <c r="AU1153" s="173" t="s">
        <v>87</v>
      </c>
      <c r="AV1153" s="14" t="s">
        <v>87</v>
      </c>
      <c r="AW1153" s="14" t="s">
        <v>4</v>
      </c>
      <c r="AX1153" s="14" t="s">
        <v>83</v>
      </c>
      <c r="AY1153" s="173" t="s">
        <v>146</v>
      </c>
    </row>
    <row r="1154" spans="1:65" s="2" customFormat="1" ht="14.45" customHeight="1">
      <c r="A1154" s="33"/>
      <c r="B1154" s="148"/>
      <c r="C1154" s="180" t="s">
        <v>1705</v>
      </c>
      <c r="D1154" s="180" t="s">
        <v>186</v>
      </c>
      <c r="E1154" s="181" t="s">
        <v>1706</v>
      </c>
      <c r="F1154" s="182" t="s">
        <v>1707</v>
      </c>
      <c r="G1154" s="183" t="s">
        <v>324</v>
      </c>
      <c r="H1154" s="184">
        <v>35.85</v>
      </c>
      <c r="I1154" s="185"/>
      <c r="J1154" s="186"/>
      <c r="K1154" s="187">
        <f>ROUND(P1154*H1154,2)</f>
        <v>0</v>
      </c>
      <c r="L1154" s="186"/>
      <c r="M1154" s="188"/>
      <c r="N1154" s="189" t="s">
        <v>1</v>
      </c>
      <c r="O1154" s="158" t="s">
        <v>41</v>
      </c>
      <c r="P1154" s="159">
        <f>I1154+J1154</f>
        <v>0</v>
      </c>
      <c r="Q1154" s="159">
        <f>ROUND(I1154*H1154,2)</f>
        <v>0</v>
      </c>
      <c r="R1154" s="159">
        <f>ROUND(J1154*H1154,2)</f>
        <v>0</v>
      </c>
      <c r="S1154" s="59"/>
      <c r="T1154" s="160">
        <f>S1154*H1154</f>
        <v>0</v>
      </c>
      <c r="U1154" s="160">
        <v>0</v>
      </c>
      <c r="V1154" s="160">
        <f>U1154*H1154</f>
        <v>0</v>
      </c>
      <c r="W1154" s="160">
        <v>0</v>
      </c>
      <c r="X1154" s="161">
        <f>W1154*H1154</f>
        <v>0</v>
      </c>
      <c r="Y1154" s="33"/>
      <c r="Z1154" s="33"/>
      <c r="AA1154" s="33"/>
      <c r="AB1154" s="33"/>
      <c r="AC1154" s="33"/>
      <c r="AD1154" s="33"/>
      <c r="AE1154" s="33"/>
      <c r="AR1154" s="162" t="s">
        <v>316</v>
      </c>
      <c r="AT1154" s="162" t="s">
        <v>186</v>
      </c>
      <c r="AU1154" s="162" t="s">
        <v>87</v>
      </c>
      <c r="AY1154" s="18" t="s">
        <v>146</v>
      </c>
      <c r="BE1154" s="163">
        <f>IF(O1154="základní",K1154,0)</f>
        <v>0</v>
      </c>
      <c r="BF1154" s="163">
        <f>IF(O1154="snížená",K1154,0)</f>
        <v>0</v>
      </c>
      <c r="BG1154" s="163">
        <f>IF(O1154="zákl. přenesená",K1154,0)</f>
        <v>0</v>
      </c>
      <c r="BH1154" s="163">
        <f>IF(O1154="sníž. přenesená",K1154,0)</f>
        <v>0</v>
      </c>
      <c r="BI1154" s="163">
        <f>IF(O1154="nulová",K1154,0)</f>
        <v>0</v>
      </c>
      <c r="BJ1154" s="18" t="s">
        <v>83</v>
      </c>
      <c r="BK1154" s="163">
        <f>ROUND(P1154*H1154,2)</f>
        <v>0</v>
      </c>
      <c r="BL1154" s="18" t="s">
        <v>228</v>
      </c>
      <c r="BM1154" s="162" t="s">
        <v>1708</v>
      </c>
    </row>
    <row r="1155" spans="1:65" s="2" customFormat="1" ht="24.2" customHeight="1">
      <c r="A1155" s="33"/>
      <c r="B1155" s="148"/>
      <c r="C1155" s="149" t="s">
        <v>1709</v>
      </c>
      <c r="D1155" s="149" t="s">
        <v>148</v>
      </c>
      <c r="E1155" s="150" t="s">
        <v>1710</v>
      </c>
      <c r="F1155" s="151" t="s">
        <v>1711</v>
      </c>
      <c r="G1155" s="152" t="s">
        <v>151</v>
      </c>
      <c r="H1155" s="153">
        <v>2.6520000000000001</v>
      </c>
      <c r="I1155" s="154"/>
      <c r="J1155" s="154"/>
      <c r="K1155" s="155">
        <f>ROUND(P1155*H1155,2)</f>
        <v>0</v>
      </c>
      <c r="L1155" s="156"/>
      <c r="M1155" s="34"/>
      <c r="N1155" s="157" t="s">
        <v>1</v>
      </c>
      <c r="O1155" s="158" t="s">
        <v>41</v>
      </c>
      <c r="P1155" s="159">
        <f>I1155+J1155</f>
        <v>0</v>
      </c>
      <c r="Q1155" s="159">
        <f>ROUND(I1155*H1155,2)</f>
        <v>0</v>
      </c>
      <c r="R1155" s="159">
        <f>ROUND(J1155*H1155,2)</f>
        <v>0</v>
      </c>
      <c r="S1155" s="59"/>
      <c r="T1155" s="160">
        <f>S1155*H1155</f>
        <v>0</v>
      </c>
      <c r="U1155" s="160">
        <v>3.6999999999999999E-4</v>
      </c>
      <c r="V1155" s="160">
        <f>U1155*H1155</f>
        <v>9.8123999999999998E-4</v>
      </c>
      <c r="W1155" s="160">
        <v>0</v>
      </c>
      <c r="X1155" s="161">
        <f>W1155*H1155</f>
        <v>0</v>
      </c>
      <c r="Y1155" s="33"/>
      <c r="Z1155" s="33"/>
      <c r="AA1155" s="33"/>
      <c r="AB1155" s="33"/>
      <c r="AC1155" s="33"/>
      <c r="AD1155" s="33"/>
      <c r="AE1155" s="33"/>
      <c r="AR1155" s="162" t="s">
        <v>228</v>
      </c>
      <c r="AT1155" s="162" t="s">
        <v>148</v>
      </c>
      <c r="AU1155" s="162" t="s">
        <v>87</v>
      </c>
      <c r="AY1155" s="18" t="s">
        <v>146</v>
      </c>
      <c r="BE1155" s="163">
        <f>IF(O1155="základní",K1155,0)</f>
        <v>0</v>
      </c>
      <c r="BF1155" s="163">
        <f>IF(O1155="snížená",K1155,0)</f>
        <v>0</v>
      </c>
      <c r="BG1155" s="163">
        <f>IF(O1155="zákl. přenesená",K1155,0)</f>
        <v>0</v>
      </c>
      <c r="BH1155" s="163">
        <f>IF(O1155="sníž. přenesená",K1155,0)</f>
        <v>0</v>
      </c>
      <c r="BI1155" s="163">
        <f>IF(O1155="nulová",K1155,0)</f>
        <v>0</v>
      </c>
      <c r="BJ1155" s="18" t="s">
        <v>83</v>
      </c>
      <c r="BK1155" s="163">
        <f>ROUND(P1155*H1155,2)</f>
        <v>0</v>
      </c>
      <c r="BL1155" s="18" t="s">
        <v>228</v>
      </c>
      <c r="BM1155" s="162" t="s">
        <v>1712</v>
      </c>
    </row>
    <row r="1156" spans="1:65" s="13" customFormat="1" ht="11.25">
      <c r="B1156" s="164"/>
      <c r="D1156" s="165" t="s">
        <v>158</v>
      </c>
      <c r="E1156" s="166" t="s">
        <v>1</v>
      </c>
      <c r="F1156" s="167" t="s">
        <v>195</v>
      </c>
      <c r="H1156" s="166" t="s">
        <v>1</v>
      </c>
      <c r="I1156" s="168"/>
      <c r="J1156" s="168"/>
      <c r="M1156" s="164"/>
      <c r="N1156" s="169"/>
      <c r="O1156" s="170"/>
      <c r="P1156" s="170"/>
      <c r="Q1156" s="170"/>
      <c r="R1156" s="170"/>
      <c r="S1156" s="170"/>
      <c r="T1156" s="170"/>
      <c r="U1156" s="170"/>
      <c r="V1156" s="170"/>
      <c r="W1156" s="170"/>
      <c r="X1156" s="171"/>
      <c r="AT1156" s="166" t="s">
        <v>158</v>
      </c>
      <c r="AU1156" s="166" t="s">
        <v>87</v>
      </c>
      <c r="AV1156" s="13" t="s">
        <v>83</v>
      </c>
      <c r="AW1156" s="13" t="s">
        <v>4</v>
      </c>
      <c r="AX1156" s="13" t="s">
        <v>78</v>
      </c>
      <c r="AY1156" s="166" t="s">
        <v>146</v>
      </c>
    </row>
    <row r="1157" spans="1:65" s="13" customFormat="1" ht="11.25">
      <c r="B1157" s="164"/>
      <c r="D1157" s="165" t="s">
        <v>158</v>
      </c>
      <c r="E1157" s="166" t="s">
        <v>1</v>
      </c>
      <c r="F1157" s="167" t="s">
        <v>1713</v>
      </c>
      <c r="H1157" s="166" t="s">
        <v>1</v>
      </c>
      <c r="I1157" s="168"/>
      <c r="J1157" s="168"/>
      <c r="M1157" s="164"/>
      <c r="N1157" s="169"/>
      <c r="O1157" s="170"/>
      <c r="P1157" s="170"/>
      <c r="Q1157" s="170"/>
      <c r="R1157" s="170"/>
      <c r="S1157" s="170"/>
      <c r="T1157" s="170"/>
      <c r="U1157" s="170"/>
      <c r="V1157" s="170"/>
      <c r="W1157" s="170"/>
      <c r="X1157" s="171"/>
      <c r="AT1157" s="166" t="s">
        <v>158</v>
      </c>
      <c r="AU1157" s="166" t="s">
        <v>87</v>
      </c>
      <c r="AV1157" s="13" t="s">
        <v>83</v>
      </c>
      <c r="AW1157" s="13" t="s">
        <v>4</v>
      </c>
      <c r="AX1157" s="13" t="s">
        <v>78</v>
      </c>
      <c r="AY1157" s="166" t="s">
        <v>146</v>
      </c>
    </row>
    <row r="1158" spans="1:65" s="14" customFormat="1" ht="11.25">
      <c r="B1158" s="172"/>
      <c r="D1158" s="165" t="s">
        <v>158</v>
      </c>
      <c r="E1158" s="173" t="s">
        <v>1</v>
      </c>
      <c r="F1158" s="174" t="s">
        <v>1714</v>
      </c>
      <c r="H1158" s="175">
        <v>1.254</v>
      </c>
      <c r="I1158" s="176"/>
      <c r="J1158" s="176"/>
      <c r="M1158" s="172"/>
      <c r="N1158" s="177"/>
      <c r="O1158" s="178"/>
      <c r="P1158" s="178"/>
      <c r="Q1158" s="178"/>
      <c r="R1158" s="178"/>
      <c r="S1158" s="178"/>
      <c r="T1158" s="178"/>
      <c r="U1158" s="178"/>
      <c r="V1158" s="178"/>
      <c r="W1158" s="178"/>
      <c r="X1158" s="179"/>
      <c r="AT1158" s="173" t="s">
        <v>158</v>
      </c>
      <c r="AU1158" s="173" t="s">
        <v>87</v>
      </c>
      <c r="AV1158" s="14" t="s">
        <v>87</v>
      </c>
      <c r="AW1158" s="14" t="s">
        <v>4</v>
      </c>
      <c r="AX1158" s="14" t="s">
        <v>78</v>
      </c>
      <c r="AY1158" s="173" t="s">
        <v>146</v>
      </c>
    </row>
    <row r="1159" spans="1:65" s="14" customFormat="1" ht="11.25">
      <c r="B1159" s="172"/>
      <c r="D1159" s="165" t="s">
        <v>158</v>
      </c>
      <c r="E1159" s="173" t="s">
        <v>1</v>
      </c>
      <c r="F1159" s="174" t="s">
        <v>1715</v>
      </c>
      <c r="H1159" s="175">
        <v>1.3979999999999999</v>
      </c>
      <c r="I1159" s="176"/>
      <c r="J1159" s="176"/>
      <c r="M1159" s="172"/>
      <c r="N1159" s="177"/>
      <c r="O1159" s="178"/>
      <c r="P1159" s="178"/>
      <c r="Q1159" s="178"/>
      <c r="R1159" s="178"/>
      <c r="S1159" s="178"/>
      <c r="T1159" s="178"/>
      <c r="U1159" s="178"/>
      <c r="V1159" s="178"/>
      <c r="W1159" s="178"/>
      <c r="X1159" s="179"/>
      <c r="AT1159" s="173" t="s">
        <v>158</v>
      </c>
      <c r="AU1159" s="173" t="s">
        <v>87</v>
      </c>
      <c r="AV1159" s="14" t="s">
        <v>87</v>
      </c>
      <c r="AW1159" s="14" t="s">
        <v>4</v>
      </c>
      <c r="AX1159" s="14" t="s">
        <v>78</v>
      </c>
      <c r="AY1159" s="173" t="s">
        <v>146</v>
      </c>
    </row>
    <row r="1160" spans="1:65" s="15" customFormat="1" ht="11.25">
      <c r="B1160" s="190"/>
      <c r="D1160" s="165" t="s">
        <v>158</v>
      </c>
      <c r="E1160" s="191" t="s">
        <v>1</v>
      </c>
      <c r="F1160" s="192" t="s">
        <v>248</v>
      </c>
      <c r="H1160" s="193">
        <v>2.6520000000000001</v>
      </c>
      <c r="I1160" s="194"/>
      <c r="J1160" s="194"/>
      <c r="M1160" s="190"/>
      <c r="N1160" s="195"/>
      <c r="O1160" s="196"/>
      <c r="P1160" s="196"/>
      <c r="Q1160" s="196"/>
      <c r="R1160" s="196"/>
      <c r="S1160" s="196"/>
      <c r="T1160" s="196"/>
      <c r="U1160" s="196"/>
      <c r="V1160" s="196"/>
      <c r="W1160" s="196"/>
      <c r="X1160" s="197"/>
      <c r="AT1160" s="191" t="s">
        <v>158</v>
      </c>
      <c r="AU1160" s="191" t="s">
        <v>87</v>
      </c>
      <c r="AV1160" s="15" t="s">
        <v>152</v>
      </c>
      <c r="AW1160" s="15" t="s">
        <v>4</v>
      </c>
      <c r="AX1160" s="15" t="s">
        <v>83</v>
      </c>
      <c r="AY1160" s="191" t="s">
        <v>146</v>
      </c>
    </row>
    <row r="1161" spans="1:65" s="2" customFormat="1" ht="37.9" customHeight="1">
      <c r="A1161" s="33"/>
      <c r="B1161" s="148"/>
      <c r="C1161" s="180" t="s">
        <v>1716</v>
      </c>
      <c r="D1161" s="180" t="s">
        <v>186</v>
      </c>
      <c r="E1161" s="181" t="s">
        <v>1717</v>
      </c>
      <c r="F1161" s="182" t="s">
        <v>1718</v>
      </c>
      <c r="G1161" s="183" t="s">
        <v>151</v>
      </c>
      <c r="H1161" s="184">
        <v>2.6520000000000001</v>
      </c>
      <c r="I1161" s="185"/>
      <c r="J1161" s="186"/>
      <c r="K1161" s="187">
        <f>ROUND(P1161*H1161,2)</f>
        <v>0</v>
      </c>
      <c r="L1161" s="186"/>
      <c r="M1161" s="188"/>
      <c r="N1161" s="189" t="s">
        <v>1</v>
      </c>
      <c r="O1161" s="158" t="s">
        <v>41</v>
      </c>
      <c r="P1161" s="159">
        <f>I1161+J1161</f>
        <v>0</v>
      </c>
      <c r="Q1161" s="159">
        <f>ROUND(I1161*H1161,2)</f>
        <v>0</v>
      </c>
      <c r="R1161" s="159">
        <f>ROUND(J1161*H1161,2)</f>
        <v>0</v>
      </c>
      <c r="S1161" s="59"/>
      <c r="T1161" s="160">
        <f>S1161*H1161</f>
        <v>0</v>
      </c>
      <c r="U1161" s="160">
        <v>1.7430000000000001E-2</v>
      </c>
      <c r="V1161" s="160">
        <f>U1161*H1161</f>
        <v>4.6224360000000006E-2</v>
      </c>
      <c r="W1161" s="160">
        <v>0</v>
      </c>
      <c r="X1161" s="161">
        <f>W1161*H1161</f>
        <v>0</v>
      </c>
      <c r="Y1161" s="33"/>
      <c r="Z1161" s="33"/>
      <c r="AA1161" s="33"/>
      <c r="AB1161" s="33"/>
      <c r="AC1161" s="33"/>
      <c r="AD1161" s="33"/>
      <c r="AE1161" s="33"/>
      <c r="AR1161" s="162" t="s">
        <v>316</v>
      </c>
      <c r="AT1161" s="162" t="s">
        <v>186</v>
      </c>
      <c r="AU1161" s="162" t="s">
        <v>87</v>
      </c>
      <c r="AY1161" s="18" t="s">
        <v>146</v>
      </c>
      <c r="BE1161" s="163">
        <f>IF(O1161="základní",K1161,0)</f>
        <v>0</v>
      </c>
      <c r="BF1161" s="163">
        <f>IF(O1161="snížená",K1161,0)</f>
        <v>0</v>
      </c>
      <c r="BG1161" s="163">
        <f>IF(O1161="zákl. přenesená",K1161,0)</f>
        <v>0</v>
      </c>
      <c r="BH1161" s="163">
        <f>IF(O1161="sníž. přenesená",K1161,0)</f>
        <v>0</v>
      </c>
      <c r="BI1161" s="163">
        <f>IF(O1161="nulová",K1161,0)</f>
        <v>0</v>
      </c>
      <c r="BJ1161" s="18" t="s">
        <v>83</v>
      </c>
      <c r="BK1161" s="163">
        <f>ROUND(P1161*H1161,2)</f>
        <v>0</v>
      </c>
      <c r="BL1161" s="18" t="s">
        <v>228</v>
      </c>
      <c r="BM1161" s="162" t="s">
        <v>1719</v>
      </c>
    </row>
    <row r="1162" spans="1:65" s="2" customFormat="1" ht="24.2" customHeight="1">
      <c r="A1162" s="33"/>
      <c r="B1162" s="148"/>
      <c r="C1162" s="149" t="s">
        <v>1720</v>
      </c>
      <c r="D1162" s="149" t="s">
        <v>148</v>
      </c>
      <c r="E1162" s="150" t="s">
        <v>1721</v>
      </c>
      <c r="F1162" s="151" t="s">
        <v>1722</v>
      </c>
      <c r="G1162" s="152" t="s">
        <v>151</v>
      </c>
      <c r="H1162" s="153">
        <v>36.765999999999998</v>
      </c>
      <c r="I1162" s="154"/>
      <c r="J1162" s="154"/>
      <c r="K1162" s="155">
        <f>ROUND(P1162*H1162,2)</f>
        <v>0</v>
      </c>
      <c r="L1162" s="156"/>
      <c r="M1162" s="34"/>
      <c r="N1162" s="157" t="s">
        <v>1</v>
      </c>
      <c r="O1162" s="158" t="s">
        <v>41</v>
      </c>
      <c r="P1162" s="159">
        <f>I1162+J1162</f>
        <v>0</v>
      </c>
      <c r="Q1162" s="159">
        <f>ROUND(I1162*H1162,2)</f>
        <v>0</v>
      </c>
      <c r="R1162" s="159">
        <f>ROUND(J1162*H1162,2)</f>
        <v>0</v>
      </c>
      <c r="S1162" s="59"/>
      <c r="T1162" s="160">
        <f>S1162*H1162</f>
        <v>0</v>
      </c>
      <c r="U1162" s="160">
        <v>2.7E-4</v>
      </c>
      <c r="V1162" s="160">
        <f>U1162*H1162</f>
        <v>9.9268199999999994E-3</v>
      </c>
      <c r="W1162" s="160">
        <v>0</v>
      </c>
      <c r="X1162" s="161">
        <f>W1162*H1162</f>
        <v>0</v>
      </c>
      <c r="Y1162" s="33"/>
      <c r="Z1162" s="33"/>
      <c r="AA1162" s="33"/>
      <c r="AB1162" s="33"/>
      <c r="AC1162" s="33"/>
      <c r="AD1162" s="33"/>
      <c r="AE1162" s="33"/>
      <c r="AR1162" s="162" t="s">
        <v>228</v>
      </c>
      <c r="AT1162" s="162" t="s">
        <v>148</v>
      </c>
      <c r="AU1162" s="162" t="s">
        <v>87</v>
      </c>
      <c r="AY1162" s="18" t="s">
        <v>146</v>
      </c>
      <c r="BE1162" s="163">
        <f>IF(O1162="základní",K1162,0)</f>
        <v>0</v>
      </c>
      <c r="BF1162" s="163">
        <f>IF(O1162="snížená",K1162,0)</f>
        <v>0</v>
      </c>
      <c r="BG1162" s="163">
        <f>IF(O1162="zákl. přenesená",K1162,0)</f>
        <v>0</v>
      </c>
      <c r="BH1162" s="163">
        <f>IF(O1162="sníž. přenesená",K1162,0)</f>
        <v>0</v>
      </c>
      <c r="BI1162" s="163">
        <f>IF(O1162="nulová",K1162,0)</f>
        <v>0</v>
      </c>
      <c r="BJ1162" s="18" t="s">
        <v>83</v>
      </c>
      <c r="BK1162" s="163">
        <f>ROUND(P1162*H1162,2)</f>
        <v>0</v>
      </c>
      <c r="BL1162" s="18" t="s">
        <v>228</v>
      </c>
      <c r="BM1162" s="162" t="s">
        <v>1723</v>
      </c>
    </row>
    <row r="1163" spans="1:65" s="13" customFormat="1" ht="11.25">
      <c r="B1163" s="164"/>
      <c r="D1163" s="165" t="s">
        <v>158</v>
      </c>
      <c r="E1163" s="166" t="s">
        <v>1</v>
      </c>
      <c r="F1163" s="167" t="s">
        <v>195</v>
      </c>
      <c r="H1163" s="166" t="s">
        <v>1</v>
      </c>
      <c r="I1163" s="168"/>
      <c r="J1163" s="168"/>
      <c r="M1163" s="164"/>
      <c r="N1163" s="169"/>
      <c r="O1163" s="170"/>
      <c r="P1163" s="170"/>
      <c r="Q1163" s="170"/>
      <c r="R1163" s="170"/>
      <c r="S1163" s="170"/>
      <c r="T1163" s="170"/>
      <c r="U1163" s="170"/>
      <c r="V1163" s="170"/>
      <c r="W1163" s="170"/>
      <c r="X1163" s="171"/>
      <c r="AT1163" s="166" t="s">
        <v>158</v>
      </c>
      <c r="AU1163" s="166" t="s">
        <v>87</v>
      </c>
      <c r="AV1163" s="13" t="s">
        <v>83</v>
      </c>
      <c r="AW1163" s="13" t="s">
        <v>4</v>
      </c>
      <c r="AX1163" s="13" t="s">
        <v>78</v>
      </c>
      <c r="AY1163" s="166" t="s">
        <v>146</v>
      </c>
    </row>
    <row r="1164" spans="1:65" s="13" customFormat="1" ht="11.25">
      <c r="B1164" s="164"/>
      <c r="D1164" s="165" t="s">
        <v>158</v>
      </c>
      <c r="E1164" s="166" t="s">
        <v>1</v>
      </c>
      <c r="F1164" s="167" t="s">
        <v>1724</v>
      </c>
      <c r="H1164" s="166" t="s">
        <v>1</v>
      </c>
      <c r="I1164" s="168"/>
      <c r="J1164" s="168"/>
      <c r="M1164" s="164"/>
      <c r="N1164" s="169"/>
      <c r="O1164" s="170"/>
      <c r="P1164" s="170"/>
      <c r="Q1164" s="170"/>
      <c r="R1164" s="170"/>
      <c r="S1164" s="170"/>
      <c r="T1164" s="170"/>
      <c r="U1164" s="170"/>
      <c r="V1164" s="170"/>
      <c r="W1164" s="170"/>
      <c r="X1164" s="171"/>
      <c r="AT1164" s="166" t="s">
        <v>158</v>
      </c>
      <c r="AU1164" s="166" t="s">
        <v>87</v>
      </c>
      <c r="AV1164" s="13" t="s">
        <v>83</v>
      </c>
      <c r="AW1164" s="13" t="s">
        <v>4</v>
      </c>
      <c r="AX1164" s="13" t="s">
        <v>78</v>
      </c>
      <c r="AY1164" s="166" t="s">
        <v>146</v>
      </c>
    </row>
    <row r="1165" spans="1:65" s="14" customFormat="1" ht="11.25">
      <c r="B1165" s="172"/>
      <c r="D1165" s="165" t="s">
        <v>158</v>
      </c>
      <c r="E1165" s="173" t="s">
        <v>1</v>
      </c>
      <c r="F1165" s="174" t="s">
        <v>1725</v>
      </c>
      <c r="H1165" s="175">
        <v>2.7</v>
      </c>
      <c r="I1165" s="176"/>
      <c r="J1165" s="176"/>
      <c r="M1165" s="172"/>
      <c r="N1165" s="177"/>
      <c r="O1165" s="178"/>
      <c r="P1165" s="178"/>
      <c r="Q1165" s="178"/>
      <c r="R1165" s="178"/>
      <c r="S1165" s="178"/>
      <c r="T1165" s="178"/>
      <c r="U1165" s="178"/>
      <c r="V1165" s="178"/>
      <c r="W1165" s="178"/>
      <c r="X1165" s="179"/>
      <c r="AT1165" s="173" t="s">
        <v>158</v>
      </c>
      <c r="AU1165" s="173" t="s">
        <v>87</v>
      </c>
      <c r="AV1165" s="14" t="s">
        <v>87</v>
      </c>
      <c r="AW1165" s="14" t="s">
        <v>4</v>
      </c>
      <c r="AX1165" s="14" t="s">
        <v>78</v>
      </c>
      <c r="AY1165" s="173" t="s">
        <v>146</v>
      </c>
    </row>
    <row r="1166" spans="1:65" s="16" customFormat="1" ht="11.25">
      <c r="B1166" s="198"/>
      <c r="D1166" s="165" t="s">
        <v>158</v>
      </c>
      <c r="E1166" s="199" t="s">
        <v>1</v>
      </c>
      <c r="F1166" s="200" t="s">
        <v>588</v>
      </c>
      <c r="H1166" s="201">
        <v>2.7</v>
      </c>
      <c r="I1166" s="202"/>
      <c r="J1166" s="202"/>
      <c r="M1166" s="198"/>
      <c r="N1166" s="203"/>
      <c r="O1166" s="204"/>
      <c r="P1166" s="204"/>
      <c r="Q1166" s="204"/>
      <c r="R1166" s="204"/>
      <c r="S1166" s="204"/>
      <c r="T1166" s="204"/>
      <c r="U1166" s="204"/>
      <c r="V1166" s="204"/>
      <c r="W1166" s="204"/>
      <c r="X1166" s="205"/>
      <c r="AT1166" s="199" t="s">
        <v>158</v>
      </c>
      <c r="AU1166" s="199" t="s">
        <v>87</v>
      </c>
      <c r="AV1166" s="16" t="s">
        <v>161</v>
      </c>
      <c r="AW1166" s="16" t="s">
        <v>4</v>
      </c>
      <c r="AX1166" s="16" t="s">
        <v>78</v>
      </c>
      <c r="AY1166" s="199" t="s">
        <v>146</v>
      </c>
    </row>
    <row r="1167" spans="1:65" s="13" customFormat="1" ht="11.25">
      <c r="B1167" s="164"/>
      <c r="D1167" s="165" t="s">
        <v>158</v>
      </c>
      <c r="E1167" s="166" t="s">
        <v>1</v>
      </c>
      <c r="F1167" s="167" t="s">
        <v>1726</v>
      </c>
      <c r="H1167" s="166" t="s">
        <v>1</v>
      </c>
      <c r="I1167" s="168"/>
      <c r="J1167" s="168"/>
      <c r="M1167" s="164"/>
      <c r="N1167" s="169"/>
      <c r="O1167" s="170"/>
      <c r="P1167" s="170"/>
      <c r="Q1167" s="170"/>
      <c r="R1167" s="170"/>
      <c r="S1167" s="170"/>
      <c r="T1167" s="170"/>
      <c r="U1167" s="170"/>
      <c r="V1167" s="170"/>
      <c r="W1167" s="170"/>
      <c r="X1167" s="171"/>
      <c r="AT1167" s="166" t="s">
        <v>158</v>
      </c>
      <c r="AU1167" s="166" t="s">
        <v>87</v>
      </c>
      <c r="AV1167" s="13" t="s">
        <v>83</v>
      </c>
      <c r="AW1167" s="13" t="s">
        <v>4</v>
      </c>
      <c r="AX1167" s="13" t="s">
        <v>78</v>
      </c>
      <c r="AY1167" s="166" t="s">
        <v>146</v>
      </c>
    </row>
    <row r="1168" spans="1:65" s="14" customFormat="1" ht="11.25">
      <c r="B1168" s="172"/>
      <c r="D1168" s="165" t="s">
        <v>158</v>
      </c>
      <c r="E1168" s="173" t="s">
        <v>1</v>
      </c>
      <c r="F1168" s="174" t="s">
        <v>1727</v>
      </c>
      <c r="H1168" s="175">
        <v>8.1080000000000005</v>
      </c>
      <c r="I1168" s="176"/>
      <c r="J1168" s="176"/>
      <c r="M1168" s="172"/>
      <c r="N1168" s="177"/>
      <c r="O1168" s="178"/>
      <c r="P1168" s="178"/>
      <c r="Q1168" s="178"/>
      <c r="R1168" s="178"/>
      <c r="S1168" s="178"/>
      <c r="T1168" s="178"/>
      <c r="U1168" s="178"/>
      <c r="V1168" s="178"/>
      <c r="W1168" s="178"/>
      <c r="X1168" s="179"/>
      <c r="AT1168" s="173" t="s">
        <v>158</v>
      </c>
      <c r="AU1168" s="173" t="s">
        <v>87</v>
      </c>
      <c r="AV1168" s="14" t="s">
        <v>87</v>
      </c>
      <c r="AW1168" s="14" t="s">
        <v>4</v>
      </c>
      <c r="AX1168" s="14" t="s">
        <v>78</v>
      </c>
      <c r="AY1168" s="173" t="s">
        <v>146</v>
      </c>
    </row>
    <row r="1169" spans="1:65" s="14" customFormat="1" ht="11.25">
      <c r="B1169" s="172"/>
      <c r="D1169" s="165" t="s">
        <v>158</v>
      </c>
      <c r="E1169" s="173" t="s">
        <v>1</v>
      </c>
      <c r="F1169" s="174" t="s">
        <v>1728</v>
      </c>
      <c r="H1169" s="175">
        <v>2.94</v>
      </c>
      <c r="I1169" s="176"/>
      <c r="J1169" s="176"/>
      <c r="M1169" s="172"/>
      <c r="N1169" s="177"/>
      <c r="O1169" s="178"/>
      <c r="P1169" s="178"/>
      <c r="Q1169" s="178"/>
      <c r="R1169" s="178"/>
      <c r="S1169" s="178"/>
      <c r="T1169" s="178"/>
      <c r="U1169" s="178"/>
      <c r="V1169" s="178"/>
      <c r="W1169" s="178"/>
      <c r="X1169" s="179"/>
      <c r="AT1169" s="173" t="s">
        <v>158</v>
      </c>
      <c r="AU1169" s="173" t="s">
        <v>87</v>
      </c>
      <c r="AV1169" s="14" t="s">
        <v>87</v>
      </c>
      <c r="AW1169" s="14" t="s">
        <v>4</v>
      </c>
      <c r="AX1169" s="14" t="s">
        <v>78</v>
      </c>
      <c r="AY1169" s="173" t="s">
        <v>146</v>
      </c>
    </row>
    <row r="1170" spans="1:65" s="16" customFormat="1" ht="11.25">
      <c r="B1170" s="198"/>
      <c r="D1170" s="165" t="s">
        <v>158</v>
      </c>
      <c r="E1170" s="199" t="s">
        <v>1</v>
      </c>
      <c r="F1170" s="200" t="s">
        <v>588</v>
      </c>
      <c r="H1170" s="201">
        <v>11.048</v>
      </c>
      <c r="I1170" s="202"/>
      <c r="J1170" s="202"/>
      <c r="M1170" s="198"/>
      <c r="N1170" s="203"/>
      <c r="O1170" s="204"/>
      <c r="P1170" s="204"/>
      <c r="Q1170" s="204"/>
      <c r="R1170" s="204"/>
      <c r="S1170" s="204"/>
      <c r="T1170" s="204"/>
      <c r="U1170" s="204"/>
      <c r="V1170" s="204"/>
      <c r="W1170" s="204"/>
      <c r="X1170" s="205"/>
      <c r="AT1170" s="199" t="s">
        <v>158</v>
      </c>
      <c r="AU1170" s="199" t="s">
        <v>87</v>
      </c>
      <c r="AV1170" s="16" t="s">
        <v>161</v>
      </c>
      <c r="AW1170" s="16" t="s">
        <v>4</v>
      </c>
      <c r="AX1170" s="16" t="s">
        <v>78</v>
      </c>
      <c r="AY1170" s="199" t="s">
        <v>146</v>
      </c>
    </row>
    <row r="1171" spans="1:65" s="13" customFormat="1" ht="11.25">
      <c r="B1171" s="164"/>
      <c r="D1171" s="165" t="s">
        <v>158</v>
      </c>
      <c r="E1171" s="166" t="s">
        <v>1</v>
      </c>
      <c r="F1171" s="167" t="s">
        <v>1713</v>
      </c>
      <c r="H1171" s="166" t="s">
        <v>1</v>
      </c>
      <c r="I1171" s="168"/>
      <c r="J1171" s="168"/>
      <c r="M1171" s="164"/>
      <c r="N1171" s="169"/>
      <c r="O1171" s="170"/>
      <c r="P1171" s="170"/>
      <c r="Q1171" s="170"/>
      <c r="R1171" s="170"/>
      <c r="S1171" s="170"/>
      <c r="T1171" s="170"/>
      <c r="U1171" s="170"/>
      <c r="V1171" s="170"/>
      <c r="W1171" s="170"/>
      <c r="X1171" s="171"/>
      <c r="AT1171" s="166" t="s">
        <v>158</v>
      </c>
      <c r="AU1171" s="166" t="s">
        <v>87</v>
      </c>
      <c r="AV1171" s="13" t="s">
        <v>83</v>
      </c>
      <c r="AW1171" s="13" t="s">
        <v>4</v>
      </c>
      <c r="AX1171" s="13" t="s">
        <v>78</v>
      </c>
      <c r="AY1171" s="166" t="s">
        <v>146</v>
      </c>
    </row>
    <row r="1172" spans="1:65" s="14" customFormat="1" ht="11.25">
      <c r="B1172" s="172"/>
      <c r="D1172" s="165" t="s">
        <v>158</v>
      </c>
      <c r="E1172" s="173" t="s">
        <v>1</v>
      </c>
      <c r="F1172" s="174" t="s">
        <v>1729</v>
      </c>
      <c r="H1172" s="175">
        <v>3.08</v>
      </c>
      <c r="I1172" s="176"/>
      <c r="J1172" s="176"/>
      <c r="M1172" s="172"/>
      <c r="N1172" s="177"/>
      <c r="O1172" s="178"/>
      <c r="P1172" s="178"/>
      <c r="Q1172" s="178"/>
      <c r="R1172" s="178"/>
      <c r="S1172" s="178"/>
      <c r="T1172" s="178"/>
      <c r="U1172" s="178"/>
      <c r="V1172" s="178"/>
      <c r="W1172" s="178"/>
      <c r="X1172" s="179"/>
      <c r="AT1172" s="173" t="s">
        <v>158</v>
      </c>
      <c r="AU1172" s="173" t="s">
        <v>87</v>
      </c>
      <c r="AV1172" s="14" t="s">
        <v>87</v>
      </c>
      <c r="AW1172" s="14" t="s">
        <v>4</v>
      </c>
      <c r="AX1172" s="14" t="s">
        <v>78</v>
      </c>
      <c r="AY1172" s="173" t="s">
        <v>146</v>
      </c>
    </row>
    <row r="1173" spans="1:65" s="14" customFormat="1" ht="11.25">
      <c r="B1173" s="172"/>
      <c r="D1173" s="165" t="s">
        <v>158</v>
      </c>
      <c r="E1173" s="173" t="s">
        <v>1</v>
      </c>
      <c r="F1173" s="174" t="s">
        <v>1730</v>
      </c>
      <c r="H1173" s="175">
        <v>4.66</v>
      </c>
      <c r="I1173" s="176"/>
      <c r="J1173" s="176"/>
      <c r="M1173" s="172"/>
      <c r="N1173" s="177"/>
      <c r="O1173" s="178"/>
      <c r="P1173" s="178"/>
      <c r="Q1173" s="178"/>
      <c r="R1173" s="178"/>
      <c r="S1173" s="178"/>
      <c r="T1173" s="178"/>
      <c r="U1173" s="178"/>
      <c r="V1173" s="178"/>
      <c r="W1173" s="178"/>
      <c r="X1173" s="179"/>
      <c r="AT1173" s="173" t="s">
        <v>158</v>
      </c>
      <c r="AU1173" s="173" t="s">
        <v>87</v>
      </c>
      <c r="AV1173" s="14" t="s">
        <v>87</v>
      </c>
      <c r="AW1173" s="14" t="s">
        <v>4</v>
      </c>
      <c r="AX1173" s="14" t="s">
        <v>78</v>
      </c>
      <c r="AY1173" s="173" t="s">
        <v>146</v>
      </c>
    </row>
    <row r="1174" spans="1:65" s="14" customFormat="1" ht="11.25">
      <c r="B1174" s="172"/>
      <c r="D1174" s="165" t="s">
        <v>158</v>
      </c>
      <c r="E1174" s="173" t="s">
        <v>1</v>
      </c>
      <c r="F1174" s="174" t="s">
        <v>1731</v>
      </c>
      <c r="H1174" s="175">
        <v>3.169</v>
      </c>
      <c r="I1174" s="176"/>
      <c r="J1174" s="176"/>
      <c r="M1174" s="172"/>
      <c r="N1174" s="177"/>
      <c r="O1174" s="178"/>
      <c r="P1174" s="178"/>
      <c r="Q1174" s="178"/>
      <c r="R1174" s="178"/>
      <c r="S1174" s="178"/>
      <c r="T1174" s="178"/>
      <c r="U1174" s="178"/>
      <c r="V1174" s="178"/>
      <c r="W1174" s="178"/>
      <c r="X1174" s="179"/>
      <c r="AT1174" s="173" t="s">
        <v>158</v>
      </c>
      <c r="AU1174" s="173" t="s">
        <v>87</v>
      </c>
      <c r="AV1174" s="14" t="s">
        <v>87</v>
      </c>
      <c r="AW1174" s="14" t="s">
        <v>4</v>
      </c>
      <c r="AX1174" s="14" t="s">
        <v>78</v>
      </c>
      <c r="AY1174" s="173" t="s">
        <v>146</v>
      </c>
    </row>
    <row r="1175" spans="1:65" s="14" customFormat="1" ht="11.25">
      <c r="B1175" s="172"/>
      <c r="D1175" s="165" t="s">
        <v>158</v>
      </c>
      <c r="E1175" s="173" t="s">
        <v>1</v>
      </c>
      <c r="F1175" s="174" t="s">
        <v>1732</v>
      </c>
      <c r="H1175" s="175">
        <v>3.448</v>
      </c>
      <c r="I1175" s="176"/>
      <c r="J1175" s="176"/>
      <c r="M1175" s="172"/>
      <c r="N1175" s="177"/>
      <c r="O1175" s="178"/>
      <c r="P1175" s="178"/>
      <c r="Q1175" s="178"/>
      <c r="R1175" s="178"/>
      <c r="S1175" s="178"/>
      <c r="T1175" s="178"/>
      <c r="U1175" s="178"/>
      <c r="V1175" s="178"/>
      <c r="W1175" s="178"/>
      <c r="X1175" s="179"/>
      <c r="AT1175" s="173" t="s">
        <v>158</v>
      </c>
      <c r="AU1175" s="173" t="s">
        <v>87</v>
      </c>
      <c r="AV1175" s="14" t="s">
        <v>87</v>
      </c>
      <c r="AW1175" s="14" t="s">
        <v>4</v>
      </c>
      <c r="AX1175" s="14" t="s">
        <v>78</v>
      </c>
      <c r="AY1175" s="173" t="s">
        <v>146</v>
      </c>
    </row>
    <row r="1176" spans="1:65" s="14" customFormat="1" ht="11.25">
      <c r="B1176" s="172"/>
      <c r="D1176" s="165" t="s">
        <v>158</v>
      </c>
      <c r="E1176" s="173" t="s">
        <v>1</v>
      </c>
      <c r="F1176" s="174" t="s">
        <v>1733</v>
      </c>
      <c r="H1176" s="175">
        <v>2.9630000000000001</v>
      </c>
      <c r="I1176" s="176"/>
      <c r="J1176" s="176"/>
      <c r="M1176" s="172"/>
      <c r="N1176" s="177"/>
      <c r="O1176" s="178"/>
      <c r="P1176" s="178"/>
      <c r="Q1176" s="178"/>
      <c r="R1176" s="178"/>
      <c r="S1176" s="178"/>
      <c r="T1176" s="178"/>
      <c r="U1176" s="178"/>
      <c r="V1176" s="178"/>
      <c r="W1176" s="178"/>
      <c r="X1176" s="179"/>
      <c r="AT1176" s="173" t="s">
        <v>158</v>
      </c>
      <c r="AU1176" s="173" t="s">
        <v>87</v>
      </c>
      <c r="AV1176" s="14" t="s">
        <v>87</v>
      </c>
      <c r="AW1176" s="14" t="s">
        <v>4</v>
      </c>
      <c r="AX1176" s="14" t="s">
        <v>78</v>
      </c>
      <c r="AY1176" s="173" t="s">
        <v>146</v>
      </c>
    </row>
    <row r="1177" spans="1:65" s="14" customFormat="1" ht="11.25">
      <c r="B1177" s="172"/>
      <c r="D1177" s="165" t="s">
        <v>158</v>
      </c>
      <c r="E1177" s="173" t="s">
        <v>1</v>
      </c>
      <c r="F1177" s="174" t="s">
        <v>1734</v>
      </c>
      <c r="H1177" s="175">
        <v>3.7</v>
      </c>
      <c r="I1177" s="176"/>
      <c r="J1177" s="176"/>
      <c r="M1177" s="172"/>
      <c r="N1177" s="177"/>
      <c r="O1177" s="178"/>
      <c r="P1177" s="178"/>
      <c r="Q1177" s="178"/>
      <c r="R1177" s="178"/>
      <c r="S1177" s="178"/>
      <c r="T1177" s="178"/>
      <c r="U1177" s="178"/>
      <c r="V1177" s="178"/>
      <c r="W1177" s="178"/>
      <c r="X1177" s="179"/>
      <c r="AT1177" s="173" t="s">
        <v>158</v>
      </c>
      <c r="AU1177" s="173" t="s">
        <v>87</v>
      </c>
      <c r="AV1177" s="14" t="s">
        <v>87</v>
      </c>
      <c r="AW1177" s="14" t="s">
        <v>4</v>
      </c>
      <c r="AX1177" s="14" t="s">
        <v>78</v>
      </c>
      <c r="AY1177" s="173" t="s">
        <v>146</v>
      </c>
    </row>
    <row r="1178" spans="1:65" s="16" customFormat="1" ht="11.25">
      <c r="B1178" s="198"/>
      <c r="D1178" s="165" t="s">
        <v>158</v>
      </c>
      <c r="E1178" s="199" t="s">
        <v>1</v>
      </c>
      <c r="F1178" s="200" t="s">
        <v>588</v>
      </c>
      <c r="H1178" s="201">
        <v>21.02</v>
      </c>
      <c r="I1178" s="202"/>
      <c r="J1178" s="202"/>
      <c r="M1178" s="198"/>
      <c r="N1178" s="203"/>
      <c r="O1178" s="204"/>
      <c r="P1178" s="204"/>
      <c r="Q1178" s="204"/>
      <c r="R1178" s="204"/>
      <c r="S1178" s="204"/>
      <c r="T1178" s="204"/>
      <c r="U1178" s="204"/>
      <c r="V1178" s="204"/>
      <c r="W1178" s="204"/>
      <c r="X1178" s="205"/>
      <c r="AT1178" s="199" t="s">
        <v>158</v>
      </c>
      <c r="AU1178" s="199" t="s">
        <v>87</v>
      </c>
      <c r="AV1178" s="16" t="s">
        <v>161</v>
      </c>
      <c r="AW1178" s="16" t="s">
        <v>4</v>
      </c>
      <c r="AX1178" s="16" t="s">
        <v>78</v>
      </c>
      <c r="AY1178" s="199" t="s">
        <v>146</v>
      </c>
    </row>
    <row r="1179" spans="1:65" s="13" customFormat="1" ht="11.25">
      <c r="B1179" s="164"/>
      <c r="D1179" s="165" t="s">
        <v>158</v>
      </c>
      <c r="E1179" s="166" t="s">
        <v>1</v>
      </c>
      <c r="F1179" s="167" t="s">
        <v>1735</v>
      </c>
      <c r="H1179" s="166" t="s">
        <v>1</v>
      </c>
      <c r="I1179" s="168"/>
      <c r="J1179" s="168"/>
      <c r="M1179" s="164"/>
      <c r="N1179" s="169"/>
      <c r="O1179" s="170"/>
      <c r="P1179" s="170"/>
      <c r="Q1179" s="170"/>
      <c r="R1179" s="170"/>
      <c r="S1179" s="170"/>
      <c r="T1179" s="170"/>
      <c r="U1179" s="170"/>
      <c r="V1179" s="170"/>
      <c r="W1179" s="170"/>
      <c r="X1179" s="171"/>
      <c r="AT1179" s="166" t="s">
        <v>158</v>
      </c>
      <c r="AU1179" s="166" t="s">
        <v>87</v>
      </c>
      <c r="AV1179" s="13" t="s">
        <v>83</v>
      </c>
      <c r="AW1179" s="13" t="s">
        <v>4</v>
      </c>
      <c r="AX1179" s="13" t="s">
        <v>78</v>
      </c>
      <c r="AY1179" s="166" t="s">
        <v>146</v>
      </c>
    </row>
    <row r="1180" spans="1:65" s="14" customFormat="1" ht="11.25">
      <c r="B1180" s="172"/>
      <c r="D1180" s="165" t="s">
        <v>158</v>
      </c>
      <c r="E1180" s="173" t="s">
        <v>1</v>
      </c>
      <c r="F1180" s="174" t="s">
        <v>1736</v>
      </c>
      <c r="H1180" s="175">
        <v>1.998</v>
      </c>
      <c r="I1180" s="176"/>
      <c r="J1180" s="176"/>
      <c r="M1180" s="172"/>
      <c r="N1180" s="177"/>
      <c r="O1180" s="178"/>
      <c r="P1180" s="178"/>
      <c r="Q1180" s="178"/>
      <c r="R1180" s="178"/>
      <c r="S1180" s="178"/>
      <c r="T1180" s="178"/>
      <c r="U1180" s="178"/>
      <c r="V1180" s="178"/>
      <c r="W1180" s="178"/>
      <c r="X1180" s="179"/>
      <c r="AT1180" s="173" t="s">
        <v>158</v>
      </c>
      <c r="AU1180" s="173" t="s">
        <v>87</v>
      </c>
      <c r="AV1180" s="14" t="s">
        <v>87</v>
      </c>
      <c r="AW1180" s="14" t="s">
        <v>4</v>
      </c>
      <c r="AX1180" s="14" t="s">
        <v>78</v>
      </c>
      <c r="AY1180" s="173" t="s">
        <v>146</v>
      </c>
    </row>
    <row r="1181" spans="1:65" s="16" customFormat="1" ht="11.25">
      <c r="B1181" s="198"/>
      <c r="D1181" s="165" t="s">
        <v>158</v>
      </c>
      <c r="E1181" s="199" t="s">
        <v>1</v>
      </c>
      <c r="F1181" s="200" t="s">
        <v>588</v>
      </c>
      <c r="H1181" s="201">
        <v>1.998</v>
      </c>
      <c r="I1181" s="202"/>
      <c r="J1181" s="202"/>
      <c r="M1181" s="198"/>
      <c r="N1181" s="203"/>
      <c r="O1181" s="204"/>
      <c r="P1181" s="204"/>
      <c r="Q1181" s="204"/>
      <c r="R1181" s="204"/>
      <c r="S1181" s="204"/>
      <c r="T1181" s="204"/>
      <c r="U1181" s="204"/>
      <c r="V1181" s="204"/>
      <c r="W1181" s="204"/>
      <c r="X1181" s="205"/>
      <c r="AT1181" s="199" t="s">
        <v>158</v>
      </c>
      <c r="AU1181" s="199" t="s">
        <v>87</v>
      </c>
      <c r="AV1181" s="16" t="s">
        <v>161</v>
      </c>
      <c r="AW1181" s="16" t="s">
        <v>4</v>
      </c>
      <c r="AX1181" s="16" t="s">
        <v>78</v>
      </c>
      <c r="AY1181" s="199" t="s">
        <v>146</v>
      </c>
    </row>
    <row r="1182" spans="1:65" s="15" customFormat="1" ht="11.25">
      <c r="B1182" s="190"/>
      <c r="D1182" s="165" t="s">
        <v>158</v>
      </c>
      <c r="E1182" s="191" t="s">
        <v>1</v>
      </c>
      <c r="F1182" s="192" t="s">
        <v>248</v>
      </c>
      <c r="H1182" s="193">
        <v>36.765999999999998</v>
      </c>
      <c r="I1182" s="194"/>
      <c r="J1182" s="194"/>
      <c r="M1182" s="190"/>
      <c r="N1182" s="195"/>
      <c r="O1182" s="196"/>
      <c r="P1182" s="196"/>
      <c r="Q1182" s="196"/>
      <c r="R1182" s="196"/>
      <c r="S1182" s="196"/>
      <c r="T1182" s="196"/>
      <c r="U1182" s="196"/>
      <c r="V1182" s="196"/>
      <c r="W1182" s="196"/>
      <c r="X1182" s="197"/>
      <c r="AT1182" s="191" t="s">
        <v>158</v>
      </c>
      <c r="AU1182" s="191" t="s">
        <v>87</v>
      </c>
      <c r="AV1182" s="15" t="s">
        <v>152</v>
      </c>
      <c r="AW1182" s="15" t="s">
        <v>4</v>
      </c>
      <c r="AX1182" s="15" t="s">
        <v>83</v>
      </c>
      <c r="AY1182" s="191" t="s">
        <v>146</v>
      </c>
    </row>
    <row r="1183" spans="1:65" s="2" customFormat="1" ht="37.9" customHeight="1">
      <c r="A1183" s="33"/>
      <c r="B1183" s="148"/>
      <c r="C1183" s="180" t="s">
        <v>1737</v>
      </c>
      <c r="D1183" s="180" t="s">
        <v>186</v>
      </c>
      <c r="E1183" s="181" t="s">
        <v>1738</v>
      </c>
      <c r="F1183" s="182" t="s">
        <v>1739</v>
      </c>
      <c r="G1183" s="183" t="s">
        <v>151</v>
      </c>
      <c r="H1183" s="184">
        <v>22.119</v>
      </c>
      <c r="I1183" s="185"/>
      <c r="J1183" s="186"/>
      <c r="K1183" s="187">
        <f>ROUND(P1183*H1183,2)</f>
        <v>0</v>
      </c>
      <c r="L1183" s="186"/>
      <c r="M1183" s="188"/>
      <c r="N1183" s="189" t="s">
        <v>1</v>
      </c>
      <c r="O1183" s="158" t="s">
        <v>41</v>
      </c>
      <c r="P1183" s="159">
        <f>I1183+J1183</f>
        <v>0</v>
      </c>
      <c r="Q1183" s="159">
        <f>ROUND(I1183*H1183,2)</f>
        <v>0</v>
      </c>
      <c r="R1183" s="159">
        <f>ROUND(J1183*H1183,2)</f>
        <v>0</v>
      </c>
      <c r="S1183" s="59"/>
      <c r="T1183" s="160">
        <f>S1183*H1183</f>
        <v>0</v>
      </c>
      <c r="U1183" s="160">
        <v>1.787E-2</v>
      </c>
      <c r="V1183" s="160">
        <f>U1183*H1183</f>
        <v>0.39526653</v>
      </c>
      <c r="W1183" s="160">
        <v>0</v>
      </c>
      <c r="X1183" s="161">
        <f>W1183*H1183</f>
        <v>0</v>
      </c>
      <c r="Y1183" s="33"/>
      <c r="Z1183" s="33"/>
      <c r="AA1183" s="33"/>
      <c r="AB1183" s="33"/>
      <c r="AC1183" s="33"/>
      <c r="AD1183" s="33"/>
      <c r="AE1183" s="33"/>
      <c r="AR1183" s="162" t="s">
        <v>316</v>
      </c>
      <c r="AT1183" s="162" t="s">
        <v>186</v>
      </c>
      <c r="AU1183" s="162" t="s">
        <v>87</v>
      </c>
      <c r="AY1183" s="18" t="s">
        <v>146</v>
      </c>
      <c r="BE1183" s="163">
        <f>IF(O1183="základní",K1183,0)</f>
        <v>0</v>
      </c>
      <c r="BF1183" s="163">
        <f>IF(O1183="snížená",K1183,0)</f>
        <v>0</v>
      </c>
      <c r="BG1183" s="163">
        <f>IF(O1183="zákl. přenesená",K1183,0)</f>
        <v>0</v>
      </c>
      <c r="BH1183" s="163">
        <f>IF(O1183="sníž. přenesená",K1183,0)</f>
        <v>0</v>
      </c>
      <c r="BI1183" s="163">
        <f>IF(O1183="nulová",K1183,0)</f>
        <v>0</v>
      </c>
      <c r="BJ1183" s="18" t="s">
        <v>83</v>
      </c>
      <c r="BK1183" s="163">
        <f>ROUND(P1183*H1183,2)</f>
        <v>0</v>
      </c>
      <c r="BL1183" s="18" t="s">
        <v>228</v>
      </c>
      <c r="BM1183" s="162" t="s">
        <v>1740</v>
      </c>
    </row>
    <row r="1184" spans="1:65" s="14" customFormat="1" ht="11.25">
      <c r="B1184" s="172"/>
      <c r="D1184" s="165" t="s">
        <v>158</v>
      </c>
      <c r="E1184" s="173" t="s">
        <v>1</v>
      </c>
      <c r="F1184" s="174" t="s">
        <v>1741</v>
      </c>
      <c r="H1184" s="175">
        <v>22.119</v>
      </c>
      <c r="I1184" s="176"/>
      <c r="J1184" s="176"/>
      <c r="M1184" s="172"/>
      <c r="N1184" s="177"/>
      <c r="O1184" s="178"/>
      <c r="P1184" s="178"/>
      <c r="Q1184" s="178"/>
      <c r="R1184" s="178"/>
      <c r="S1184" s="178"/>
      <c r="T1184" s="178"/>
      <c r="U1184" s="178"/>
      <c r="V1184" s="178"/>
      <c r="W1184" s="178"/>
      <c r="X1184" s="179"/>
      <c r="AT1184" s="173" t="s">
        <v>158</v>
      </c>
      <c r="AU1184" s="173" t="s">
        <v>87</v>
      </c>
      <c r="AV1184" s="14" t="s">
        <v>87</v>
      </c>
      <c r="AW1184" s="14" t="s">
        <v>4</v>
      </c>
      <c r="AX1184" s="14" t="s">
        <v>83</v>
      </c>
      <c r="AY1184" s="173" t="s">
        <v>146</v>
      </c>
    </row>
    <row r="1185" spans="1:65" s="2" customFormat="1" ht="37.9" customHeight="1">
      <c r="A1185" s="33"/>
      <c r="B1185" s="148"/>
      <c r="C1185" s="180" t="s">
        <v>1742</v>
      </c>
      <c r="D1185" s="180" t="s">
        <v>186</v>
      </c>
      <c r="E1185" s="181" t="s">
        <v>1743</v>
      </c>
      <c r="F1185" s="182" t="s">
        <v>1744</v>
      </c>
      <c r="G1185" s="183" t="s">
        <v>151</v>
      </c>
      <c r="H1185" s="184">
        <v>1.998</v>
      </c>
      <c r="I1185" s="185"/>
      <c r="J1185" s="186"/>
      <c r="K1185" s="187">
        <f>ROUND(P1185*H1185,2)</f>
        <v>0</v>
      </c>
      <c r="L1185" s="186"/>
      <c r="M1185" s="188"/>
      <c r="N1185" s="189" t="s">
        <v>1</v>
      </c>
      <c r="O1185" s="158" t="s">
        <v>41</v>
      </c>
      <c r="P1185" s="159">
        <f>I1185+J1185</f>
        <v>0</v>
      </c>
      <c r="Q1185" s="159">
        <f>ROUND(I1185*H1185,2)</f>
        <v>0</v>
      </c>
      <c r="R1185" s="159">
        <f>ROUND(J1185*H1185,2)</f>
        <v>0</v>
      </c>
      <c r="S1185" s="59"/>
      <c r="T1185" s="160">
        <f>S1185*H1185</f>
        <v>0</v>
      </c>
      <c r="U1185" s="160">
        <v>1.787E-2</v>
      </c>
      <c r="V1185" s="160">
        <f>U1185*H1185</f>
        <v>3.5704260000000002E-2</v>
      </c>
      <c r="W1185" s="160">
        <v>0</v>
      </c>
      <c r="X1185" s="161">
        <f>W1185*H1185</f>
        <v>0</v>
      </c>
      <c r="Y1185" s="33"/>
      <c r="Z1185" s="33"/>
      <c r="AA1185" s="33"/>
      <c r="AB1185" s="33"/>
      <c r="AC1185" s="33"/>
      <c r="AD1185" s="33"/>
      <c r="AE1185" s="33"/>
      <c r="AR1185" s="162" t="s">
        <v>316</v>
      </c>
      <c r="AT1185" s="162" t="s">
        <v>186</v>
      </c>
      <c r="AU1185" s="162" t="s">
        <v>87</v>
      </c>
      <c r="AY1185" s="18" t="s">
        <v>146</v>
      </c>
      <c r="BE1185" s="163">
        <f>IF(O1185="základní",K1185,0)</f>
        <v>0</v>
      </c>
      <c r="BF1185" s="163">
        <f>IF(O1185="snížená",K1185,0)</f>
        <v>0</v>
      </c>
      <c r="BG1185" s="163">
        <f>IF(O1185="zákl. přenesená",K1185,0)</f>
        <v>0</v>
      </c>
      <c r="BH1185" s="163">
        <f>IF(O1185="sníž. přenesená",K1185,0)</f>
        <v>0</v>
      </c>
      <c r="BI1185" s="163">
        <f>IF(O1185="nulová",K1185,0)</f>
        <v>0</v>
      </c>
      <c r="BJ1185" s="18" t="s">
        <v>83</v>
      </c>
      <c r="BK1185" s="163">
        <f>ROUND(P1185*H1185,2)</f>
        <v>0</v>
      </c>
      <c r="BL1185" s="18" t="s">
        <v>228</v>
      </c>
      <c r="BM1185" s="162" t="s">
        <v>1745</v>
      </c>
    </row>
    <row r="1186" spans="1:65" s="14" customFormat="1" ht="11.25">
      <c r="B1186" s="172"/>
      <c r="D1186" s="165" t="s">
        <v>158</v>
      </c>
      <c r="E1186" s="173" t="s">
        <v>1</v>
      </c>
      <c r="F1186" s="174" t="s">
        <v>1746</v>
      </c>
      <c r="H1186" s="175">
        <v>1.998</v>
      </c>
      <c r="I1186" s="176"/>
      <c r="J1186" s="176"/>
      <c r="M1186" s="172"/>
      <c r="N1186" s="177"/>
      <c r="O1186" s="178"/>
      <c r="P1186" s="178"/>
      <c r="Q1186" s="178"/>
      <c r="R1186" s="178"/>
      <c r="S1186" s="178"/>
      <c r="T1186" s="178"/>
      <c r="U1186" s="178"/>
      <c r="V1186" s="178"/>
      <c r="W1186" s="178"/>
      <c r="X1186" s="179"/>
      <c r="AT1186" s="173" t="s">
        <v>158</v>
      </c>
      <c r="AU1186" s="173" t="s">
        <v>87</v>
      </c>
      <c r="AV1186" s="14" t="s">
        <v>87</v>
      </c>
      <c r="AW1186" s="14" t="s">
        <v>4</v>
      </c>
      <c r="AX1186" s="14" t="s">
        <v>83</v>
      </c>
      <c r="AY1186" s="173" t="s">
        <v>146</v>
      </c>
    </row>
    <row r="1187" spans="1:65" s="2" customFormat="1" ht="37.9" customHeight="1">
      <c r="A1187" s="33"/>
      <c r="B1187" s="148"/>
      <c r="C1187" s="180" t="s">
        <v>1747</v>
      </c>
      <c r="D1187" s="180" t="s">
        <v>186</v>
      </c>
      <c r="E1187" s="181" t="s">
        <v>1748</v>
      </c>
      <c r="F1187" s="182" t="s">
        <v>1749</v>
      </c>
      <c r="G1187" s="183" t="s">
        <v>151</v>
      </c>
      <c r="H1187" s="184">
        <v>21.02</v>
      </c>
      <c r="I1187" s="185"/>
      <c r="J1187" s="186"/>
      <c r="K1187" s="187">
        <f>ROUND(P1187*H1187,2)</f>
        <v>0</v>
      </c>
      <c r="L1187" s="186"/>
      <c r="M1187" s="188"/>
      <c r="N1187" s="189" t="s">
        <v>1</v>
      </c>
      <c r="O1187" s="158" t="s">
        <v>41</v>
      </c>
      <c r="P1187" s="159">
        <f>I1187+J1187</f>
        <v>0</v>
      </c>
      <c r="Q1187" s="159">
        <f>ROUND(I1187*H1187,2)</f>
        <v>0</v>
      </c>
      <c r="R1187" s="159">
        <f>ROUND(J1187*H1187,2)</f>
        <v>0</v>
      </c>
      <c r="S1187" s="59"/>
      <c r="T1187" s="160">
        <f>S1187*H1187</f>
        <v>0</v>
      </c>
      <c r="U1187" s="160">
        <v>1.787E-2</v>
      </c>
      <c r="V1187" s="160">
        <f>U1187*H1187</f>
        <v>0.3756274</v>
      </c>
      <c r="W1187" s="160">
        <v>0</v>
      </c>
      <c r="X1187" s="161">
        <f>W1187*H1187</f>
        <v>0</v>
      </c>
      <c r="Y1187" s="33"/>
      <c r="Z1187" s="33"/>
      <c r="AA1187" s="33"/>
      <c r="AB1187" s="33"/>
      <c r="AC1187" s="33"/>
      <c r="AD1187" s="33"/>
      <c r="AE1187" s="33"/>
      <c r="AR1187" s="162" t="s">
        <v>316</v>
      </c>
      <c r="AT1187" s="162" t="s">
        <v>186</v>
      </c>
      <c r="AU1187" s="162" t="s">
        <v>87</v>
      </c>
      <c r="AY1187" s="18" t="s">
        <v>146</v>
      </c>
      <c r="BE1187" s="163">
        <f>IF(O1187="základní",K1187,0)</f>
        <v>0</v>
      </c>
      <c r="BF1187" s="163">
        <f>IF(O1187="snížená",K1187,0)</f>
        <v>0</v>
      </c>
      <c r="BG1187" s="163">
        <f>IF(O1187="zákl. přenesená",K1187,0)</f>
        <v>0</v>
      </c>
      <c r="BH1187" s="163">
        <f>IF(O1187="sníž. přenesená",K1187,0)</f>
        <v>0</v>
      </c>
      <c r="BI1187" s="163">
        <f>IF(O1187="nulová",K1187,0)</f>
        <v>0</v>
      </c>
      <c r="BJ1187" s="18" t="s">
        <v>83</v>
      </c>
      <c r="BK1187" s="163">
        <f>ROUND(P1187*H1187,2)</f>
        <v>0</v>
      </c>
      <c r="BL1187" s="18" t="s">
        <v>228</v>
      </c>
      <c r="BM1187" s="162" t="s">
        <v>1750</v>
      </c>
    </row>
    <row r="1188" spans="1:65" s="2" customFormat="1" ht="37.9" customHeight="1">
      <c r="A1188" s="33"/>
      <c r="B1188" s="148"/>
      <c r="C1188" s="180" t="s">
        <v>1751</v>
      </c>
      <c r="D1188" s="180" t="s">
        <v>186</v>
      </c>
      <c r="E1188" s="181" t="s">
        <v>1752</v>
      </c>
      <c r="F1188" s="182" t="s">
        <v>1753</v>
      </c>
      <c r="G1188" s="183" t="s">
        <v>151</v>
      </c>
      <c r="H1188" s="184">
        <v>2.7</v>
      </c>
      <c r="I1188" s="185"/>
      <c r="J1188" s="186"/>
      <c r="K1188" s="187">
        <f>ROUND(P1188*H1188,2)</f>
        <v>0</v>
      </c>
      <c r="L1188" s="186"/>
      <c r="M1188" s="188"/>
      <c r="N1188" s="189" t="s">
        <v>1</v>
      </c>
      <c r="O1188" s="158" t="s">
        <v>41</v>
      </c>
      <c r="P1188" s="159">
        <f>I1188+J1188</f>
        <v>0</v>
      </c>
      <c r="Q1188" s="159">
        <f>ROUND(I1188*H1188,2)</f>
        <v>0</v>
      </c>
      <c r="R1188" s="159">
        <f>ROUND(J1188*H1188,2)</f>
        <v>0</v>
      </c>
      <c r="S1188" s="59"/>
      <c r="T1188" s="160">
        <f>S1188*H1188</f>
        <v>0</v>
      </c>
      <c r="U1188" s="160">
        <v>1.787E-2</v>
      </c>
      <c r="V1188" s="160">
        <f>U1188*H1188</f>
        <v>4.8249000000000007E-2</v>
      </c>
      <c r="W1188" s="160">
        <v>0</v>
      </c>
      <c r="X1188" s="161">
        <f>W1188*H1188</f>
        <v>0</v>
      </c>
      <c r="Y1188" s="33"/>
      <c r="Z1188" s="33"/>
      <c r="AA1188" s="33"/>
      <c r="AB1188" s="33"/>
      <c r="AC1188" s="33"/>
      <c r="AD1188" s="33"/>
      <c r="AE1188" s="33"/>
      <c r="AR1188" s="162" t="s">
        <v>316</v>
      </c>
      <c r="AT1188" s="162" t="s">
        <v>186</v>
      </c>
      <c r="AU1188" s="162" t="s">
        <v>87</v>
      </c>
      <c r="AY1188" s="18" t="s">
        <v>146</v>
      </c>
      <c r="BE1188" s="163">
        <f>IF(O1188="základní",K1188,0)</f>
        <v>0</v>
      </c>
      <c r="BF1188" s="163">
        <f>IF(O1188="snížená",K1188,0)</f>
        <v>0</v>
      </c>
      <c r="BG1188" s="163">
        <f>IF(O1188="zákl. přenesená",K1188,0)</f>
        <v>0</v>
      </c>
      <c r="BH1188" s="163">
        <f>IF(O1188="sníž. přenesená",K1188,0)</f>
        <v>0</v>
      </c>
      <c r="BI1188" s="163">
        <f>IF(O1188="nulová",K1188,0)</f>
        <v>0</v>
      </c>
      <c r="BJ1188" s="18" t="s">
        <v>83</v>
      </c>
      <c r="BK1188" s="163">
        <f>ROUND(P1188*H1188,2)</f>
        <v>0</v>
      </c>
      <c r="BL1188" s="18" t="s">
        <v>228</v>
      </c>
      <c r="BM1188" s="162" t="s">
        <v>1754</v>
      </c>
    </row>
    <row r="1189" spans="1:65" s="13" customFormat="1" ht="11.25">
      <c r="B1189" s="164"/>
      <c r="D1189" s="165" t="s">
        <v>158</v>
      </c>
      <c r="E1189" s="166" t="s">
        <v>1</v>
      </c>
      <c r="F1189" s="167" t="s">
        <v>195</v>
      </c>
      <c r="H1189" s="166" t="s">
        <v>1</v>
      </c>
      <c r="I1189" s="168"/>
      <c r="J1189" s="168"/>
      <c r="M1189" s="164"/>
      <c r="N1189" s="169"/>
      <c r="O1189" s="170"/>
      <c r="P1189" s="170"/>
      <c r="Q1189" s="170"/>
      <c r="R1189" s="170"/>
      <c r="S1189" s="170"/>
      <c r="T1189" s="170"/>
      <c r="U1189" s="170"/>
      <c r="V1189" s="170"/>
      <c r="W1189" s="170"/>
      <c r="X1189" s="171"/>
      <c r="AT1189" s="166" t="s">
        <v>158</v>
      </c>
      <c r="AU1189" s="166" t="s">
        <v>87</v>
      </c>
      <c r="AV1189" s="13" t="s">
        <v>83</v>
      </c>
      <c r="AW1189" s="13" t="s">
        <v>4</v>
      </c>
      <c r="AX1189" s="13" t="s">
        <v>78</v>
      </c>
      <c r="AY1189" s="166" t="s">
        <v>146</v>
      </c>
    </row>
    <row r="1190" spans="1:65" s="14" customFormat="1" ht="11.25">
      <c r="B1190" s="172"/>
      <c r="D1190" s="165" t="s">
        <v>158</v>
      </c>
      <c r="E1190" s="173" t="s">
        <v>1</v>
      </c>
      <c r="F1190" s="174" t="s">
        <v>1755</v>
      </c>
      <c r="H1190" s="175">
        <v>2.7</v>
      </c>
      <c r="I1190" s="176"/>
      <c r="J1190" s="176"/>
      <c r="M1190" s="172"/>
      <c r="N1190" s="177"/>
      <c r="O1190" s="178"/>
      <c r="P1190" s="178"/>
      <c r="Q1190" s="178"/>
      <c r="R1190" s="178"/>
      <c r="S1190" s="178"/>
      <c r="T1190" s="178"/>
      <c r="U1190" s="178"/>
      <c r="V1190" s="178"/>
      <c r="W1190" s="178"/>
      <c r="X1190" s="179"/>
      <c r="AT1190" s="173" t="s">
        <v>158</v>
      </c>
      <c r="AU1190" s="173" t="s">
        <v>87</v>
      </c>
      <c r="AV1190" s="14" t="s">
        <v>87</v>
      </c>
      <c r="AW1190" s="14" t="s">
        <v>4</v>
      </c>
      <c r="AX1190" s="14" t="s">
        <v>83</v>
      </c>
      <c r="AY1190" s="173" t="s">
        <v>146</v>
      </c>
    </row>
    <row r="1191" spans="1:65" s="2" customFormat="1" ht="24.2" customHeight="1">
      <c r="A1191" s="33"/>
      <c r="B1191" s="148"/>
      <c r="C1191" s="149" t="s">
        <v>1756</v>
      </c>
      <c r="D1191" s="149" t="s">
        <v>148</v>
      </c>
      <c r="E1191" s="150" t="s">
        <v>1757</v>
      </c>
      <c r="F1191" s="151" t="s">
        <v>1758</v>
      </c>
      <c r="G1191" s="152" t="s">
        <v>151</v>
      </c>
      <c r="H1191" s="153">
        <v>0.88</v>
      </c>
      <c r="I1191" s="154"/>
      <c r="J1191" s="154"/>
      <c r="K1191" s="155">
        <f>ROUND(P1191*H1191,2)</f>
        <v>0</v>
      </c>
      <c r="L1191" s="156"/>
      <c r="M1191" s="34"/>
      <c r="N1191" s="157" t="s">
        <v>1</v>
      </c>
      <c r="O1191" s="158" t="s">
        <v>41</v>
      </c>
      <c r="P1191" s="159">
        <f>I1191+J1191</f>
        <v>0</v>
      </c>
      <c r="Q1191" s="159">
        <f>ROUND(I1191*H1191,2)</f>
        <v>0</v>
      </c>
      <c r="R1191" s="159">
        <f>ROUND(J1191*H1191,2)</f>
        <v>0</v>
      </c>
      <c r="S1191" s="59"/>
      <c r="T1191" s="160">
        <f>S1191*H1191</f>
        <v>0</v>
      </c>
      <c r="U1191" s="160">
        <v>3.6999999999999999E-4</v>
      </c>
      <c r="V1191" s="160">
        <f>U1191*H1191</f>
        <v>3.256E-4</v>
      </c>
      <c r="W1191" s="160">
        <v>0</v>
      </c>
      <c r="X1191" s="161">
        <f>W1191*H1191</f>
        <v>0</v>
      </c>
      <c r="Y1191" s="33"/>
      <c r="Z1191" s="33"/>
      <c r="AA1191" s="33"/>
      <c r="AB1191" s="33"/>
      <c r="AC1191" s="33"/>
      <c r="AD1191" s="33"/>
      <c r="AE1191" s="33"/>
      <c r="AR1191" s="162" t="s">
        <v>228</v>
      </c>
      <c r="AT1191" s="162" t="s">
        <v>148</v>
      </c>
      <c r="AU1191" s="162" t="s">
        <v>87</v>
      </c>
      <c r="AY1191" s="18" t="s">
        <v>146</v>
      </c>
      <c r="BE1191" s="163">
        <f>IF(O1191="základní",K1191,0)</f>
        <v>0</v>
      </c>
      <c r="BF1191" s="163">
        <f>IF(O1191="snížená",K1191,0)</f>
        <v>0</v>
      </c>
      <c r="BG1191" s="163">
        <f>IF(O1191="zákl. přenesená",K1191,0)</f>
        <v>0</v>
      </c>
      <c r="BH1191" s="163">
        <f>IF(O1191="sníž. přenesená",K1191,0)</f>
        <v>0</v>
      </c>
      <c r="BI1191" s="163">
        <f>IF(O1191="nulová",K1191,0)</f>
        <v>0</v>
      </c>
      <c r="BJ1191" s="18" t="s">
        <v>83</v>
      </c>
      <c r="BK1191" s="163">
        <f>ROUND(P1191*H1191,2)</f>
        <v>0</v>
      </c>
      <c r="BL1191" s="18" t="s">
        <v>228</v>
      </c>
      <c r="BM1191" s="162" t="s">
        <v>1759</v>
      </c>
    </row>
    <row r="1192" spans="1:65" s="13" customFormat="1" ht="11.25">
      <c r="B1192" s="164"/>
      <c r="D1192" s="165" t="s">
        <v>158</v>
      </c>
      <c r="E1192" s="166" t="s">
        <v>1</v>
      </c>
      <c r="F1192" s="167" t="s">
        <v>195</v>
      </c>
      <c r="H1192" s="166" t="s">
        <v>1</v>
      </c>
      <c r="I1192" s="168"/>
      <c r="J1192" s="168"/>
      <c r="M1192" s="164"/>
      <c r="N1192" s="169"/>
      <c r="O1192" s="170"/>
      <c r="P1192" s="170"/>
      <c r="Q1192" s="170"/>
      <c r="R1192" s="170"/>
      <c r="S1192" s="170"/>
      <c r="T1192" s="170"/>
      <c r="U1192" s="170"/>
      <c r="V1192" s="170"/>
      <c r="W1192" s="170"/>
      <c r="X1192" s="171"/>
      <c r="AT1192" s="166" t="s">
        <v>158</v>
      </c>
      <c r="AU1192" s="166" t="s">
        <v>87</v>
      </c>
      <c r="AV1192" s="13" t="s">
        <v>83</v>
      </c>
      <c r="AW1192" s="13" t="s">
        <v>4</v>
      </c>
      <c r="AX1192" s="13" t="s">
        <v>78</v>
      </c>
      <c r="AY1192" s="166" t="s">
        <v>146</v>
      </c>
    </row>
    <row r="1193" spans="1:65" s="14" customFormat="1" ht="11.25">
      <c r="B1193" s="172"/>
      <c r="D1193" s="165" t="s">
        <v>158</v>
      </c>
      <c r="E1193" s="173" t="s">
        <v>1</v>
      </c>
      <c r="F1193" s="174" t="s">
        <v>1760</v>
      </c>
      <c r="H1193" s="175">
        <v>0.88</v>
      </c>
      <c r="I1193" s="176"/>
      <c r="J1193" s="176"/>
      <c r="M1193" s="172"/>
      <c r="N1193" s="177"/>
      <c r="O1193" s="178"/>
      <c r="P1193" s="178"/>
      <c r="Q1193" s="178"/>
      <c r="R1193" s="178"/>
      <c r="S1193" s="178"/>
      <c r="T1193" s="178"/>
      <c r="U1193" s="178"/>
      <c r="V1193" s="178"/>
      <c r="W1193" s="178"/>
      <c r="X1193" s="179"/>
      <c r="AT1193" s="173" t="s">
        <v>158</v>
      </c>
      <c r="AU1193" s="173" t="s">
        <v>87</v>
      </c>
      <c r="AV1193" s="14" t="s">
        <v>87</v>
      </c>
      <c r="AW1193" s="14" t="s">
        <v>4</v>
      </c>
      <c r="AX1193" s="14" t="s">
        <v>83</v>
      </c>
      <c r="AY1193" s="173" t="s">
        <v>146</v>
      </c>
    </row>
    <row r="1194" spans="1:65" s="2" customFormat="1" ht="62.65" customHeight="1">
      <c r="A1194" s="33"/>
      <c r="B1194" s="148"/>
      <c r="C1194" s="180" t="s">
        <v>1761</v>
      </c>
      <c r="D1194" s="180" t="s">
        <v>186</v>
      </c>
      <c r="E1194" s="181" t="s">
        <v>1762</v>
      </c>
      <c r="F1194" s="182" t="s">
        <v>1763</v>
      </c>
      <c r="G1194" s="183" t="s">
        <v>151</v>
      </c>
      <c r="H1194" s="184">
        <v>0.88</v>
      </c>
      <c r="I1194" s="185"/>
      <c r="J1194" s="186"/>
      <c r="K1194" s="187">
        <f>ROUND(P1194*H1194,2)</f>
        <v>0</v>
      </c>
      <c r="L1194" s="186"/>
      <c r="M1194" s="188"/>
      <c r="N1194" s="189" t="s">
        <v>1</v>
      </c>
      <c r="O1194" s="158" t="s">
        <v>41</v>
      </c>
      <c r="P1194" s="159">
        <f>I1194+J1194</f>
        <v>0</v>
      </c>
      <c r="Q1194" s="159">
        <f>ROUND(I1194*H1194,2)</f>
        <v>0</v>
      </c>
      <c r="R1194" s="159">
        <f>ROUND(J1194*H1194,2)</f>
        <v>0</v>
      </c>
      <c r="S1194" s="59"/>
      <c r="T1194" s="160">
        <f>S1194*H1194</f>
        <v>0</v>
      </c>
      <c r="U1194" s="160">
        <v>1.9859999999999999E-2</v>
      </c>
      <c r="V1194" s="160">
        <f>U1194*H1194</f>
        <v>1.7476800000000001E-2</v>
      </c>
      <c r="W1194" s="160">
        <v>0</v>
      </c>
      <c r="X1194" s="161">
        <f>W1194*H1194</f>
        <v>0</v>
      </c>
      <c r="Y1194" s="33"/>
      <c r="Z1194" s="33"/>
      <c r="AA1194" s="33"/>
      <c r="AB1194" s="33"/>
      <c r="AC1194" s="33"/>
      <c r="AD1194" s="33"/>
      <c r="AE1194" s="33"/>
      <c r="AR1194" s="162" t="s">
        <v>316</v>
      </c>
      <c r="AT1194" s="162" t="s">
        <v>186</v>
      </c>
      <c r="AU1194" s="162" t="s">
        <v>87</v>
      </c>
      <c r="AY1194" s="18" t="s">
        <v>146</v>
      </c>
      <c r="BE1194" s="163">
        <f>IF(O1194="základní",K1194,0)</f>
        <v>0</v>
      </c>
      <c r="BF1194" s="163">
        <f>IF(O1194="snížená",K1194,0)</f>
        <v>0</v>
      </c>
      <c r="BG1194" s="163">
        <f>IF(O1194="zákl. přenesená",K1194,0)</f>
        <v>0</v>
      </c>
      <c r="BH1194" s="163">
        <f>IF(O1194="sníž. přenesená",K1194,0)</f>
        <v>0</v>
      </c>
      <c r="BI1194" s="163">
        <f>IF(O1194="nulová",K1194,0)</f>
        <v>0</v>
      </c>
      <c r="BJ1194" s="18" t="s">
        <v>83</v>
      </c>
      <c r="BK1194" s="163">
        <f>ROUND(P1194*H1194,2)</f>
        <v>0</v>
      </c>
      <c r="BL1194" s="18" t="s">
        <v>228</v>
      </c>
      <c r="BM1194" s="162" t="s">
        <v>1764</v>
      </c>
    </row>
    <row r="1195" spans="1:65" s="2" customFormat="1" ht="24.2" customHeight="1">
      <c r="A1195" s="33"/>
      <c r="B1195" s="148"/>
      <c r="C1195" s="149" t="s">
        <v>1765</v>
      </c>
      <c r="D1195" s="149" t="s">
        <v>148</v>
      </c>
      <c r="E1195" s="150" t="s">
        <v>1766</v>
      </c>
      <c r="F1195" s="151" t="s">
        <v>1767</v>
      </c>
      <c r="G1195" s="152" t="s">
        <v>252</v>
      </c>
      <c r="H1195" s="153">
        <v>1</v>
      </c>
      <c r="I1195" s="154"/>
      <c r="J1195" s="154"/>
      <c r="K1195" s="155">
        <f>ROUND(P1195*H1195,2)</f>
        <v>0</v>
      </c>
      <c r="L1195" s="156"/>
      <c r="M1195" s="34"/>
      <c r="N1195" s="157" t="s">
        <v>1</v>
      </c>
      <c r="O1195" s="158" t="s">
        <v>41</v>
      </c>
      <c r="P1195" s="159">
        <f>I1195+J1195</f>
        <v>0</v>
      </c>
      <c r="Q1195" s="159">
        <f>ROUND(I1195*H1195,2)</f>
        <v>0</v>
      </c>
      <c r="R1195" s="159">
        <f>ROUND(J1195*H1195,2)</f>
        <v>0</v>
      </c>
      <c r="S1195" s="59"/>
      <c r="T1195" s="160">
        <f>S1195*H1195</f>
        <v>0</v>
      </c>
      <c r="U1195" s="160">
        <v>0</v>
      </c>
      <c r="V1195" s="160">
        <f>U1195*H1195</f>
        <v>0</v>
      </c>
      <c r="W1195" s="160">
        <v>0</v>
      </c>
      <c r="X1195" s="161">
        <f>W1195*H1195</f>
        <v>0</v>
      </c>
      <c r="Y1195" s="33"/>
      <c r="Z1195" s="33"/>
      <c r="AA1195" s="33"/>
      <c r="AB1195" s="33"/>
      <c r="AC1195" s="33"/>
      <c r="AD1195" s="33"/>
      <c r="AE1195" s="33"/>
      <c r="AR1195" s="162" t="s">
        <v>228</v>
      </c>
      <c r="AT1195" s="162" t="s">
        <v>148</v>
      </c>
      <c r="AU1195" s="162" t="s">
        <v>87</v>
      </c>
      <c r="AY1195" s="18" t="s">
        <v>146</v>
      </c>
      <c r="BE1195" s="163">
        <f>IF(O1195="základní",K1195,0)</f>
        <v>0</v>
      </c>
      <c r="BF1195" s="163">
        <f>IF(O1195="snížená",K1195,0)</f>
        <v>0</v>
      </c>
      <c r="BG1195" s="163">
        <f>IF(O1195="zákl. přenesená",K1195,0)</f>
        <v>0</v>
      </c>
      <c r="BH1195" s="163">
        <f>IF(O1195="sníž. přenesená",K1195,0)</f>
        <v>0</v>
      </c>
      <c r="BI1195" s="163">
        <f>IF(O1195="nulová",K1195,0)</f>
        <v>0</v>
      </c>
      <c r="BJ1195" s="18" t="s">
        <v>83</v>
      </c>
      <c r="BK1195" s="163">
        <f>ROUND(P1195*H1195,2)</f>
        <v>0</v>
      </c>
      <c r="BL1195" s="18" t="s">
        <v>228</v>
      </c>
      <c r="BM1195" s="162" t="s">
        <v>1768</v>
      </c>
    </row>
    <row r="1196" spans="1:65" s="13" customFormat="1" ht="11.25">
      <c r="B1196" s="164"/>
      <c r="D1196" s="165" t="s">
        <v>158</v>
      </c>
      <c r="E1196" s="166" t="s">
        <v>1</v>
      </c>
      <c r="F1196" s="167" t="s">
        <v>195</v>
      </c>
      <c r="H1196" s="166" t="s">
        <v>1</v>
      </c>
      <c r="I1196" s="168"/>
      <c r="J1196" s="168"/>
      <c r="M1196" s="164"/>
      <c r="N1196" s="169"/>
      <c r="O1196" s="170"/>
      <c r="P1196" s="170"/>
      <c r="Q1196" s="170"/>
      <c r="R1196" s="170"/>
      <c r="S1196" s="170"/>
      <c r="T1196" s="170"/>
      <c r="U1196" s="170"/>
      <c r="V1196" s="170"/>
      <c r="W1196" s="170"/>
      <c r="X1196" s="171"/>
      <c r="AT1196" s="166" t="s">
        <v>158</v>
      </c>
      <c r="AU1196" s="166" t="s">
        <v>87</v>
      </c>
      <c r="AV1196" s="13" t="s">
        <v>83</v>
      </c>
      <c r="AW1196" s="13" t="s">
        <v>4</v>
      </c>
      <c r="AX1196" s="13" t="s">
        <v>78</v>
      </c>
      <c r="AY1196" s="166" t="s">
        <v>146</v>
      </c>
    </row>
    <row r="1197" spans="1:65" s="14" customFormat="1" ht="11.25">
      <c r="B1197" s="172"/>
      <c r="D1197" s="165" t="s">
        <v>158</v>
      </c>
      <c r="E1197" s="173" t="s">
        <v>1</v>
      </c>
      <c r="F1197" s="174" t="s">
        <v>1769</v>
      </c>
      <c r="H1197" s="175">
        <v>1</v>
      </c>
      <c r="I1197" s="176"/>
      <c r="J1197" s="176"/>
      <c r="M1197" s="172"/>
      <c r="N1197" s="177"/>
      <c r="O1197" s="178"/>
      <c r="P1197" s="178"/>
      <c r="Q1197" s="178"/>
      <c r="R1197" s="178"/>
      <c r="S1197" s="178"/>
      <c r="T1197" s="178"/>
      <c r="U1197" s="178"/>
      <c r="V1197" s="178"/>
      <c r="W1197" s="178"/>
      <c r="X1197" s="179"/>
      <c r="AT1197" s="173" t="s">
        <v>158</v>
      </c>
      <c r="AU1197" s="173" t="s">
        <v>87</v>
      </c>
      <c r="AV1197" s="14" t="s">
        <v>87</v>
      </c>
      <c r="AW1197" s="14" t="s">
        <v>4</v>
      </c>
      <c r="AX1197" s="14" t="s">
        <v>83</v>
      </c>
      <c r="AY1197" s="173" t="s">
        <v>146</v>
      </c>
    </row>
    <row r="1198" spans="1:65" s="2" customFormat="1" ht="76.349999999999994" customHeight="1">
      <c r="A1198" s="33"/>
      <c r="B1198" s="148"/>
      <c r="C1198" s="180" t="s">
        <v>1770</v>
      </c>
      <c r="D1198" s="180" t="s">
        <v>186</v>
      </c>
      <c r="E1198" s="181" t="s">
        <v>1771</v>
      </c>
      <c r="F1198" s="182" t="s">
        <v>1772</v>
      </c>
      <c r="G1198" s="183" t="s">
        <v>151</v>
      </c>
      <c r="H1198" s="184">
        <v>4.5</v>
      </c>
      <c r="I1198" s="185"/>
      <c r="J1198" s="186"/>
      <c r="K1198" s="187">
        <f>ROUND(P1198*H1198,2)</f>
        <v>0</v>
      </c>
      <c r="L1198" s="186"/>
      <c r="M1198" s="188"/>
      <c r="N1198" s="189" t="s">
        <v>1</v>
      </c>
      <c r="O1198" s="158" t="s">
        <v>41</v>
      </c>
      <c r="P1198" s="159">
        <f>I1198+J1198</f>
        <v>0</v>
      </c>
      <c r="Q1198" s="159">
        <f>ROUND(I1198*H1198,2)</f>
        <v>0</v>
      </c>
      <c r="R1198" s="159">
        <f>ROUND(J1198*H1198,2)</f>
        <v>0</v>
      </c>
      <c r="S1198" s="59"/>
      <c r="T1198" s="160">
        <f>S1198*H1198</f>
        <v>0</v>
      </c>
      <c r="U1198" s="160">
        <v>3.8289999999999998E-2</v>
      </c>
      <c r="V1198" s="160">
        <f>U1198*H1198</f>
        <v>0.17230499999999999</v>
      </c>
      <c r="W1198" s="160">
        <v>0</v>
      </c>
      <c r="X1198" s="161">
        <f>W1198*H1198</f>
        <v>0</v>
      </c>
      <c r="Y1198" s="33"/>
      <c r="Z1198" s="33"/>
      <c r="AA1198" s="33"/>
      <c r="AB1198" s="33"/>
      <c r="AC1198" s="33"/>
      <c r="AD1198" s="33"/>
      <c r="AE1198" s="33"/>
      <c r="AR1198" s="162" t="s">
        <v>185</v>
      </c>
      <c r="AT1198" s="162" t="s">
        <v>186</v>
      </c>
      <c r="AU1198" s="162" t="s">
        <v>87</v>
      </c>
      <c r="AY1198" s="18" t="s">
        <v>146</v>
      </c>
      <c r="BE1198" s="163">
        <f>IF(O1198="základní",K1198,0)</f>
        <v>0</v>
      </c>
      <c r="BF1198" s="163">
        <f>IF(O1198="snížená",K1198,0)</f>
        <v>0</v>
      </c>
      <c r="BG1198" s="163">
        <f>IF(O1198="zákl. přenesená",K1198,0)</f>
        <v>0</v>
      </c>
      <c r="BH1198" s="163">
        <f>IF(O1198="sníž. přenesená",K1198,0)</f>
        <v>0</v>
      </c>
      <c r="BI1198" s="163">
        <f>IF(O1198="nulová",K1198,0)</f>
        <v>0</v>
      </c>
      <c r="BJ1198" s="18" t="s">
        <v>83</v>
      </c>
      <c r="BK1198" s="163">
        <f>ROUND(P1198*H1198,2)</f>
        <v>0</v>
      </c>
      <c r="BL1198" s="18" t="s">
        <v>152</v>
      </c>
      <c r="BM1198" s="162" t="s">
        <v>1773</v>
      </c>
    </row>
    <row r="1199" spans="1:65" s="14" customFormat="1" ht="11.25">
      <c r="B1199" s="172"/>
      <c r="D1199" s="165" t="s">
        <v>158</v>
      </c>
      <c r="E1199" s="173" t="s">
        <v>1</v>
      </c>
      <c r="F1199" s="174" t="s">
        <v>1774</v>
      </c>
      <c r="H1199" s="175">
        <v>4.5</v>
      </c>
      <c r="I1199" s="176"/>
      <c r="J1199" s="176"/>
      <c r="M1199" s="172"/>
      <c r="N1199" s="177"/>
      <c r="O1199" s="178"/>
      <c r="P1199" s="178"/>
      <c r="Q1199" s="178"/>
      <c r="R1199" s="178"/>
      <c r="S1199" s="178"/>
      <c r="T1199" s="178"/>
      <c r="U1199" s="178"/>
      <c r="V1199" s="178"/>
      <c r="W1199" s="178"/>
      <c r="X1199" s="179"/>
      <c r="AT1199" s="173" t="s">
        <v>158</v>
      </c>
      <c r="AU1199" s="173" t="s">
        <v>87</v>
      </c>
      <c r="AV1199" s="14" t="s">
        <v>87</v>
      </c>
      <c r="AW1199" s="14" t="s">
        <v>4</v>
      </c>
      <c r="AX1199" s="14" t="s">
        <v>83</v>
      </c>
      <c r="AY1199" s="173" t="s">
        <v>146</v>
      </c>
    </row>
    <row r="1200" spans="1:65" s="2" customFormat="1" ht="24.2" customHeight="1">
      <c r="A1200" s="33"/>
      <c r="B1200" s="148"/>
      <c r="C1200" s="149" t="s">
        <v>1775</v>
      </c>
      <c r="D1200" s="149" t="s">
        <v>148</v>
      </c>
      <c r="E1200" s="150" t="s">
        <v>1776</v>
      </c>
      <c r="F1200" s="151" t="s">
        <v>1777</v>
      </c>
      <c r="G1200" s="152" t="s">
        <v>252</v>
      </c>
      <c r="H1200" s="153">
        <v>1</v>
      </c>
      <c r="I1200" s="154"/>
      <c r="J1200" s="154"/>
      <c r="K1200" s="155">
        <f>ROUND(P1200*H1200,2)</f>
        <v>0</v>
      </c>
      <c r="L1200" s="156"/>
      <c r="M1200" s="34"/>
      <c r="N1200" s="157" t="s">
        <v>1</v>
      </c>
      <c r="O1200" s="158" t="s">
        <v>41</v>
      </c>
      <c r="P1200" s="159">
        <f>I1200+J1200</f>
        <v>0</v>
      </c>
      <c r="Q1200" s="159">
        <f>ROUND(I1200*H1200,2)</f>
        <v>0</v>
      </c>
      <c r="R1200" s="159">
        <f>ROUND(J1200*H1200,2)</f>
        <v>0</v>
      </c>
      <c r="S1200" s="59"/>
      <c r="T1200" s="160">
        <f>S1200*H1200</f>
        <v>0</v>
      </c>
      <c r="U1200" s="160">
        <v>0</v>
      </c>
      <c r="V1200" s="160">
        <f>U1200*H1200</f>
        <v>0</v>
      </c>
      <c r="W1200" s="160">
        <v>0</v>
      </c>
      <c r="X1200" s="161">
        <f>W1200*H1200</f>
        <v>0</v>
      </c>
      <c r="Y1200" s="33"/>
      <c r="Z1200" s="33"/>
      <c r="AA1200" s="33"/>
      <c r="AB1200" s="33"/>
      <c r="AC1200" s="33"/>
      <c r="AD1200" s="33"/>
      <c r="AE1200" s="33"/>
      <c r="AR1200" s="162" t="s">
        <v>228</v>
      </c>
      <c r="AT1200" s="162" t="s">
        <v>148</v>
      </c>
      <c r="AU1200" s="162" t="s">
        <v>87</v>
      </c>
      <c r="AY1200" s="18" t="s">
        <v>146</v>
      </c>
      <c r="BE1200" s="163">
        <f>IF(O1200="základní",K1200,0)</f>
        <v>0</v>
      </c>
      <c r="BF1200" s="163">
        <f>IF(O1200="snížená",K1200,0)</f>
        <v>0</v>
      </c>
      <c r="BG1200" s="163">
        <f>IF(O1200="zákl. přenesená",K1200,0)</f>
        <v>0</v>
      </c>
      <c r="BH1200" s="163">
        <f>IF(O1200="sníž. přenesená",K1200,0)</f>
        <v>0</v>
      </c>
      <c r="BI1200" s="163">
        <f>IF(O1200="nulová",K1200,0)</f>
        <v>0</v>
      </c>
      <c r="BJ1200" s="18" t="s">
        <v>83</v>
      </c>
      <c r="BK1200" s="163">
        <f>ROUND(P1200*H1200,2)</f>
        <v>0</v>
      </c>
      <c r="BL1200" s="18" t="s">
        <v>228</v>
      </c>
      <c r="BM1200" s="162" t="s">
        <v>1778</v>
      </c>
    </row>
    <row r="1201" spans="1:65" s="13" customFormat="1" ht="11.25">
      <c r="B1201" s="164"/>
      <c r="D1201" s="165" t="s">
        <v>158</v>
      </c>
      <c r="E1201" s="166" t="s">
        <v>1</v>
      </c>
      <c r="F1201" s="167" t="s">
        <v>195</v>
      </c>
      <c r="H1201" s="166" t="s">
        <v>1</v>
      </c>
      <c r="I1201" s="168"/>
      <c r="J1201" s="168"/>
      <c r="M1201" s="164"/>
      <c r="N1201" s="169"/>
      <c r="O1201" s="170"/>
      <c r="P1201" s="170"/>
      <c r="Q1201" s="170"/>
      <c r="R1201" s="170"/>
      <c r="S1201" s="170"/>
      <c r="T1201" s="170"/>
      <c r="U1201" s="170"/>
      <c r="V1201" s="170"/>
      <c r="W1201" s="170"/>
      <c r="X1201" s="171"/>
      <c r="AT1201" s="166" t="s">
        <v>158</v>
      </c>
      <c r="AU1201" s="166" t="s">
        <v>87</v>
      </c>
      <c r="AV1201" s="13" t="s">
        <v>83</v>
      </c>
      <c r="AW1201" s="13" t="s">
        <v>4</v>
      </c>
      <c r="AX1201" s="13" t="s">
        <v>78</v>
      </c>
      <c r="AY1201" s="166" t="s">
        <v>146</v>
      </c>
    </row>
    <row r="1202" spans="1:65" s="14" customFormat="1" ht="11.25">
      <c r="B1202" s="172"/>
      <c r="D1202" s="165" t="s">
        <v>158</v>
      </c>
      <c r="E1202" s="173" t="s">
        <v>1</v>
      </c>
      <c r="F1202" s="174" t="s">
        <v>1769</v>
      </c>
      <c r="H1202" s="175">
        <v>1</v>
      </c>
      <c r="I1202" s="176"/>
      <c r="J1202" s="176"/>
      <c r="M1202" s="172"/>
      <c r="N1202" s="177"/>
      <c r="O1202" s="178"/>
      <c r="P1202" s="178"/>
      <c r="Q1202" s="178"/>
      <c r="R1202" s="178"/>
      <c r="S1202" s="178"/>
      <c r="T1202" s="178"/>
      <c r="U1202" s="178"/>
      <c r="V1202" s="178"/>
      <c r="W1202" s="178"/>
      <c r="X1202" s="179"/>
      <c r="AT1202" s="173" t="s">
        <v>158</v>
      </c>
      <c r="AU1202" s="173" t="s">
        <v>87</v>
      </c>
      <c r="AV1202" s="14" t="s">
        <v>87</v>
      </c>
      <c r="AW1202" s="14" t="s">
        <v>4</v>
      </c>
      <c r="AX1202" s="14" t="s">
        <v>83</v>
      </c>
      <c r="AY1202" s="173" t="s">
        <v>146</v>
      </c>
    </row>
    <row r="1203" spans="1:65" s="2" customFormat="1" ht="24.2" customHeight="1">
      <c r="A1203" s="33"/>
      <c r="B1203" s="148"/>
      <c r="C1203" s="149" t="s">
        <v>1779</v>
      </c>
      <c r="D1203" s="149" t="s">
        <v>148</v>
      </c>
      <c r="E1203" s="150" t="s">
        <v>1780</v>
      </c>
      <c r="F1203" s="151" t="s">
        <v>1781</v>
      </c>
      <c r="G1203" s="152" t="s">
        <v>252</v>
      </c>
      <c r="H1203" s="153">
        <v>2</v>
      </c>
      <c r="I1203" s="154"/>
      <c r="J1203" s="154"/>
      <c r="K1203" s="155">
        <f>ROUND(P1203*H1203,2)</f>
        <v>0</v>
      </c>
      <c r="L1203" s="156"/>
      <c r="M1203" s="34"/>
      <c r="N1203" s="157" t="s">
        <v>1</v>
      </c>
      <c r="O1203" s="158" t="s">
        <v>41</v>
      </c>
      <c r="P1203" s="159">
        <f>I1203+J1203</f>
        <v>0</v>
      </c>
      <c r="Q1203" s="159">
        <f>ROUND(I1203*H1203,2)</f>
        <v>0</v>
      </c>
      <c r="R1203" s="159">
        <f>ROUND(J1203*H1203,2)</f>
        <v>0</v>
      </c>
      <c r="S1203" s="59"/>
      <c r="T1203" s="160">
        <f>S1203*H1203</f>
        <v>0</v>
      </c>
      <c r="U1203" s="160">
        <v>0</v>
      </c>
      <c r="V1203" s="160">
        <f>U1203*H1203</f>
        <v>0</v>
      </c>
      <c r="W1203" s="160">
        <v>0.13</v>
      </c>
      <c r="X1203" s="161">
        <f>W1203*H1203</f>
        <v>0.26</v>
      </c>
      <c r="Y1203" s="33"/>
      <c r="Z1203" s="33"/>
      <c r="AA1203" s="33"/>
      <c r="AB1203" s="33"/>
      <c r="AC1203" s="33"/>
      <c r="AD1203" s="33"/>
      <c r="AE1203" s="33"/>
      <c r="AR1203" s="162" t="s">
        <v>228</v>
      </c>
      <c r="AT1203" s="162" t="s">
        <v>148</v>
      </c>
      <c r="AU1203" s="162" t="s">
        <v>87</v>
      </c>
      <c r="AY1203" s="18" t="s">
        <v>146</v>
      </c>
      <c r="BE1203" s="163">
        <f>IF(O1203="základní",K1203,0)</f>
        <v>0</v>
      </c>
      <c r="BF1203" s="163">
        <f>IF(O1203="snížená",K1203,0)</f>
        <v>0</v>
      </c>
      <c r="BG1203" s="163">
        <f>IF(O1203="zákl. přenesená",K1203,0)</f>
        <v>0</v>
      </c>
      <c r="BH1203" s="163">
        <f>IF(O1203="sníž. přenesená",K1203,0)</f>
        <v>0</v>
      </c>
      <c r="BI1203" s="163">
        <f>IF(O1203="nulová",K1203,0)</f>
        <v>0</v>
      </c>
      <c r="BJ1203" s="18" t="s">
        <v>83</v>
      </c>
      <c r="BK1203" s="163">
        <f>ROUND(P1203*H1203,2)</f>
        <v>0</v>
      </c>
      <c r="BL1203" s="18" t="s">
        <v>228</v>
      </c>
      <c r="BM1203" s="162" t="s">
        <v>1782</v>
      </c>
    </row>
    <row r="1204" spans="1:65" s="13" customFormat="1" ht="11.25">
      <c r="B1204" s="164"/>
      <c r="D1204" s="165" t="s">
        <v>158</v>
      </c>
      <c r="E1204" s="166" t="s">
        <v>1</v>
      </c>
      <c r="F1204" s="167" t="s">
        <v>893</v>
      </c>
      <c r="H1204" s="166" t="s">
        <v>1</v>
      </c>
      <c r="I1204" s="168"/>
      <c r="J1204" s="168"/>
      <c r="M1204" s="164"/>
      <c r="N1204" s="169"/>
      <c r="O1204" s="170"/>
      <c r="P1204" s="170"/>
      <c r="Q1204" s="170"/>
      <c r="R1204" s="170"/>
      <c r="S1204" s="170"/>
      <c r="T1204" s="170"/>
      <c r="U1204" s="170"/>
      <c r="V1204" s="170"/>
      <c r="W1204" s="170"/>
      <c r="X1204" s="171"/>
      <c r="AT1204" s="166" t="s">
        <v>158</v>
      </c>
      <c r="AU1204" s="166" t="s">
        <v>87</v>
      </c>
      <c r="AV1204" s="13" t="s">
        <v>83</v>
      </c>
      <c r="AW1204" s="13" t="s">
        <v>4</v>
      </c>
      <c r="AX1204" s="13" t="s">
        <v>78</v>
      </c>
      <c r="AY1204" s="166" t="s">
        <v>146</v>
      </c>
    </row>
    <row r="1205" spans="1:65" s="14" customFormat="1" ht="11.25">
      <c r="B1205" s="172"/>
      <c r="D1205" s="165" t="s">
        <v>158</v>
      </c>
      <c r="E1205" s="173" t="s">
        <v>1</v>
      </c>
      <c r="F1205" s="174" t="s">
        <v>87</v>
      </c>
      <c r="H1205" s="175">
        <v>2</v>
      </c>
      <c r="I1205" s="176"/>
      <c r="J1205" s="176"/>
      <c r="M1205" s="172"/>
      <c r="N1205" s="177"/>
      <c r="O1205" s="178"/>
      <c r="P1205" s="178"/>
      <c r="Q1205" s="178"/>
      <c r="R1205" s="178"/>
      <c r="S1205" s="178"/>
      <c r="T1205" s="178"/>
      <c r="U1205" s="178"/>
      <c r="V1205" s="178"/>
      <c r="W1205" s="178"/>
      <c r="X1205" s="179"/>
      <c r="AT1205" s="173" t="s">
        <v>158</v>
      </c>
      <c r="AU1205" s="173" t="s">
        <v>87</v>
      </c>
      <c r="AV1205" s="14" t="s">
        <v>87</v>
      </c>
      <c r="AW1205" s="14" t="s">
        <v>4</v>
      </c>
      <c r="AX1205" s="14" t="s">
        <v>83</v>
      </c>
      <c r="AY1205" s="173" t="s">
        <v>146</v>
      </c>
    </row>
    <row r="1206" spans="1:65" s="2" customFormat="1" ht="24.2" customHeight="1">
      <c r="A1206" s="33"/>
      <c r="B1206" s="148"/>
      <c r="C1206" s="149" t="s">
        <v>1783</v>
      </c>
      <c r="D1206" s="149" t="s">
        <v>148</v>
      </c>
      <c r="E1206" s="150" t="s">
        <v>1784</v>
      </c>
      <c r="F1206" s="151" t="s">
        <v>1785</v>
      </c>
      <c r="G1206" s="152" t="s">
        <v>252</v>
      </c>
      <c r="H1206" s="153">
        <v>3</v>
      </c>
      <c r="I1206" s="154"/>
      <c r="J1206" s="154"/>
      <c r="K1206" s="155">
        <f>ROUND(P1206*H1206,2)</f>
        <v>0</v>
      </c>
      <c r="L1206" s="156"/>
      <c r="M1206" s="34"/>
      <c r="N1206" s="157" t="s">
        <v>1</v>
      </c>
      <c r="O1206" s="158" t="s">
        <v>41</v>
      </c>
      <c r="P1206" s="159">
        <f>I1206+J1206</f>
        <v>0</v>
      </c>
      <c r="Q1206" s="159">
        <f>ROUND(I1206*H1206,2)</f>
        <v>0</v>
      </c>
      <c r="R1206" s="159">
        <f>ROUND(J1206*H1206,2)</f>
        <v>0</v>
      </c>
      <c r="S1206" s="59"/>
      <c r="T1206" s="160">
        <f>S1206*H1206</f>
        <v>0</v>
      </c>
      <c r="U1206" s="160">
        <v>3.3E-4</v>
      </c>
      <c r="V1206" s="160">
        <f>U1206*H1206</f>
        <v>9.8999999999999999E-4</v>
      </c>
      <c r="W1206" s="160">
        <v>0</v>
      </c>
      <c r="X1206" s="161">
        <f>W1206*H1206</f>
        <v>0</v>
      </c>
      <c r="Y1206" s="33"/>
      <c r="Z1206" s="33"/>
      <c r="AA1206" s="33"/>
      <c r="AB1206" s="33"/>
      <c r="AC1206" s="33"/>
      <c r="AD1206" s="33"/>
      <c r="AE1206" s="33"/>
      <c r="AR1206" s="162" t="s">
        <v>228</v>
      </c>
      <c r="AT1206" s="162" t="s">
        <v>148</v>
      </c>
      <c r="AU1206" s="162" t="s">
        <v>87</v>
      </c>
      <c r="AY1206" s="18" t="s">
        <v>146</v>
      </c>
      <c r="BE1206" s="163">
        <f>IF(O1206="základní",K1206,0)</f>
        <v>0</v>
      </c>
      <c r="BF1206" s="163">
        <f>IF(O1206="snížená",K1206,0)</f>
        <v>0</v>
      </c>
      <c r="BG1206" s="163">
        <f>IF(O1206="zákl. přenesená",K1206,0)</f>
        <v>0</v>
      </c>
      <c r="BH1206" s="163">
        <f>IF(O1206="sníž. přenesená",K1206,0)</f>
        <v>0</v>
      </c>
      <c r="BI1206" s="163">
        <f>IF(O1206="nulová",K1206,0)</f>
        <v>0</v>
      </c>
      <c r="BJ1206" s="18" t="s">
        <v>83</v>
      </c>
      <c r="BK1206" s="163">
        <f>ROUND(P1206*H1206,2)</f>
        <v>0</v>
      </c>
      <c r="BL1206" s="18" t="s">
        <v>228</v>
      </c>
      <c r="BM1206" s="162" t="s">
        <v>1786</v>
      </c>
    </row>
    <row r="1207" spans="1:65" s="13" customFormat="1" ht="11.25">
      <c r="B1207" s="164"/>
      <c r="D1207" s="165" t="s">
        <v>158</v>
      </c>
      <c r="E1207" s="166" t="s">
        <v>1</v>
      </c>
      <c r="F1207" s="167" t="s">
        <v>195</v>
      </c>
      <c r="H1207" s="166" t="s">
        <v>1</v>
      </c>
      <c r="I1207" s="168"/>
      <c r="J1207" s="168"/>
      <c r="M1207" s="164"/>
      <c r="N1207" s="169"/>
      <c r="O1207" s="170"/>
      <c r="P1207" s="170"/>
      <c r="Q1207" s="170"/>
      <c r="R1207" s="170"/>
      <c r="S1207" s="170"/>
      <c r="T1207" s="170"/>
      <c r="U1207" s="170"/>
      <c r="V1207" s="170"/>
      <c r="W1207" s="170"/>
      <c r="X1207" s="171"/>
      <c r="AT1207" s="166" t="s">
        <v>158</v>
      </c>
      <c r="AU1207" s="166" t="s">
        <v>87</v>
      </c>
      <c r="AV1207" s="13" t="s">
        <v>83</v>
      </c>
      <c r="AW1207" s="13" t="s">
        <v>4</v>
      </c>
      <c r="AX1207" s="13" t="s">
        <v>78</v>
      </c>
      <c r="AY1207" s="166" t="s">
        <v>146</v>
      </c>
    </row>
    <row r="1208" spans="1:65" s="14" customFormat="1" ht="11.25">
      <c r="B1208" s="172"/>
      <c r="D1208" s="165" t="s">
        <v>158</v>
      </c>
      <c r="E1208" s="173" t="s">
        <v>1</v>
      </c>
      <c r="F1208" s="174" t="s">
        <v>1787</v>
      </c>
      <c r="H1208" s="175">
        <v>3</v>
      </c>
      <c r="I1208" s="176"/>
      <c r="J1208" s="176"/>
      <c r="M1208" s="172"/>
      <c r="N1208" s="177"/>
      <c r="O1208" s="178"/>
      <c r="P1208" s="178"/>
      <c r="Q1208" s="178"/>
      <c r="R1208" s="178"/>
      <c r="S1208" s="178"/>
      <c r="T1208" s="178"/>
      <c r="U1208" s="178"/>
      <c r="V1208" s="178"/>
      <c r="W1208" s="178"/>
      <c r="X1208" s="179"/>
      <c r="AT1208" s="173" t="s">
        <v>158</v>
      </c>
      <c r="AU1208" s="173" t="s">
        <v>87</v>
      </c>
      <c r="AV1208" s="14" t="s">
        <v>87</v>
      </c>
      <c r="AW1208" s="14" t="s">
        <v>4</v>
      </c>
      <c r="AX1208" s="14" t="s">
        <v>83</v>
      </c>
      <c r="AY1208" s="173" t="s">
        <v>146</v>
      </c>
    </row>
    <row r="1209" spans="1:65" s="2" customFormat="1" ht="37.9" customHeight="1">
      <c r="A1209" s="33"/>
      <c r="B1209" s="148"/>
      <c r="C1209" s="180" t="s">
        <v>1788</v>
      </c>
      <c r="D1209" s="180" t="s">
        <v>186</v>
      </c>
      <c r="E1209" s="181" t="s">
        <v>1789</v>
      </c>
      <c r="F1209" s="182" t="s">
        <v>1790</v>
      </c>
      <c r="G1209" s="183" t="s">
        <v>252</v>
      </c>
      <c r="H1209" s="184">
        <v>1</v>
      </c>
      <c r="I1209" s="185"/>
      <c r="J1209" s="186"/>
      <c r="K1209" s="187">
        <f>ROUND(P1209*H1209,2)</f>
        <v>0</v>
      </c>
      <c r="L1209" s="186"/>
      <c r="M1209" s="188"/>
      <c r="N1209" s="189" t="s">
        <v>1</v>
      </c>
      <c r="O1209" s="158" t="s">
        <v>41</v>
      </c>
      <c r="P1209" s="159">
        <f>I1209+J1209</f>
        <v>0</v>
      </c>
      <c r="Q1209" s="159">
        <f>ROUND(I1209*H1209,2)</f>
        <v>0</v>
      </c>
      <c r="R1209" s="159">
        <f>ROUND(J1209*H1209,2)</f>
        <v>0</v>
      </c>
      <c r="S1209" s="59"/>
      <c r="T1209" s="160">
        <f>S1209*H1209</f>
        <v>0</v>
      </c>
      <c r="U1209" s="160">
        <v>7.6999999999999999E-2</v>
      </c>
      <c r="V1209" s="160">
        <f>U1209*H1209</f>
        <v>7.6999999999999999E-2</v>
      </c>
      <c r="W1209" s="160">
        <v>0</v>
      </c>
      <c r="X1209" s="161">
        <f>W1209*H1209</f>
        <v>0</v>
      </c>
      <c r="Y1209" s="33"/>
      <c r="Z1209" s="33"/>
      <c r="AA1209" s="33"/>
      <c r="AB1209" s="33"/>
      <c r="AC1209" s="33"/>
      <c r="AD1209" s="33"/>
      <c r="AE1209" s="33"/>
      <c r="AR1209" s="162" t="s">
        <v>316</v>
      </c>
      <c r="AT1209" s="162" t="s">
        <v>186</v>
      </c>
      <c r="AU1209" s="162" t="s">
        <v>87</v>
      </c>
      <c r="AY1209" s="18" t="s">
        <v>146</v>
      </c>
      <c r="BE1209" s="163">
        <f>IF(O1209="základní",K1209,0)</f>
        <v>0</v>
      </c>
      <c r="BF1209" s="163">
        <f>IF(O1209="snížená",K1209,0)</f>
        <v>0</v>
      </c>
      <c r="BG1209" s="163">
        <f>IF(O1209="zákl. přenesená",K1209,0)</f>
        <v>0</v>
      </c>
      <c r="BH1209" s="163">
        <f>IF(O1209="sníž. přenesená",K1209,0)</f>
        <v>0</v>
      </c>
      <c r="BI1209" s="163">
        <f>IF(O1209="nulová",K1209,0)</f>
        <v>0</v>
      </c>
      <c r="BJ1209" s="18" t="s">
        <v>83</v>
      </c>
      <c r="BK1209" s="163">
        <f>ROUND(P1209*H1209,2)</f>
        <v>0</v>
      </c>
      <c r="BL1209" s="18" t="s">
        <v>228</v>
      </c>
      <c r="BM1209" s="162" t="s">
        <v>1791</v>
      </c>
    </row>
    <row r="1210" spans="1:65" s="2" customFormat="1" ht="37.9" customHeight="1">
      <c r="A1210" s="33"/>
      <c r="B1210" s="148"/>
      <c r="C1210" s="180" t="s">
        <v>1792</v>
      </c>
      <c r="D1210" s="180" t="s">
        <v>186</v>
      </c>
      <c r="E1210" s="181" t="s">
        <v>1793</v>
      </c>
      <c r="F1210" s="182" t="s">
        <v>1794</v>
      </c>
      <c r="G1210" s="183" t="s">
        <v>252</v>
      </c>
      <c r="H1210" s="184">
        <v>1</v>
      </c>
      <c r="I1210" s="185"/>
      <c r="J1210" s="186"/>
      <c r="K1210" s="187">
        <f>ROUND(P1210*H1210,2)</f>
        <v>0</v>
      </c>
      <c r="L1210" s="186"/>
      <c r="M1210" s="188"/>
      <c r="N1210" s="189" t="s">
        <v>1</v>
      </c>
      <c r="O1210" s="158" t="s">
        <v>41</v>
      </c>
      <c r="P1210" s="159">
        <f>I1210+J1210</f>
        <v>0</v>
      </c>
      <c r="Q1210" s="159">
        <f>ROUND(I1210*H1210,2)</f>
        <v>0</v>
      </c>
      <c r="R1210" s="159">
        <f>ROUND(J1210*H1210,2)</f>
        <v>0</v>
      </c>
      <c r="S1210" s="59"/>
      <c r="T1210" s="160">
        <f>S1210*H1210</f>
        <v>0</v>
      </c>
      <c r="U1210" s="160">
        <v>8.4000000000000005E-2</v>
      </c>
      <c r="V1210" s="160">
        <f>U1210*H1210</f>
        <v>8.4000000000000005E-2</v>
      </c>
      <c r="W1210" s="160">
        <v>0</v>
      </c>
      <c r="X1210" s="161">
        <f>W1210*H1210</f>
        <v>0</v>
      </c>
      <c r="Y1210" s="33"/>
      <c r="Z1210" s="33"/>
      <c r="AA1210" s="33"/>
      <c r="AB1210" s="33"/>
      <c r="AC1210" s="33"/>
      <c r="AD1210" s="33"/>
      <c r="AE1210" s="33"/>
      <c r="AR1210" s="162" t="s">
        <v>316</v>
      </c>
      <c r="AT1210" s="162" t="s">
        <v>186</v>
      </c>
      <c r="AU1210" s="162" t="s">
        <v>87</v>
      </c>
      <c r="AY1210" s="18" t="s">
        <v>146</v>
      </c>
      <c r="BE1210" s="163">
        <f>IF(O1210="základní",K1210,0)</f>
        <v>0</v>
      </c>
      <c r="BF1210" s="163">
        <f>IF(O1210="snížená",K1210,0)</f>
        <v>0</v>
      </c>
      <c r="BG1210" s="163">
        <f>IF(O1210="zákl. přenesená",K1210,0)</f>
        <v>0</v>
      </c>
      <c r="BH1210" s="163">
        <f>IF(O1210="sníž. přenesená",K1210,0)</f>
        <v>0</v>
      </c>
      <c r="BI1210" s="163">
        <f>IF(O1210="nulová",K1210,0)</f>
        <v>0</v>
      </c>
      <c r="BJ1210" s="18" t="s">
        <v>83</v>
      </c>
      <c r="BK1210" s="163">
        <f>ROUND(P1210*H1210,2)</f>
        <v>0</v>
      </c>
      <c r="BL1210" s="18" t="s">
        <v>228</v>
      </c>
      <c r="BM1210" s="162" t="s">
        <v>1795</v>
      </c>
    </row>
    <row r="1211" spans="1:65" s="2" customFormat="1" ht="24.2" customHeight="1">
      <c r="A1211" s="33"/>
      <c r="B1211" s="148"/>
      <c r="C1211" s="180" t="s">
        <v>1796</v>
      </c>
      <c r="D1211" s="180" t="s">
        <v>186</v>
      </c>
      <c r="E1211" s="181" t="s">
        <v>1797</v>
      </c>
      <c r="F1211" s="182" t="s">
        <v>1798</v>
      </c>
      <c r="G1211" s="183" t="s">
        <v>252</v>
      </c>
      <c r="H1211" s="184">
        <v>1</v>
      </c>
      <c r="I1211" s="185"/>
      <c r="J1211" s="186"/>
      <c r="K1211" s="187">
        <f>ROUND(P1211*H1211,2)</f>
        <v>0</v>
      </c>
      <c r="L1211" s="186"/>
      <c r="M1211" s="188"/>
      <c r="N1211" s="189" t="s">
        <v>1</v>
      </c>
      <c r="O1211" s="158" t="s">
        <v>41</v>
      </c>
      <c r="P1211" s="159">
        <f>I1211+J1211</f>
        <v>0</v>
      </c>
      <c r="Q1211" s="159">
        <f>ROUND(I1211*H1211,2)</f>
        <v>0</v>
      </c>
      <c r="R1211" s="159">
        <f>ROUND(J1211*H1211,2)</f>
        <v>0</v>
      </c>
      <c r="S1211" s="59"/>
      <c r="T1211" s="160">
        <f>S1211*H1211</f>
        <v>0</v>
      </c>
      <c r="U1211" s="160">
        <v>8.4000000000000005E-2</v>
      </c>
      <c r="V1211" s="160">
        <f>U1211*H1211</f>
        <v>8.4000000000000005E-2</v>
      </c>
      <c r="W1211" s="160">
        <v>0</v>
      </c>
      <c r="X1211" s="161">
        <f>W1211*H1211</f>
        <v>0</v>
      </c>
      <c r="Y1211" s="33"/>
      <c r="Z1211" s="33"/>
      <c r="AA1211" s="33"/>
      <c r="AB1211" s="33"/>
      <c r="AC1211" s="33"/>
      <c r="AD1211" s="33"/>
      <c r="AE1211" s="33"/>
      <c r="AR1211" s="162" t="s">
        <v>316</v>
      </c>
      <c r="AT1211" s="162" t="s">
        <v>186</v>
      </c>
      <c r="AU1211" s="162" t="s">
        <v>87</v>
      </c>
      <c r="AY1211" s="18" t="s">
        <v>146</v>
      </c>
      <c r="BE1211" s="163">
        <f>IF(O1211="základní",K1211,0)</f>
        <v>0</v>
      </c>
      <c r="BF1211" s="163">
        <f>IF(O1211="snížená",K1211,0)</f>
        <v>0</v>
      </c>
      <c r="BG1211" s="163">
        <f>IF(O1211="zákl. přenesená",K1211,0)</f>
        <v>0</v>
      </c>
      <c r="BH1211" s="163">
        <f>IF(O1211="sníž. přenesená",K1211,0)</f>
        <v>0</v>
      </c>
      <c r="BI1211" s="163">
        <f>IF(O1211="nulová",K1211,0)</f>
        <v>0</v>
      </c>
      <c r="BJ1211" s="18" t="s">
        <v>83</v>
      </c>
      <c r="BK1211" s="163">
        <f>ROUND(P1211*H1211,2)</f>
        <v>0</v>
      </c>
      <c r="BL1211" s="18" t="s">
        <v>228</v>
      </c>
      <c r="BM1211" s="162" t="s">
        <v>1799</v>
      </c>
    </row>
    <row r="1212" spans="1:65" s="2" customFormat="1" ht="24.2" customHeight="1">
      <c r="A1212" s="33"/>
      <c r="B1212" s="148"/>
      <c r="C1212" s="149" t="s">
        <v>1800</v>
      </c>
      <c r="D1212" s="149" t="s">
        <v>148</v>
      </c>
      <c r="E1212" s="150" t="s">
        <v>1801</v>
      </c>
      <c r="F1212" s="151" t="s">
        <v>1802</v>
      </c>
      <c r="G1212" s="152" t="s">
        <v>252</v>
      </c>
      <c r="H1212" s="153">
        <v>1</v>
      </c>
      <c r="I1212" s="154"/>
      <c r="J1212" s="154"/>
      <c r="K1212" s="155">
        <f>ROUND(P1212*H1212,2)</f>
        <v>0</v>
      </c>
      <c r="L1212" s="156"/>
      <c r="M1212" s="34"/>
      <c r="N1212" s="157" t="s">
        <v>1</v>
      </c>
      <c r="O1212" s="158" t="s">
        <v>41</v>
      </c>
      <c r="P1212" s="159">
        <f>I1212+J1212</f>
        <v>0</v>
      </c>
      <c r="Q1212" s="159">
        <f>ROUND(I1212*H1212,2)</f>
        <v>0</v>
      </c>
      <c r="R1212" s="159">
        <f>ROUND(J1212*H1212,2)</f>
        <v>0</v>
      </c>
      <c r="S1212" s="59"/>
      <c r="T1212" s="160">
        <f>S1212*H1212</f>
        <v>0</v>
      </c>
      <c r="U1212" s="160">
        <v>5.5999999999999995E-4</v>
      </c>
      <c r="V1212" s="160">
        <f>U1212*H1212</f>
        <v>5.5999999999999995E-4</v>
      </c>
      <c r="W1212" s="160">
        <v>0</v>
      </c>
      <c r="X1212" s="161">
        <f>W1212*H1212</f>
        <v>0</v>
      </c>
      <c r="Y1212" s="33"/>
      <c r="Z1212" s="33"/>
      <c r="AA1212" s="33"/>
      <c r="AB1212" s="33"/>
      <c r="AC1212" s="33"/>
      <c r="AD1212" s="33"/>
      <c r="AE1212" s="33"/>
      <c r="AR1212" s="162" t="s">
        <v>228</v>
      </c>
      <c r="AT1212" s="162" t="s">
        <v>148</v>
      </c>
      <c r="AU1212" s="162" t="s">
        <v>87</v>
      </c>
      <c r="AY1212" s="18" t="s">
        <v>146</v>
      </c>
      <c r="BE1212" s="163">
        <f>IF(O1212="základní",K1212,0)</f>
        <v>0</v>
      </c>
      <c r="BF1212" s="163">
        <f>IF(O1212="snížená",K1212,0)</f>
        <v>0</v>
      </c>
      <c r="BG1212" s="163">
        <f>IF(O1212="zákl. přenesená",K1212,0)</f>
        <v>0</v>
      </c>
      <c r="BH1212" s="163">
        <f>IF(O1212="sníž. přenesená",K1212,0)</f>
        <v>0</v>
      </c>
      <c r="BI1212" s="163">
        <f>IF(O1212="nulová",K1212,0)</f>
        <v>0</v>
      </c>
      <c r="BJ1212" s="18" t="s">
        <v>83</v>
      </c>
      <c r="BK1212" s="163">
        <f>ROUND(P1212*H1212,2)</f>
        <v>0</v>
      </c>
      <c r="BL1212" s="18" t="s">
        <v>228</v>
      </c>
      <c r="BM1212" s="162" t="s">
        <v>1803</v>
      </c>
    </row>
    <row r="1213" spans="1:65" s="13" customFormat="1" ht="11.25">
      <c r="B1213" s="164"/>
      <c r="D1213" s="165" t="s">
        <v>158</v>
      </c>
      <c r="E1213" s="166" t="s">
        <v>1</v>
      </c>
      <c r="F1213" s="167" t="s">
        <v>195</v>
      </c>
      <c r="H1213" s="166" t="s">
        <v>1</v>
      </c>
      <c r="I1213" s="168"/>
      <c r="J1213" s="168"/>
      <c r="M1213" s="164"/>
      <c r="N1213" s="169"/>
      <c r="O1213" s="170"/>
      <c r="P1213" s="170"/>
      <c r="Q1213" s="170"/>
      <c r="R1213" s="170"/>
      <c r="S1213" s="170"/>
      <c r="T1213" s="170"/>
      <c r="U1213" s="170"/>
      <c r="V1213" s="170"/>
      <c r="W1213" s="170"/>
      <c r="X1213" s="171"/>
      <c r="AT1213" s="166" t="s">
        <v>158</v>
      </c>
      <c r="AU1213" s="166" t="s">
        <v>87</v>
      </c>
      <c r="AV1213" s="13" t="s">
        <v>83</v>
      </c>
      <c r="AW1213" s="13" t="s">
        <v>4</v>
      </c>
      <c r="AX1213" s="13" t="s">
        <v>78</v>
      </c>
      <c r="AY1213" s="166" t="s">
        <v>146</v>
      </c>
    </row>
    <row r="1214" spans="1:65" s="14" customFormat="1" ht="11.25">
      <c r="B1214" s="172"/>
      <c r="D1214" s="165" t="s">
        <v>158</v>
      </c>
      <c r="E1214" s="173" t="s">
        <v>1</v>
      </c>
      <c r="F1214" s="174" t="s">
        <v>1804</v>
      </c>
      <c r="H1214" s="175">
        <v>1</v>
      </c>
      <c r="I1214" s="176"/>
      <c r="J1214" s="176"/>
      <c r="M1214" s="172"/>
      <c r="N1214" s="177"/>
      <c r="O1214" s="178"/>
      <c r="P1214" s="178"/>
      <c r="Q1214" s="178"/>
      <c r="R1214" s="178"/>
      <c r="S1214" s="178"/>
      <c r="T1214" s="178"/>
      <c r="U1214" s="178"/>
      <c r="V1214" s="178"/>
      <c r="W1214" s="178"/>
      <c r="X1214" s="179"/>
      <c r="AT1214" s="173" t="s">
        <v>158</v>
      </c>
      <c r="AU1214" s="173" t="s">
        <v>87</v>
      </c>
      <c r="AV1214" s="14" t="s">
        <v>87</v>
      </c>
      <c r="AW1214" s="14" t="s">
        <v>4</v>
      </c>
      <c r="AX1214" s="14" t="s">
        <v>83</v>
      </c>
      <c r="AY1214" s="173" t="s">
        <v>146</v>
      </c>
    </row>
    <row r="1215" spans="1:65" s="2" customFormat="1" ht="37.9" customHeight="1">
      <c r="A1215" s="33"/>
      <c r="B1215" s="148"/>
      <c r="C1215" s="180" t="s">
        <v>1805</v>
      </c>
      <c r="D1215" s="180" t="s">
        <v>186</v>
      </c>
      <c r="E1215" s="181" t="s">
        <v>1806</v>
      </c>
      <c r="F1215" s="182" t="s">
        <v>1807</v>
      </c>
      <c r="G1215" s="183" t="s">
        <v>252</v>
      </c>
      <c r="H1215" s="184">
        <v>1</v>
      </c>
      <c r="I1215" s="185"/>
      <c r="J1215" s="186"/>
      <c r="K1215" s="187">
        <f>ROUND(P1215*H1215,2)</f>
        <v>0</v>
      </c>
      <c r="L1215" s="186"/>
      <c r="M1215" s="188"/>
      <c r="N1215" s="189" t="s">
        <v>1</v>
      </c>
      <c r="O1215" s="158" t="s">
        <v>41</v>
      </c>
      <c r="P1215" s="159">
        <f>I1215+J1215</f>
        <v>0</v>
      </c>
      <c r="Q1215" s="159">
        <f>ROUND(I1215*H1215,2)</f>
        <v>0</v>
      </c>
      <c r="R1215" s="159">
        <f>ROUND(J1215*H1215,2)</f>
        <v>0</v>
      </c>
      <c r="S1215" s="59"/>
      <c r="T1215" s="160">
        <f>S1215*H1215</f>
        <v>0</v>
      </c>
      <c r="U1215" s="160">
        <v>0.13600000000000001</v>
      </c>
      <c r="V1215" s="160">
        <f>U1215*H1215</f>
        <v>0.13600000000000001</v>
      </c>
      <c r="W1215" s="160">
        <v>0</v>
      </c>
      <c r="X1215" s="161">
        <f>W1215*H1215</f>
        <v>0</v>
      </c>
      <c r="Y1215" s="33"/>
      <c r="Z1215" s="33"/>
      <c r="AA1215" s="33"/>
      <c r="AB1215" s="33"/>
      <c r="AC1215" s="33"/>
      <c r="AD1215" s="33"/>
      <c r="AE1215" s="33"/>
      <c r="AR1215" s="162" t="s">
        <v>316</v>
      </c>
      <c r="AT1215" s="162" t="s">
        <v>186</v>
      </c>
      <c r="AU1215" s="162" t="s">
        <v>87</v>
      </c>
      <c r="AY1215" s="18" t="s">
        <v>146</v>
      </c>
      <c r="BE1215" s="163">
        <f>IF(O1215="základní",K1215,0)</f>
        <v>0</v>
      </c>
      <c r="BF1215" s="163">
        <f>IF(O1215="snížená",K1215,0)</f>
        <v>0</v>
      </c>
      <c r="BG1215" s="163">
        <f>IF(O1215="zákl. přenesená",K1215,0)</f>
        <v>0</v>
      </c>
      <c r="BH1215" s="163">
        <f>IF(O1215="sníž. přenesená",K1215,0)</f>
        <v>0</v>
      </c>
      <c r="BI1215" s="163">
        <f>IF(O1215="nulová",K1215,0)</f>
        <v>0</v>
      </c>
      <c r="BJ1215" s="18" t="s">
        <v>83</v>
      </c>
      <c r="BK1215" s="163">
        <f>ROUND(P1215*H1215,2)</f>
        <v>0</v>
      </c>
      <c r="BL1215" s="18" t="s">
        <v>228</v>
      </c>
      <c r="BM1215" s="162" t="s">
        <v>1808</v>
      </c>
    </row>
    <row r="1216" spans="1:65" s="2" customFormat="1" ht="24.2" customHeight="1">
      <c r="A1216" s="33"/>
      <c r="B1216" s="148"/>
      <c r="C1216" s="149" t="s">
        <v>1809</v>
      </c>
      <c r="D1216" s="149" t="s">
        <v>148</v>
      </c>
      <c r="E1216" s="150" t="s">
        <v>1810</v>
      </c>
      <c r="F1216" s="151" t="s">
        <v>1811</v>
      </c>
      <c r="G1216" s="152" t="s">
        <v>177</v>
      </c>
      <c r="H1216" s="153">
        <v>3.3140000000000001</v>
      </c>
      <c r="I1216" s="154"/>
      <c r="J1216" s="154"/>
      <c r="K1216" s="155">
        <f>ROUND(P1216*H1216,2)</f>
        <v>0</v>
      </c>
      <c r="L1216" s="156"/>
      <c r="M1216" s="34"/>
      <c r="N1216" s="157" t="s">
        <v>1</v>
      </c>
      <c r="O1216" s="158" t="s">
        <v>41</v>
      </c>
      <c r="P1216" s="159">
        <f>I1216+J1216</f>
        <v>0</v>
      </c>
      <c r="Q1216" s="159">
        <f>ROUND(I1216*H1216,2)</f>
        <v>0</v>
      </c>
      <c r="R1216" s="159">
        <f>ROUND(J1216*H1216,2)</f>
        <v>0</v>
      </c>
      <c r="S1216" s="59"/>
      <c r="T1216" s="160">
        <f>S1216*H1216</f>
        <v>0</v>
      </c>
      <c r="U1216" s="160">
        <v>0</v>
      </c>
      <c r="V1216" s="160">
        <f>U1216*H1216</f>
        <v>0</v>
      </c>
      <c r="W1216" s="160">
        <v>0</v>
      </c>
      <c r="X1216" s="161">
        <f>W1216*H1216</f>
        <v>0</v>
      </c>
      <c r="Y1216" s="33"/>
      <c r="Z1216" s="33"/>
      <c r="AA1216" s="33"/>
      <c r="AB1216" s="33"/>
      <c r="AC1216" s="33"/>
      <c r="AD1216" s="33"/>
      <c r="AE1216" s="33"/>
      <c r="AR1216" s="162" t="s">
        <v>228</v>
      </c>
      <c r="AT1216" s="162" t="s">
        <v>148</v>
      </c>
      <c r="AU1216" s="162" t="s">
        <v>87</v>
      </c>
      <c r="AY1216" s="18" t="s">
        <v>146</v>
      </c>
      <c r="BE1216" s="163">
        <f>IF(O1216="základní",K1216,0)</f>
        <v>0</v>
      </c>
      <c r="BF1216" s="163">
        <f>IF(O1216="snížená",K1216,0)</f>
        <v>0</v>
      </c>
      <c r="BG1216" s="163">
        <f>IF(O1216="zákl. přenesená",K1216,0)</f>
        <v>0</v>
      </c>
      <c r="BH1216" s="163">
        <f>IF(O1216="sníž. přenesená",K1216,0)</f>
        <v>0</v>
      </c>
      <c r="BI1216" s="163">
        <f>IF(O1216="nulová",K1216,0)</f>
        <v>0</v>
      </c>
      <c r="BJ1216" s="18" t="s">
        <v>83</v>
      </c>
      <c r="BK1216" s="163">
        <f>ROUND(P1216*H1216,2)</f>
        <v>0</v>
      </c>
      <c r="BL1216" s="18" t="s">
        <v>228</v>
      </c>
      <c r="BM1216" s="162" t="s">
        <v>1812</v>
      </c>
    </row>
    <row r="1217" spans="1:65" s="12" customFormat="1" ht="22.9" customHeight="1">
      <c r="B1217" s="134"/>
      <c r="D1217" s="135" t="s">
        <v>77</v>
      </c>
      <c r="E1217" s="146" t="s">
        <v>1813</v>
      </c>
      <c r="F1217" s="146" t="s">
        <v>1814</v>
      </c>
      <c r="I1217" s="137"/>
      <c r="J1217" s="137"/>
      <c r="K1217" s="147">
        <f>BK1217</f>
        <v>0</v>
      </c>
      <c r="M1217" s="134"/>
      <c r="N1217" s="139"/>
      <c r="O1217" s="140"/>
      <c r="P1217" s="140"/>
      <c r="Q1217" s="141">
        <f>SUM(Q1218:Q1277)</f>
        <v>0</v>
      </c>
      <c r="R1217" s="141">
        <f>SUM(R1218:R1277)</f>
        <v>0</v>
      </c>
      <c r="S1217" s="140"/>
      <c r="T1217" s="142">
        <f>SUM(T1218:T1277)</f>
        <v>0</v>
      </c>
      <c r="U1217" s="140"/>
      <c r="V1217" s="142">
        <f>SUM(V1218:V1277)</f>
        <v>4.8842170999999999</v>
      </c>
      <c r="W1217" s="140"/>
      <c r="X1217" s="143">
        <f>SUM(X1218:X1277)</f>
        <v>0.18512000000000001</v>
      </c>
      <c r="AR1217" s="135" t="s">
        <v>87</v>
      </c>
      <c r="AT1217" s="144" t="s">
        <v>77</v>
      </c>
      <c r="AU1217" s="144" t="s">
        <v>83</v>
      </c>
      <c r="AY1217" s="135" t="s">
        <v>146</v>
      </c>
      <c r="BK1217" s="145">
        <f>SUM(BK1218:BK1277)</f>
        <v>0</v>
      </c>
    </row>
    <row r="1218" spans="1:65" s="2" customFormat="1" ht="14.45" customHeight="1">
      <c r="A1218" s="33"/>
      <c r="B1218" s="148"/>
      <c r="C1218" s="149" t="s">
        <v>1815</v>
      </c>
      <c r="D1218" s="149" t="s">
        <v>148</v>
      </c>
      <c r="E1218" s="150" t="s">
        <v>1816</v>
      </c>
      <c r="F1218" s="151" t="s">
        <v>1817</v>
      </c>
      <c r="G1218" s="152" t="s">
        <v>151</v>
      </c>
      <c r="H1218" s="153">
        <v>68.805000000000007</v>
      </c>
      <c r="I1218" s="154"/>
      <c r="J1218" s="154"/>
      <c r="K1218" s="155">
        <f>ROUND(P1218*H1218,2)</f>
        <v>0</v>
      </c>
      <c r="L1218" s="156"/>
      <c r="M1218" s="34"/>
      <c r="N1218" s="157" t="s">
        <v>1</v>
      </c>
      <c r="O1218" s="158" t="s">
        <v>41</v>
      </c>
      <c r="P1218" s="159">
        <f>I1218+J1218</f>
        <v>0</v>
      </c>
      <c r="Q1218" s="159">
        <f>ROUND(I1218*H1218,2)</f>
        <v>0</v>
      </c>
      <c r="R1218" s="159">
        <f>ROUND(J1218*H1218,2)</f>
        <v>0</v>
      </c>
      <c r="S1218" s="59"/>
      <c r="T1218" s="160">
        <f>S1218*H1218</f>
        <v>0</v>
      </c>
      <c r="U1218" s="160">
        <v>0</v>
      </c>
      <c r="V1218" s="160">
        <f>U1218*H1218</f>
        <v>0</v>
      </c>
      <c r="W1218" s="160">
        <v>0</v>
      </c>
      <c r="X1218" s="161">
        <f>W1218*H1218</f>
        <v>0</v>
      </c>
      <c r="Y1218" s="33"/>
      <c r="Z1218" s="33"/>
      <c r="AA1218" s="33"/>
      <c r="AB1218" s="33"/>
      <c r="AC1218" s="33"/>
      <c r="AD1218" s="33"/>
      <c r="AE1218" s="33"/>
      <c r="AR1218" s="162" t="s">
        <v>228</v>
      </c>
      <c r="AT1218" s="162" t="s">
        <v>148</v>
      </c>
      <c r="AU1218" s="162" t="s">
        <v>87</v>
      </c>
      <c r="AY1218" s="18" t="s">
        <v>146</v>
      </c>
      <c r="BE1218" s="163">
        <f>IF(O1218="základní",K1218,0)</f>
        <v>0</v>
      </c>
      <c r="BF1218" s="163">
        <f>IF(O1218="snížená",K1218,0)</f>
        <v>0</v>
      </c>
      <c r="BG1218" s="163">
        <f>IF(O1218="zákl. přenesená",K1218,0)</f>
        <v>0</v>
      </c>
      <c r="BH1218" s="163">
        <f>IF(O1218="sníž. přenesená",K1218,0)</f>
        <v>0</v>
      </c>
      <c r="BI1218" s="163">
        <f>IF(O1218="nulová",K1218,0)</f>
        <v>0</v>
      </c>
      <c r="BJ1218" s="18" t="s">
        <v>83</v>
      </c>
      <c r="BK1218" s="163">
        <f>ROUND(P1218*H1218,2)</f>
        <v>0</v>
      </c>
      <c r="BL1218" s="18" t="s">
        <v>228</v>
      </c>
      <c r="BM1218" s="162" t="s">
        <v>1818</v>
      </c>
    </row>
    <row r="1219" spans="1:65" s="13" customFormat="1" ht="11.25">
      <c r="B1219" s="164"/>
      <c r="D1219" s="165" t="s">
        <v>158</v>
      </c>
      <c r="E1219" s="166" t="s">
        <v>1</v>
      </c>
      <c r="F1219" s="167" t="s">
        <v>1819</v>
      </c>
      <c r="H1219" s="166" t="s">
        <v>1</v>
      </c>
      <c r="I1219" s="168"/>
      <c r="J1219" s="168"/>
      <c r="M1219" s="164"/>
      <c r="N1219" s="169"/>
      <c r="O1219" s="170"/>
      <c r="P1219" s="170"/>
      <c r="Q1219" s="170"/>
      <c r="R1219" s="170"/>
      <c r="S1219" s="170"/>
      <c r="T1219" s="170"/>
      <c r="U1219" s="170"/>
      <c r="V1219" s="170"/>
      <c r="W1219" s="170"/>
      <c r="X1219" s="171"/>
      <c r="AT1219" s="166" t="s">
        <v>158</v>
      </c>
      <c r="AU1219" s="166" t="s">
        <v>87</v>
      </c>
      <c r="AV1219" s="13" t="s">
        <v>83</v>
      </c>
      <c r="AW1219" s="13" t="s">
        <v>4</v>
      </c>
      <c r="AX1219" s="13" t="s">
        <v>78</v>
      </c>
      <c r="AY1219" s="166" t="s">
        <v>146</v>
      </c>
    </row>
    <row r="1220" spans="1:65" s="14" customFormat="1" ht="11.25">
      <c r="B1220" s="172"/>
      <c r="D1220" s="165" t="s">
        <v>158</v>
      </c>
      <c r="E1220" s="173" t="s">
        <v>1</v>
      </c>
      <c r="F1220" s="174" t="s">
        <v>1820</v>
      </c>
      <c r="H1220" s="175">
        <v>16.196999999999999</v>
      </c>
      <c r="I1220" s="176"/>
      <c r="J1220" s="176"/>
      <c r="M1220" s="172"/>
      <c r="N1220" s="177"/>
      <c r="O1220" s="178"/>
      <c r="P1220" s="178"/>
      <c r="Q1220" s="178"/>
      <c r="R1220" s="178"/>
      <c r="S1220" s="178"/>
      <c r="T1220" s="178"/>
      <c r="U1220" s="178"/>
      <c r="V1220" s="178"/>
      <c r="W1220" s="178"/>
      <c r="X1220" s="179"/>
      <c r="AT1220" s="173" t="s">
        <v>158</v>
      </c>
      <c r="AU1220" s="173" t="s">
        <v>87</v>
      </c>
      <c r="AV1220" s="14" t="s">
        <v>87</v>
      </c>
      <c r="AW1220" s="14" t="s">
        <v>4</v>
      </c>
      <c r="AX1220" s="14" t="s">
        <v>78</v>
      </c>
      <c r="AY1220" s="173" t="s">
        <v>146</v>
      </c>
    </row>
    <row r="1221" spans="1:65" s="14" customFormat="1" ht="11.25">
      <c r="B1221" s="172"/>
      <c r="D1221" s="165" t="s">
        <v>158</v>
      </c>
      <c r="E1221" s="173" t="s">
        <v>1</v>
      </c>
      <c r="F1221" s="174" t="s">
        <v>1821</v>
      </c>
      <c r="H1221" s="175">
        <v>11.534000000000001</v>
      </c>
      <c r="I1221" s="176"/>
      <c r="J1221" s="176"/>
      <c r="M1221" s="172"/>
      <c r="N1221" s="177"/>
      <c r="O1221" s="178"/>
      <c r="P1221" s="178"/>
      <c r="Q1221" s="178"/>
      <c r="R1221" s="178"/>
      <c r="S1221" s="178"/>
      <c r="T1221" s="178"/>
      <c r="U1221" s="178"/>
      <c r="V1221" s="178"/>
      <c r="W1221" s="178"/>
      <c r="X1221" s="179"/>
      <c r="AT1221" s="173" t="s">
        <v>158</v>
      </c>
      <c r="AU1221" s="173" t="s">
        <v>87</v>
      </c>
      <c r="AV1221" s="14" t="s">
        <v>87</v>
      </c>
      <c r="AW1221" s="14" t="s">
        <v>4</v>
      </c>
      <c r="AX1221" s="14" t="s">
        <v>78</v>
      </c>
      <c r="AY1221" s="173" t="s">
        <v>146</v>
      </c>
    </row>
    <row r="1222" spans="1:65" s="14" customFormat="1" ht="11.25">
      <c r="B1222" s="172"/>
      <c r="D1222" s="165" t="s">
        <v>158</v>
      </c>
      <c r="E1222" s="173" t="s">
        <v>1</v>
      </c>
      <c r="F1222" s="174" t="s">
        <v>1822</v>
      </c>
      <c r="H1222" s="175">
        <v>9.1549999999999994</v>
      </c>
      <c r="I1222" s="176"/>
      <c r="J1222" s="176"/>
      <c r="M1222" s="172"/>
      <c r="N1222" s="177"/>
      <c r="O1222" s="178"/>
      <c r="P1222" s="178"/>
      <c r="Q1222" s="178"/>
      <c r="R1222" s="178"/>
      <c r="S1222" s="178"/>
      <c r="T1222" s="178"/>
      <c r="U1222" s="178"/>
      <c r="V1222" s="178"/>
      <c r="W1222" s="178"/>
      <c r="X1222" s="179"/>
      <c r="AT1222" s="173" t="s">
        <v>158</v>
      </c>
      <c r="AU1222" s="173" t="s">
        <v>87</v>
      </c>
      <c r="AV1222" s="14" t="s">
        <v>87</v>
      </c>
      <c r="AW1222" s="14" t="s">
        <v>4</v>
      </c>
      <c r="AX1222" s="14" t="s">
        <v>78</v>
      </c>
      <c r="AY1222" s="173" t="s">
        <v>146</v>
      </c>
    </row>
    <row r="1223" spans="1:65" s="14" customFormat="1" ht="11.25">
      <c r="B1223" s="172"/>
      <c r="D1223" s="165" t="s">
        <v>158</v>
      </c>
      <c r="E1223" s="173" t="s">
        <v>1</v>
      </c>
      <c r="F1223" s="174" t="s">
        <v>1823</v>
      </c>
      <c r="H1223" s="175">
        <v>8.2550000000000008</v>
      </c>
      <c r="I1223" s="176"/>
      <c r="J1223" s="176"/>
      <c r="M1223" s="172"/>
      <c r="N1223" s="177"/>
      <c r="O1223" s="178"/>
      <c r="P1223" s="178"/>
      <c r="Q1223" s="178"/>
      <c r="R1223" s="178"/>
      <c r="S1223" s="178"/>
      <c r="T1223" s="178"/>
      <c r="U1223" s="178"/>
      <c r="V1223" s="178"/>
      <c r="W1223" s="178"/>
      <c r="X1223" s="179"/>
      <c r="AT1223" s="173" t="s">
        <v>158</v>
      </c>
      <c r="AU1223" s="173" t="s">
        <v>87</v>
      </c>
      <c r="AV1223" s="14" t="s">
        <v>87</v>
      </c>
      <c r="AW1223" s="14" t="s">
        <v>4</v>
      </c>
      <c r="AX1223" s="14" t="s">
        <v>78</v>
      </c>
      <c r="AY1223" s="173" t="s">
        <v>146</v>
      </c>
    </row>
    <row r="1224" spans="1:65" s="14" customFormat="1" ht="11.25">
      <c r="B1224" s="172"/>
      <c r="D1224" s="165" t="s">
        <v>158</v>
      </c>
      <c r="E1224" s="173" t="s">
        <v>1</v>
      </c>
      <c r="F1224" s="174" t="s">
        <v>1824</v>
      </c>
      <c r="H1224" s="175">
        <v>5.68</v>
      </c>
      <c r="I1224" s="176"/>
      <c r="J1224" s="176"/>
      <c r="M1224" s="172"/>
      <c r="N1224" s="177"/>
      <c r="O1224" s="178"/>
      <c r="P1224" s="178"/>
      <c r="Q1224" s="178"/>
      <c r="R1224" s="178"/>
      <c r="S1224" s="178"/>
      <c r="T1224" s="178"/>
      <c r="U1224" s="178"/>
      <c r="V1224" s="178"/>
      <c r="W1224" s="178"/>
      <c r="X1224" s="179"/>
      <c r="AT1224" s="173" t="s">
        <v>158</v>
      </c>
      <c r="AU1224" s="173" t="s">
        <v>87</v>
      </c>
      <c r="AV1224" s="14" t="s">
        <v>87</v>
      </c>
      <c r="AW1224" s="14" t="s">
        <v>4</v>
      </c>
      <c r="AX1224" s="14" t="s">
        <v>78</v>
      </c>
      <c r="AY1224" s="173" t="s">
        <v>146</v>
      </c>
    </row>
    <row r="1225" spans="1:65" s="14" customFormat="1" ht="11.25">
      <c r="B1225" s="172"/>
      <c r="D1225" s="165" t="s">
        <v>158</v>
      </c>
      <c r="E1225" s="173" t="s">
        <v>1</v>
      </c>
      <c r="F1225" s="174" t="s">
        <v>1825</v>
      </c>
      <c r="H1225" s="175">
        <v>5.9550000000000001</v>
      </c>
      <c r="I1225" s="176"/>
      <c r="J1225" s="176"/>
      <c r="M1225" s="172"/>
      <c r="N1225" s="177"/>
      <c r="O1225" s="178"/>
      <c r="P1225" s="178"/>
      <c r="Q1225" s="178"/>
      <c r="R1225" s="178"/>
      <c r="S1225" s="178"/>
      <c r="T1225" s="178"/>
      <c r="U1225" s="178"/>
      <c r="V1225" s="178"/>
      <c r="W1225" s="178"/>
      <c r="X1225" s="179"/>
      <c r="AT1225" s="173" t="s">
        <v>158</v>
      </c>
      <c r="AU1225" s="173" t="s">
        <v>87</v>
      </c>
      <c r="AV1225" s="14" t="s">
        <v>87</v>
      </c>
      <c r="AW1225" s="14" t="s">
        <v>4</v>
      </c>
      <c r="AX1225" s="14" t="s">
        <v>78</v>
      </c>
      <c r="AY1225" s="173" t="s">
        <v>146</v>
      </c>
    </row>
    <row r="1226" spans="1:65" s="14" customFormat="1" ht="11.25">
      <c r="B1226" s="172"/>
      <c r="D1226" s="165" t="s">
        <v>158</v>
      </c>
      <c r="E1226" s="173" t="s">
        <v>1</v>
      </c>
      <c r="F1226" s="174" t="s">
        <v>1826</v>
      </c>
      <c r="H1226" s="175">
        <v>12.029</v>
      </c>
      <c r="I1226" s="176"/>
      <c r="J1226" s="176"/>
      <c r="M1226" s="172"/>
      <c r="N1226" s="177"/>
      <c r="O1226" s="178"/>
      <c r="P1226" s="178"/>
      <c r="Q1226" s="178"/>
      <c r="R1226" s="178"/>
      <c r="S1226" s="178"/>
      <c r="T1226" s="178"/>
      <c r="U1226" s="178"/>
      <c r="V1226" s="178"/>
      <c r="W1226" s="178"/>
      <c r="X1226" s="179"/>
      <c r="AT1226" s="173" t="s">
        <v>158</v>
      </c>
      <c r="AU1226" s="173" t="s">
        <v>87</v>
      </c>
      <c r="AV1226" s="14" t="s">
        <v>87</v>
      </c>
      <c r="AW1226" s="14" t="s">
        <v>4</v>
      </c>
      <c r="AX1226" s="14" t="s">
        <v>78</v>
      </c>
      <c r="AY1226" s="173" t="s">
        <v>146</v>
      </c>
    </row>
    <row r="1227" spans="1:65" s="15" customFormat="1" ht="11.25">
      <c r="B1227" s="190"/>
      <c r="D1227" s="165" t="s">
        <v>158</v>
      </c>
      <c r="E1227" s="191" t="s">
        <v>1</v>
      </c>
      <c r="F1227" s="192" t="s">
        <v>248</v>
      </c>
      <c r="H1227" s="193">
        <v>68.805000000000007</v>
      </c>
      <c r="I1227" s="194"/>
      <c r="J1227" s="194"/>
      <c r="M1227" s="190"/>
      <c r="N1227" s="195"/>
      <c r="O1227" s="196"/>
      <c r="P1227" s="196"/>
      <c r="Q1227" s="196"/>
      <c r="R1227" s="196"/>
      <c r="S1227" s="196"/>
      <c r="T1227" s="196"/>
      <c r="U1227" s="196"/>
      <c r="V1227" s="196"/>
      <c r="W1227" s="196"/>
      <c r="X1227" s="197"/>
      <c r="AT1227" s="191" t="s">
        <v>158</v>
      </c>
      <c r="AU1227" s="191" t="s">
        <v>87</v>
      </c>
      <c r="AV1227" s="15" t="s">
        <v>152</v>
      </c>
      <c r="AW1227" s="15" t="s">
        <v>4</v>
      </c>
      <c r="AX1227" s="15" t="s">
        <v>83</v>
      </c>
      <c r="AY1227" s="191" t="s">
        <v>146</v>
      </c>
    </row>
    <row r="1228" spans="1:65" s="2" customFormat="1" ht="14.45" customHeight="1">
      <c r="A1228" s="33"/>
      <c r="B1228" s="148"/>
      <c r="C1228" s="149" t="s">
        <v>1827</v>
      </c>
      <c r="D1228" s="149" t="s">
        <v>148</v>
      </c>
      <c r="E1228" s="150" t="s">
        <v>1828</v>
      </c>
      <c r="F1228" s="151" t="s">
        <v>1829</v>
      </c>
      <c r="G1228" s="152" t="s">
        <v>151</v>
      </c>
      <c r="H1228" s="153">
        <v>68.805000000000007</v>
      </c>
      <c r="I1228" s="154"/>
      <c r="J1228" s="154"/>
      <c r="K1228" s="155">
        <f>ROUND(P1228*H1228,2)</f>
        <v>0</v>
      </c>
      <c r="L1228" s="156"/>
      <c r="M1228" s="34"/>
      <c r="N1228" s="157" t="s">
        <v>1</v>
      </c>
      <c r="O1228" s="158" t="s">
        <v>41</v>
      </c>
      <c r="P1228" s="159">
        <f>I1228+J1228</f>
        <v>0</v>
      </c>
      <c r="Q1228" s="159">
        <f>ROUND(I1228*H1228,2)</f>
        <v>0</v>
      </c>
      <c r="R1228" s="159">
        <f>ROUND(J1228*H1228,2)</f>
        <v>0</v>
      </c>
      <c r="S1228" s="59"/>
      <c r="T1228" s="160">
        <f>S1228*H1228</f>
        <v>0</v>
      </c>
      <c r="U1228" s="160">
        <v>2.9999999999999997E-4</v>
      </c>
      <c r="V1228" s="160">
        <f>U1228*H1228</f>
        <v>2.06415E-2</v>
      </c>
      <c r="W1228" s="160">
        <v>0</v>
      </c>
      <c r="X1228" s="161">
        <f>W1228*H1228</f>
        <v>0</v>
      </c>
      <c r="Y1228" s="33"/>
      <c r="Z1228" s="33"/>
      <c r="AA1228" s="33"/>
      <c r="AB1228" s="33"/>
      <c r="AC1228" s="33"/>
      <c r="AD1228" s="33"/>
      <c r="AE1228" s="33"/>
      <c r="AR1228" s="162" t="s">
        <v>228</v>
      </c>
      <c r="AT1228" s="162" t="s">
        <v>148</v>
      </c>
      <c r="AU1228" s="162" t="s">
        <v>87</v>
      </c>
      <c r="AY1228" s="18" t="s">
        <v>146</v>
      </c>
      <c r="BE1228" s="163">
        <f>IF(O1228="základní",K1228,0)</f>
        <v>0</v>
      </c>
      <c r="BF1228" s="163">
        <f>IF(O1228="snížená",K1228,0)</f>
        <v>0</v>
      </c>
      <c r="BG1228" s="163">
        <f>IF(O1228="zákl. přenesená",K1228,0)</f>
        <v>0</v>
      </c>
      <c r="BH1228" s="163">
        <f>IF(O1228="sníž. přenesená",K1228,0)</f>
        <v>0</v>
      </c>
      <c r="BI1228" s="163">
        <f>IF(O1228="nulová",K1228,0)</f>
        <v>0</v>
      </c>
      <c r="BJ1228" s="18" t="s">
        <v>83</v>
      </c>
      <c r="BK1228" s="163">
        <f>ROUND(P1228*H1228,2)</f>
        <v>0</v>
      </c>
      <c r="BL1228" s="18" t="s">
        <v>228</v>
      </c>
      <c r="BM1228" s="162" t="s">
        <v>1830</v>
      </c>
    </row>
    <row r="1229" spans="1:65" s="2" customFormat="1" ht="14.45" customHeight="1">
      <c r="A1229" s="33"/>
      <c r="B1229" s="148"/>
      <c r="C1229" s="149" t="s">
        <v>1831</v>
      </c>
      <c r="D1229" s="149" t="s">
        <v>148</v>
      </c>
      <c r="E1229" s="150" t="s">
        <v>1832</v>
      </c>
      <c r="F1229" s="151" t="s">
        <v>1833</v>
      </c>
      <c r="G1229" s="152" t="s">
        <v>151</v>
      </c>
      <c r="H1229" s="153">
        <v>68.805000000000007</v>
      </c>
      <c r="I1229" s="154"/>
      <c r="J1229" s="154"/>
      <c r="K1229" s="155">
        <f>ROUND(P1229*H1229,2)</f>
        <v>0</v>
      </c>
      <c r="L1229" s="156"/>
      <c r="M1229" s="34"/>
      <c r="N1229" s="157" t="s">
        <v>1</v>
      </c>
      <c r="O1229" s="158" t="s">
        <v>41</v>
      </c>
      <c r="P1229" s="159">
        <f>I1229+J1229</f>
        <v>0</v>
      </c>
      <c r="Q1229" s="159">
        <f>ROUND(I1229*H1229,2)</f>
        <v>0</v>
      </c>
      <c r="R1229" s="159">
        <f>ROUND(J1229*H1229,2)</f>
        <v>0</v>
      </c>
      <c r="S1229" s="59"/>
      <c r="T1229" s="160">
        <f>S1229*H1229</f>
        <v>0</v>
      </c>
      <c r="U1229" s="160">
        <v>4.5500000000000002E-3</v>
      </c>
      <c r="V1229" s="160">
        <f>U1229*H1229</f>
        <v>0.31306275000000006</v>
      </c>
      <c r="W1229" s="160">
        <v>0</v>
      </c>
      <c r="X1229" s="161">
        <f>W1229*H1229</f>
        <v>0</v>
      </c>
      <c r="Y1229" s="33"/>
      <c r="Z1229" s="33"/>
      <c r="AA1229" s="33"/>
      <c r="AB1229" s="33"/>
      <c r="AC1229" s="33"/>
      <c r="AD1229" s="33"/>
      <c r="AE1229" s="33"/>
      <c r="AR1229" s="162" t="s">
        <v>228</v>
      </c>
      <c r="AT1229" s="162" t="s">
        <v>148</v>
      </c>
      <c r="AU1229" s="162" t="s">
        <v>87</v>
      </c>
      <c r="AY1229" s="18" t="s">
        <v>146</v>
      </c>
      <c r="BE1229" s="163">
        <f>IF(O1229="základní",K1229,0)</f>
        <v>0</v>
      </c>
      <c r="BF1229" s="163">
        <f>IF(O1229="snížená",K1229,0)</f>
        <v>0</v>
      </c>
      <c r="BG1229" s="163">
        <f>IF(O1229="zákl. přenesená",K1229,0)</f>
        <v>0</v>
      </c>
      <c r="BH1229" s="163">
        <f>IF(O1229="sníž. přenesená",K1229,0)</f>
        <v>0</v>
      </c>
      <c r="BI1229" s="163">
        <f>IF(O1229="nulová",K1229,0)</f>
        <v>0</v>
      </c>
      <c r="BJ1229" s="18" t="s">
        <v>83</v>
      </c>
      <c r="BK1229" s="163">
        <f>ROUND(P1229*H1229,2)</f>
        <v>0</v>
      </c>
      <c r="BL1229" s="18" t="s">
        <v>228</v>
      </c>
      <c r="BM1229" s="162" t="s">
        <v>1834</v>
      </c>
    </row>
    <row r="1230" spans="1:65" s="2" customFormat="1" ht="24.2" customHeight="1">
      <c r="A1230" s="33"/>
      <c r="B1230" s="148"/>
      <c r="C1230" s="149" t="s">
        <v>1835</v>
      </c>
      <c r="D1230" s="149" t="s">
        <v>148</v>
      </c>
      <c r="E1230" s="150" t="s">
        <v>1836</v>
      </c>
      <c r="F1230" s="151" t="s">
        <v>1837</v>
      </c>
      <c r="G1230" s="152" t="s">
        <v>324</v>
      </c>
      <c r="H1230" s="153">
        <v>124.5</v>
      </c>
      <c r="I1230" s="154"/>
      <c r="J1230" s="154"/>
      <c r="K1230" s="155">
        <f>ROUND(P1230*H1230,2)</f>
        <v>0</v>
      </c>
      <c r="L1230" s="156"/>
      <c r="M1230" s="34"/>
      <c r="N1230" s="157" t="s">
        <v>1</v>
      </c>
      <c r="O1230" s="158" t="s">
        <v>41</v>
      </c>
      <c r="P1230" s="159">
        <f>I1230+J1230</f>
        <v>0</v>
      </c>
      <c r="Q1230" s="159">
        <f>ROUND(I1230*H1230,2)</f>
        <v>0</v>
      </c>
      <c r="R1230" s="159">
        <f>ROUND(J1230*H1230,2)</f>
        <v>0</v>
      </c>
      <c r="S1230" s="59"/>
      <c r="T1230" s="160">
        <f>S1230*H1230</f>
        <v>0</v>
      </c>
      <c r="U1230" s="160">
        <v>3.4000000000000002E-4</v>
      </c>
      <c r="V1230" s="160">
        <f>U1230*H1230</f>
        <v>4.2330000000000007E-2</v>
      </c>
      <c r="W1230" s="160">
        <v>0</v>
      </c>
      <c r="X1230" s="161">
        <f>W1230*H1230</f>
        <v>0</v>
      </c>
      <c r="Y1230" s="33"/>
      <c r="Z1230" s="33"/>
      <c r="AA1230" s="33"/>
      <c r="AB1230" s="33"/>
      <c r="AC1230" s="33"/>
      <c r="AD1230" s="33"/>
      <c r="AE1230" s="33"/>
      <c r="AR1230" s="162" t="s">
        <v>228</v>
      </c>
      <c r="AT1230" s="162" t="s">
        <v>148</v>
      </c>
      <c r="AU1230" s="162" t="s">
        <v>87</v>
      </c>
      <c r="AY1230" s="18" t="s">
        <v>146</v>
      </c>
      <c r="BE1230" s="163">
        <f>IF(O1230="základní",K1230,0)</f>
        <v>0</v>
      </c>
      <c r="BF1230" s="163">
        <f>IF(O1230="snížená",K1230,0)</f>
        <v>0</v>
      </c>
      <c r="BG1230" s="163">
        <f>IF(O1230="zákl. přenesená",K1230,0)</f>
        <v>0</v>
      </c>
      <c r="BH1230" s="163">
        <f>IF(O1230="sníž. přenesená",K1230,0)</f>
        <v>0</v>
      </c>
      <c r="BI1230" s="163">
        <f>IF(O1230="nulová",K1230,0)</f>
        <v>0</v>
      </c>
      <c r="BJ1230" s="18" t="s">
        <v>83</v>
      </c>
      <c r="BK1230" s="163">
        <f>ROUND(P1230*H1230,2)</f>
        <v>0</v>
      </c>
      <c r="BL1230" s="18" t="s">
        <v>228</v>
      </c>
      <c r="BM1230" s="162" t="s">
        <v>1838</v>
      </c>
    </row>
    <row r="1231" spans="1:65" s="2" customFormat="1" ht="24.2" customHeight="1">
      <c r="A1231" s="33"/>
      <c r="B1231" s="148"/>
      <c r="C1231" s="180" t="s">
        <v>1839</v>
      </c>
      <c r="D1231" s="180" t="s">
        <v>186</v>
      </c>
      <c r="E1231" s="181" t="s">
        <v>1840</v>
      </c>
      <c r="F1231" s="182" t="s">
        <v>1841</v>
      </c>
      <c r="G1231" s="183" t="s">
        <v>324</v>
      </c>
      <c r="H1231" s="184">
        <v>136.94999999999999</v>
      </c>
      <c r="I1231" s="185"/>
      <c r="J1231" s="186"/>
      <c r="K1231" s="187">
        <f>ROUND(P1231*H1231,2)</f>
        <v>0</v>
      </c>
      <c r="L1231" s="186"/>
      <c r="M1231" s="188"/>
      <c r="N1231" s="189" t="s">
        <v>1</v>
      </c>
      <c r="O1231" s="158" t="s">
        <v>41</v>
      </c>
      <c r="P1231" s="159">
        <f>I1231+J1231</f>
        <v>0</v>
      </c>
      <c r="Q1231" s="159">
        <f>ROUND(I1231*H1231,2)</f>
        <v>0</v>
      </c>
      <c r="R1231" s="159">
        <f>ROUND(J1231*H1231,2)</f>
        <v>0</v>
      </c>
      <c r="S1231" s="59"/>
      <c r="T1231" s="160">
        <f>S1231*H1231</f>
        <v>0</v>
      </c>
      <c r="U1231" s="160">
        <v>4.0000000000000002E-4</v>
      </c>
      <c r="V1231" s="160">
        <f>U1231*H1231</f>
        <v>5.4779999999999995E-2</v>
      </c>
      <c r="W1231" s="160">
        <v>0</v>
      </c>
      <c r="X1231" s="161">
        <f>W1231*H1231</f>
        <v>0</v>
      </c>
      <c r="Y1231" s="33"/>
      <c r="Z1231" s="33"/>
      <c r="AA1231" s="33"/>
      <c r="AB1231" s="33"/>
      <c r="AC1231" s="33"/>
      <c r="AD1231" s="33"/>
      <c r="AE1231" s="33"/>
      <c r="AR1231" s="162" t="s">
        <v>316</v>
      </c>
      <c r="AT1231" s="162" t="s">
        <v>186</v>
      </c>
      <c r="AU1231" s="162" t="s">
        <v>87</v>
      </c>
      <c r="AY1231" s="18" t="s">
        <v>146</v>
      </c>
      <c r="BE1231" s="163">
        <f>IF(O1231="základní",K1231,0)</f>
        <v>0</v>
      </c>
      <c r="BF1231" s="163">
        <f>IF(O1231="snížená",K1231,0)</f>
        <v>0</v>
      </c>
      <c r="BG1231" s="163">
        <f>IF(O1231="zákl. přenesená",K1231,0)</f>
        <v>0</v>
      </c>
      <c r="BH1231" s="163">
        <f>IF(O1231="sníž. přenesená",K1231,0)</f>
        <v>0</v>
      </c>
      <c r="BI1231" s="163">
        <f>IF(O1231="nulová",K1231,0)</f>
        <v>0</v>
      </c>
      <c r="BJ1231" s="18" t="s">
        <v>83</v>
      </c>
      <c r="BK1231" s="163">
        <f>ROUND(P1231*H1231,2)</f>
        <v>0</v>
      </c>
      <c r="BL1231" s="18" t="s">
        <v>228</v>
      </c>
      <c r="BM1231" s="162" t="s">
        <v>1842</v>
      </c>
    </row>
    <row r="1232" spans="1:65" s="14" customFormat="1" ht="11.25">
      <c r="B1232" s="172"/>
      <c r="D1232" s="165" t="s">
        <v>158</v>
      </c>
      <c r="F1232" s="174" t="s">
        <v>1843</v>
      </c>
      <c r="H1232" s="175">
        <v>136.94999999999999</v>
      </c>
      <c r="I1232" s="176"/>
      <c r="J1232" s="176"/>
      <c r="M1232" s="172"/>
      <c r="N1232" s="177"/>
      <c r="O1232" s="178"/>
      <c r="P1232" s="178"/>
      <c r="Q1232" s="178"/>
      <c r="R1232" s="178"/>
      <c r="S1232" s="178"/>
      <c r="T1232" s="178"/>
      <c r="U1232" s="178"/>
      <c r="V1232" s="178"/>
      <c r="W1232" s="178"/>
      <c r="X1232" s="179"/>
      <c r="AT1232" s="173" t="s">
        <v>158</v>
      </c>
      <c r="AU1232" s="173" t="s">
        <v>87</v>
      </c>
      <c r="AV1232" s="14" t="s">
        <v>87</v>
      </c>
      <c r="AW1232" s="14" t="s">
        <v>3</v>
      </c>
      <c r="AX1232" s="14" t="s">
        <v>83</v>
      </c>
      <c r="AY1232" s="173" t="s">
        <v>146</v>
      </c>
    </row>
    <row r="1233" spans="1:65" s="2" customFormat="1" ht="24.2" customHeight="1">
      <c r="A1233" s="33"/>
      <c r="B1233" s="148"/>
      <c r="C1233" s="149" t="s">
        <v>1844</v>
      </c>
      <c r="D1233" s="149" t="s">
        <v>148</v>
      </c>
      <c r="E1233" s="150" t="s">
        <v>1845</v>
      </c>
      <c r="F1233" s="151" t="s">
        <v>1846</v>
      </c>
      <c r="G1233" s="152" t="s">
        <v>324</v>
      </c>
      <c r="H1233" s="153">
        <v>124.5</v>
      </c>
      <c r="I1233" s="154"/>
      <c r="J1233" s="154"/>
      <c r="K1233" s="155">
        <f>ROUND(P1233*H1233,2)</f>
        <v>0</v>
      </c>
      <c r="L1233" s="156"/>
      <c r="M1233" s="34"/>
      <c r="N1233" s="157" t="s">
        <v>1</v>
      </c>
      <c r="O1233" s="158" t="s">
        <v>41</v>
      </c>
      <c r="P1233" s="159">
        <f>I1233+J1233</f>
        <v>0</v>
      </c>
      <c r="Q1233" s="159">
        <f>ROUND(I1233*H1233,2)</f>
        <v>0</v>
      </c>
      <c r="R1233" s="159">
        <f>ROUND(J1233*H1233,2)</f>
        <v>0</v>
      </c>
      <c r="S1233" s="59"/>
      <c r="T1233" s="160">
        <f>S1233*H1233</f>
        <v>0</v>
      </c>
      <c r="U1233" s="160">
        <v>1.5299999999999999E-3</v>
      </c>
      <c r="V1233" s="160">
        <f>U1233*H1233</f>
        <v>0.19048499999999999</v>
      </c>
      <c r="W1233" s="160">
        <v>0</v>
      </c>
      <c r="X1233" s="161">
        <f>W1233*H1233</f>
        <v>0</v>
      </c>
      <c r="Y1233" s="33"/>
      <c r="Z1233" s="33"/>
      <c r="AA1233" s="33"/>
      <c r="AB1233" s="33"/>
      <c r="AC1233" s="33"/>
      <c r="AD1233" s="33"/>
      <c r="AE1233" s="33"/>
      <c r="AR1233" s="162" t="s">
        <v>228</v>
      </c>
      <c r="AT1233" s="162" t="s">
        <v>148</v>
      </c>
      <c r="AU1233" s="162" t="s">
        <v>87</v>
      </c>
      <c r="AY1233" s="18" t="s">
        <v>146</v>
      </c>
      <c r="BE1233" s="163">
        <f>IF(O1233="základní",K1233,0)</f>
        <v>0</v>
      </c>
      <c r="BF1233" s="163">
        <f>IF(O1233="snížená",K1233,0)</f>
        <v>0</v>
      </c>
      <c r="BG1233" s="163">
        <f>IF(O1233="zákl. přenesená",K1233,0)</f>
        <v>0</v>
      </c>
      <c r="BH1233" s="163">
        <f>IF(O1233="sníž. přenesená",K1233,0)</f>
        <v>0</v>
      </c>
      <c r="BI1233" s="163">
        <f>IF(O1233="nulová",K1233,0)</f>
        <v>0</v>
      </c>
      <c r="BJ1233" s="18" t="s">
        <v>83</v>
      </c>
      <c r="BK1233" s="163">
        <f>ROUND(P1233*H1233,2)</f>
        <v>0</v>
      </c>
      <c r="BL1233" s="18" t="s">
        <v>228</v>
      </c>
      <c r="BM1233" s="162" t="s">
        <v>1847</v>
      </c>
    </row>
    <row r="1234" spans="1:65" s="2" customFormat="1" ht="24.2" customHeight="1">
      <c r="A1234" s="33"/>
      <c r="B1234" s="148"/>
      <c r="C1234" s="149" t="s">
        <v>1848</v>
      </c>
      <c r="D1234" s="149" t="s">
        <v>148</v>
      </c>
      <c r="E1234" s="150" t="s">
        <v>1849</v>
      </c>
      <c r="F1234" s="151" t="s">
        <v>1850</v>
      </c>
      <c r="G1234" s="152" t="s">
        <v>324</v>
      </c>
      <c r="H1234" s="153">
        <v>124.5</v>
      </c>
      <c r="I1234" s="154"/>
      <c r="J1234" s="154"/>
      <c r="K1234" s="155">
        <f>ROUND(P1234*H1234,2)</f>
        <v>0</v>
      </c>
      <c r="L1234" s="156"/>
      <c r="M1234" s="34"/>
      <c r="N1234" s="157" t="s">
        <v>1</v>
      </c>
      <c r="O1234" s="158" t="s">
        <v>41</v>
      </c>
      <c r="P1234" s="159">
        <f>I1234+J1234</f>
        <v>0</v>
      </c>
      <c r="Q1234" s="159">
        <f>ROUND(I1234*H1234,2)</f>
        <v>0</v>
      </c>
      <c r="R1234" s="159">
        <f>ROUND(J1234*H1234,2)</f>
        <v>0</v>
      </c>
      <c r="S1234" s="59"/>
      <c r="T1234" s="160">
        <f>S1234*H1234</f>
        <v>0</v>
      </c>
      <c r="U1234" s="160">
        <v>1.5299999999999999E-3</v>
      </c>
      <c r="V1234" s="160">
        <f>U1234*H1234</f>
        <v>0.19048499999999999</v>
      </c>
      <c r="W1234" s="160">
        <v>0</v>
      </c>
      <c r="X1234" s="161">
        <f>W1234*H1234</f>
        <v>0</v>
      </c>
      <c r="Y1234" s="33"/>
      <c r="Z1234" s="33"/>
      <c r="AA1234" s="33"/>
      <c r="AB1234" s="33"/>
      <c r="AC1234" s="33"/>
      <c r="AD1234" s="33"/>
      <c r="AE1234" s="33"/>
      <c r="AR1234" s="162" t="s">
        <v>228</v>
      </c>
      <c r="AT1234" s="162" t="s">
        <v>148</v>
      </c>
      <c r="AU1234" s="162" t="s">
        <v>87</v>
      </c>
      <c r="AY1234" s="18" t="s">
        <v>146</v>
      </c>
      <c r="BE1234" s="163">
        <f>IF(O1234="základní",K1234,0)</f>
        <v>0</v>
      </c>
      <c r="BF1234" s="163">
        <f>IF(O1234="snížená",K1234,0)</f>
        <v>0</v>
      </c>
      <c r="BG1234" s="163">
        <f>IF(O1234="zákl. přenesená",K1234,0)</f>
        <v>0</v>
      </c>
      <c r="BH1234" s="163">
        <f>IF(O1234="sníž. přenesená",K1234,0)</f>
        <v>0</v>
      </c>
      <c r="BI1234" s="163">
        <f>IF(O1234="nulová",K1234,0)</f>
        <v>0</v>
      </c>
      <c r="BJ1234" s="18" t="s">
        <v>83</v>
      </c>
      <c r="BK1234" s="163">
        <f>ROUND(P1234*H1234,2)</f>
        <v>0</v>
      </c>
      <c r="BL1234" s="18" t="s">
        <v>228</v>
      </c>
      <c r="BM1234" s="162" t="s">
        <v>1851</v>
      </c>
    </row>
    <row r="1235" spans="1:65" s="2" customFormat="1" ht="24.2" customHeight="1">
      <c r="A1235" s="33"/>
      <c r="B1235" s="148"/>
      <c r="C1235" s="149" t="s">
        <v>1852</v>
      </c>
      <c r="D1235" s="149" t="s">
        <v>148</v>
      </c>
      <c r="E1235" s="150" t="s">
        <v>1853</v>
      </c>
      <c r="F1235" s="151" t="s">
        <v>1854</v>
      </c>
      <c r="G1235" s="152" t="s">
        <v>324</v>
      </c>
      <c r="H1235" s="153">
        <v>124.5</v>
      </c>
      <c r="I1235" s="154"/>
      <c r="J1235" s="154"/>
      <c r="K1235" s="155">
        <f>ROUND(P1235*H1235,2)</f>
        <v>0</v>
      </c>
      <c r="L1235" s="156"/>
      <c r="M1235" s="34"/>
      <c r="N1235" s="157" t="s">
        <v>1</v>
      </c>
      <c r="O1235" s="158" t="s">
        <v>41</v>
      </c>
      <c r="P1235" s="159">
        <f>I1235+J1235</f>
        <v>0</v>
      </c>
      <c r="Q1235" s="159">
        <f>ROUND(I1235*H1235,2)</f>
        <v>0</v>
      </c>
      <c r="R1235" s="159">
        <f>ROUND(J1235*H1235,2)</f>
        <v>0</v>
      </c>
      <c r="S1235" s="59"/>
      <c r="T1235" s="160">
        <f>S1235*H1235</f>
        <v>0</v>
      </c>
      <c r="U1235" s="160">
        <v>1.0200000000000001E-3</v>
      </c>
      <c r="V1235" s="160">
        <f>U1235*H1235</f>
        <v>0.12699000000000002</v>
      </c>
      <c r="W1235" s="160">
        <v>0</v>
      </c>
      <c r="X1235" s="161">
        <f>W1235*H1235</f>
        <v>0</v>
      </c>
      <c r="Y1235" s="33"/>
      <c r="Z1235" s="33"/>
      <c r="AA1235" s="33"/>
      <c r="AB1235" s="33"/>
      <c r="AC1235" s="33"/>
      <c r="AD1235" s="33"/>
      <c r="AE1235" s="33"/>
      <c r="AR1235" s="162" t="s">
        <v>228</v>
      </c>
      <c r="AT1235" s="162" t="s">
        <v>148</v>
      </c>
      <c r="AU1235" s="162" t="s">
        <v>87</v>
      </c>
      <c r="AY1235" s="18" t="s">
        <v>146</v>
      </c>
      <c r="BE1235" s="163">
        <f>IF(O1235="základní",K1235,0)</f>
        <v>0</v>
      </c>
      <c r="BF1235" s="163">
        <f>IF(O1235="snížená",K1235,0)</f>
        <v>0</v>
      </c>
      <c r="BG1235" s="163">
        <f>IF(O1235="zákl. přenesená",K1235,0)</f>
        <v>0</v>
      </c>
      <c r="BH1235" s="163">
        <f>IF(O1235="sníž. přenesená",K1235,0)</f>
        <v>0</v>
      </c>
      <c r="BI1235" s="163">
        <f>IF(O1235="nulová",K1235,0)</f>
        <v>0</v>
      </c>
      <c r="BJ1235" s="18" t="s">
        <v>83</v>
      </c>
      <c r="BK1235" s="163">
        <f>ROUND(P1235*H1235,2)</f>
        <v>0</v>
      </c>
      <c r="BL1235" s="18" t="s">
        <v>228</v>
      </c>
      <c r="BM1235" s="162" t="s">
        <v>1855</v>
      </c>
    </row>
    <row r="1236" spans="1:65" s="2" customFormat="1" ht="24.2" customHeight="1">
      <c r="A1236" s="33"/>
      <c r="B1236" s="148"/>
      <c r="C1236" s="149" t="s">
        <v>1856</v>
      </c>
      <c r="D1236" s="149" t="s">
        <v>148</v>
      </c>
      <c r="E1236" s="150" t="s">
        <v>1857</v>
      </c>
      <c r="F1236" s="151" t="s">
        <v>1858</v>
      </c>
      <c r="G1236" s="152" t="s">
        <v>324</v>
      </c>
      <c r="H1236" s="153">
        <v>15.96</v>
      </c>
      <c r="I1236" s="154"/>
      <c r="J1236" s="154"/>
      <c r="K1236" s="155">
        <f>ROUND(P1236*H1236,2)</f>
        <v>0</v>
      </c>
      <c r="L1236" s="156"/>
      <c r="M1236" s="34"/>
      <c r="N1236" s="157" t="s">
        <v>1</v>
      </c>
      <c r="O1236" s="158" t="s">
        <v>41</v>
      </c>
      <c r="P1236" s="159">
        <f>I1236+J1236</f>
        <v>0</v>
      </c>
      <c r="Q1236" s="159">
        <f>ROUND(I1236*H1236,2)</f>
        <v>0</v>
      </c>
      <c r="R1236" s="159">
        <f>ROUND(J1236*H1236,2)</f>
        <v>0</v>
      </c>
      <c r="S1236" s="59"/>
      <c r="T1236" s="160">
        <f>S1236*H1236</f>
        <v>0</v>
      </c>
      <c r="U1236" s="160">
        <v>0</v>
      </c>
      <c r="V1236" s="160">
        <f>U1236*H1236</f>
        <v>0</v>
      </c>
      <c r="W1236" s="160">
        <v>3.2499999999999999E-3</v>
      </c>
      <c r="X1236" s="161">
        <f>W1236*H1236</f>
        <v>5.1869999999999999E-2</v>
      </c>
      <c r="Y1236" s="33"/>
      <c r="Z1236" s="33"/>
      <c r="AA1236" s="33"/>
      <c r="AB1236" s="33"/>
      <c r="AC1236" s="33"/>
      <c r="AD1236" s="33"/>
      <c r="AE1236" s="33"/>
      <c r="AR1236" s="162" t="s">
        <v>228</v>
      </c>
      <c r="AT1236" s="162" t="s">
        <v>148</v>
      </c>
      <c r="AU1236" s="162" t="s">
        <v>87</v>
      </c>
      <c r="AY1236" s="18" t="s">
        <v>146</v>
      </c>
      <c r="BE1236" s="163">
        <f>IF(O1236="základní",K1236,0)</f>
        <v>0</v>
      </c>
      <c r="BF1236" s="163">
        <f>IF(O1236="snížená",K1236,0)</f>
        <v>0</v>
      </c>
      <c r="BG1236" s="163">
        <f>IF(O1236="zákl. přenesená",K1236,0)</f>
        <v>0</v>
      </c>
      <c r="BH1236" s="163">
        <f>IF(O1236="sníž. přenesená",K1236,0)</f>
        <v>0</v>
      </c>
      <c r="BI1236" s="163">
        <f>IF(O1236="nulová",K1236,0)</f>
        <v>0</v>
      </c>
      <c r="BJ1236" s="18" t="s">
        <v>83</v>
      </c>
      <c r="BK1236" s="163">
        <f>ROUND(P1236*H1236,2)</f>
        <v>0</v>
      </c>
      <c r="BL1236" s="18" t="s">
        <v>228</v>
      </c>
      <c r="BM1236" s="162" t="s">
        <v>1859</v>
      </c>
    </row>
    <row r="1237" spans="1:65" s="13" customFormat="1" ht="11.25">
      <c r="B1237" s="164"/>
      <c r="D1237" s="165" t="s">
        <v>158</v>
      </c>
      <c r="E1237" s="166" t="s">
        <v>1</v>
      </c>
      <c r="F1237" s="167" t="s">
        <v>911</v>
      </c>
      <c r="H1237" s="166" t="s">
        <v>1</v>
      </c>
      <c r="I1237" s="168"/>
      <c r="J1237" s="168"/>
      <c r="M1237" s="164"/>
      <c r="N1237" s="169"/>
      <c r="O1237" s="170"/>
      <c r="P1237" s="170"/>
      <c r="Q1237" s="170"/>
      <c r="R1237" s="170"/>
      <c r="S1237" s="170"/>
      <c r="T1237" s="170"/>
      <c r="U1237" s="170"/>
      <c r="V1237" s="170"/>
      <c r="W1237" s="170"/>
      <c r="X1237" s="171"/>
      <c r="AT1237" s="166" t="s">
        <v>158</v>
      </c>
      <c r="AU1237" s="166" t="s">
        <v>87</v>
      </c>
      <c r="AV1237" s="13" t="s">
        <v>83</v>
      </c>
      <c r="AW1237" s="13" t="s">
        <v>4</v>
      </c>
      <c r="AX1237" s="13" t="s">
        <v>78</v>
      </c>
      <c r="AY1237" s="166" t="s">
        <v>146</v>
      </c>
    </row>
    <row r="1238" spans="1:65" s="14" customFormat="1" ht="11.25">
      <c r="B1238" s="172"/>
      <c r="D1238" s="165" t="s">
        <v>158</v>
      </c>
      <c r="E1238" s="173" t="s">
        <v>1</v>
      </c>
      <c r="F1238" s="174" t="s">
        <v>1860</v>
      </c>
      <c r="H1238" s="175">
        <v>4.8</v>
      </c>
      <c r="I1238" s="176"/>
      <c r="J1238" s="176"/>
      <c r="M1238" s="172"/>
      <c r="N1238" s="177"/>
      <c r="O1238" s="178"/>
      <c r="P1238" s="178"/>
      <c r="Q1238" s="178"/>
      <c r="R1238" s="178"/>
      <c r="S1238" s="178"/>
      <c r="T1238" s="178"/>
      <c r="U1238" s="178"/>
      <c r="V1238" s="178"/>
      <c r="W1238" s="178"/>
      <c r="X1238" s="179"/>
      <c r="AT1238" s="173" t="s">
        <v>158</v>
      </c>
      <c r="AU1238" s="173" t="s">
        <v>87</v>
      </c>
      <c r="AV1238" s="14" t="s">
        <v>87</v>
      </c>
      <c r="AW1238" s="14" t="s">
        <v>4</v>
      </c>
      <c r="AX1238" s="14" t="s">
        <v>78</v>
      </c>
      <c r="AY1238" s="173" t="s">
        <v>146</v>
      </c>
    </row>
    <row r="1239" spans="1:65" s="14" customFormat="1" ht="11.25">
      <c r="B1239" s="172"/>
      <c r="D1239" s="165" t="s">
        <v>158</v>
      </c>
      <c r="E1239" s="173" t="s">
        <v>1</v>
      </c>
      <c r="F1239" s="174" t="s">
        <v>1861</v>
      </c>
      <c r="H1239" s="175">
        <v>3.6</v>
      </c>
      <c r="I1239" s="176"/>
      <c r="J1239" s="176"/>
      <c r="M1239" s="172"/>
      <c r="N1239" s="177"/>
      <c r="O1239" s="178"/>
      <c r="P1239" s="178"/>
      <c r="Q1239" s="178"/>
      <c r="R1239" s="178"/>
      <c r="S1239" s="178"/>
      <c r="T1239" s="178"/>
      <c r="U1239" s="178"/>
      <c r="V1239" s="178"/>
      <c r="W1239" s="178"/>
      <c r="X1239" s="179"/>
      <c r="AT1239" s="173" t="s">
        <v>158</v>
      </c>
      <c r="AU1239" s="173" t="s">
        <v>87</v>
      </c>
      <c r="AV1239" s="14" t="s">
        <v>87</v>
      </c>
      <c r="AW1239" s="14" t="s">
        <v>4</v>
      </c>
      <c r="AX1239" s="14" t="s">
        <v>78</v>
      </c>
      <c r="AY1239" s="173" t="s">
        <v>146</v>
      </c>
    </row>
    <row r="1240" spans="1:65" s="14" customFormat="1" ht="11.25">
      <c r="B1240" s="172"/>
      <c r="D1240" s="165" t="s">
        <v>158</v>
      </c>
      <c r="E1240" s="173" t="s">
        <v>1</v>
      </c>
      <c r="F1240" s="174" t="s">
        <v>1862</v>
      </c>
      <c r="H1240" s="175">
        <v>3.08</v>
      </c>
      <c r="I1240" s="176"/>
      <c r="J1240" s="176"/>
      <c r="M1240" s="172"/>
      <c r="N1240" s="177"/>
      <c r="O1240" s="178"/>
      <c r="P1240" s="178"/>
      <c r="Q1240" s="178"/>
      <c r="R1240" s="178"/>
      <c r="S1240" s="178"/>
      <c r="T1240" s="178"/>
      <c r="U1240" s="178"/>
      <c r="V1240" s="178"/>
      <c r="W1240" s="178"/>
      <c r="X1240" s="179"/>
      <c r="AT1240" s="173" t="s">
        <v>158</v>
      </c>
      <c r="AU1240" s="173" t="s">
        <v>87</v>
      </c>
      <c r="AV1240" s="14" t="s">
        <v>87</v>
      </c>
      <c r="AW1240" s="14" t="s">
        <v>4</v>
      </c>
      <c r="AX1240" s="14" t="s">
        <v>78</v>
      </c>
      <c r="AY1240" s="173" t="s">
        <v>146</v>
      </c>
    </row>
    <row r="1241" spans="1:65" s="14" customFormat="1" ht="11.25">
      <c r="B1241" s="172"/>
      <c r="D1241" s="165" t="s">
        <v>158</v>
      </c>
      <c r="E1241" s="173" t="s">
        <v>1</v>
      </c>
      <c r="F1241" s="174" t="s">
        <v>1863</v>
      </c>
      <c r="H1241" s="175">
        <v>2.2400000000000002</v>
      </c>
      <c r="I1241" s="176"/>
      <c r="J1241" s="176"/>
      <c r="M1241" s="172"/>
      <c r="N1241" s="177"/>
      <c r="O1241" s="178"/>
      <c r="P1241" s="178"/>
      <c r="Q1241" s="178"/>
      <c r="R1241" s="178"/>
      <c r="S1241" s="178"/>
      <c r="T1241" s="178"/>
      <c r="U1241" s="178"/>
      <c r="V1241" s="178"/>
      <c r="W1241" s="178"/>
      <c r="X1241" s="179"/>
      <c r="AT1241" s="173" t="s">
        <v>158</v>
      </c>
      <c r="AU1241" s="173" t="s">
        <v>87</v>
      </c>
      <c r="AV1241" s="14" t="s">
        <v>87</v>
      </c>
      <c r="AW1241" s="14" t="s">
        <v>4</v>
      </c>
      <c r="AX1241" s="14" t="s">
        <v>78</v>
      </c>
      <c r="AY1241" s="173" t="s">
        <v>146</v>
      </c>
    </row>
    <row r="1242" spans="1:65" s="14" customFormat="1" ht="11.25">
      <c r="B1242" s="172"/>
      <c r="D1242" s="165" t="s">
        <v>158</v>
      </c>
      <c r="E1242" s="173" t="s">
        <v>1</v>
      </c>
      <c r="F1242" s="174" t="s">
        <v>1864</v>
      </c>
      <c r="H1242" s="175">
        <v>2.2400000000000002</v>
      </c>
      <c r="I1242" s="176"/>
      <c r="J1242" s="176"/>
      <c r="M1242" s="172"/>
      <c r="N1242" s="177"/>
      <c r="O1242" s="178"/>
      <c r="P1242" s="178"/>
      <c r="Q1242" s="178"/>
      <c r="R1242" s="178"/>
      <c r="S1242" s="178"/>
      <c r="T1242" s="178"/>
      <c r="U1242" s="178"/>
      <c r="V1242" s="178"/>
      <c r="W1242" s="178"/>
      <c r="X1242" s="179"/>
      <c r="AT1242" s="173" t="s">
        <v>158</v>
      </c>
      <c r="AU1242" s="173" t="s">
        <v>87</v>
      </c>
      <c r="AV1242" s="14" t="s">
        <v>87</v>
      </c>
      <c r="AW1242" s="14" t="s">
        <v>4</v>
      </c>
      <c r="AX1242" s="14" t="s">
        <v>78</v>
      </c>
      <c r="AY1242" s="173" t="s">
        <v>146</v>
      </c>
    </row>
    <row r="1243" spans="1:65" s="15" customFormat="1" ht="11.25">
      <c r="B1243" s="190"/>
      <c r="D1243" s="165" t="s">
        <v>158</v>
      </c>
      <c r="E1243" s="191" t="s">
        <v>1</v>
      </c>
      <c r="F1243" s="192" t="s">
        <v>248</v>
      </c>
      <c r="H1243" s="193">
        <v>15.96</v>
      </c>
      <c r="I1243" s="194"/>
      <c r="J1243" s="194"/>
      <c r="M1243" s="190"/>
      <c r="N1243" s="195"/>
      <c r="O1243" s="196"/>
      <c r="P1243" s="196"/>
      <c r="Q1243" s="196"/>
      <c r="R1243" s="196"/>
      <c r="S1243" s="196"/>
      <c r="T1243" s="196"/>
      <c r="U1243" s="196"/>
      <c r="V1243" s="196"/>
      <c r="W1243" s="196"/>
      <c r="X1243" s="197"/>
      <c r="AT1243" s="191" t="s">
        <v>158</v>
      </c>
      <c r="AU1243" s="191" t="s">
        <v>87</v>
      </c>
      <c r="AV1243" s="15" t="s">
        <v>152</v>
      </c>
      <c r="AW1243" s="15" t="s">
        <v>4</v>
      </c>
      <c r="AX1243" s="15" t="s">
        <v>83</v>
      </c>
      <c r="AY1243" s="191" t="s">
        <v>146</v>
      </c>
    </row>
    <row r="1244" spans="1:65" s="2" customFormat="1" ht="24.2" customHeight="1">
      <c r="A1244" s="33"/>
      <c r="B1244" s="148"/>
      <c r="C1244" s="149" t="s">
        <v>1865</v>
      </c>
      <c r="D1244" s="149" t="s">
        <v>148</v>
      </c>
      <c r="E1244" s="150" t="s">
        <v>1866</v>
      </c>
      <c r="F1244" s="151" t="s">
        <v>1867</v>
      </c>
      <c r="G1244" s="152" t="s">
        <v>324</v>
      </c>
      <c r="H1244" s="153">
        <v>41</v>
      </c>
      <c r="I1244" s="154"/>
      <c r="J1244" s="154"/>
      <c r="K1244" s="155">
        <f>ROUND(P1244*H1244,2)</f>
        <v>0</v>
      </c>
      <c r="L1244" s="156"/>
      <c r="M1244" s="34"/>
      <c r="N1244" s="157" t="s">
        <v>1</v>
      </c>
      <c r="O1244" s="158" t="s">
        <v>41</v>
      </c>
      <c r="P1244" s="159">
        <f>I1244+J1244</f>
        <v>0</v>
      </c>
      <c r="Q1244" s="159">
        <f>ROUND(I1244*H1244,2)</f>
        <v>0</v>
      </c>
      <c r="R1244" s="159">
        <f>ROUND(J1244*H1244,2)</f>
        <v>0</v>
      </c>
      <c r="S1244" s="59"/>
      <c r="T1244" s="160">
        <f>S1244*H1244</f>
        <v>0</v>
      </c>
      <c r="U1244" s="160">
        <v>0</v>
      </c>
      <c r="V1244" s="160">
        <f>U1244*H1244</f>
        <v>0</v>
      </c>
      <c r="W1244" s="160">
        <v>3.2499999999999999E-3</v>
      </c>
      <c r="X1244" s="161">
        <f>W1244*H1244</f>
        <v>0.13325000000000001</v>
      </c>
      <c r="Y1244" s="33"/>
      <c r="Z1244" s="33"/>
      <c r="AA1244" s="33"/>
      <c r="AB1244" s="33"/>
      <c r="AC1244" s="33"/>
      <c r="AD1244" s="33"/>
      <c r="AE1244" s="33"/>
      <c r="AR1244" s="162" t="s">
        <v>228</v>
      </c>
      <c r="AT1244" s="162" t="s">
        <v>148</v>
      </c>
      <c r="AU1244" s="162" t="s">
        <v>87</v>
      </c>
      <c r="AY1244" s="18" t="s">
        <v>146</v>
      </c>
      <c r="BE1244" s="163">
        <f>IF(O1244="základní",K1244,0)</f>
        <v>0</v>
      </c>
      <c r="BF1244" s="163">
        <f>IF(O1244="snížená",K1244,0)</f>
        <v>0</v>
      </c>
      <c r="BG1244" s="163">
        <f>IF(O1244="zákl. přenesená",K1244,0)</f>
        <v>0</v>
      </c>
      <c r="BH1244" s="163">
        <f>IF(O1244="sníž. přenesená",K1244,0)</f>
        <v>0</v>
      </c>
      <c r="BI1244" s="163">
        <f>IF(O1244="nulová",K1244,0)</f>
        <v>0</v>
      </c>
      <c r="BJ1244" s="18" t="s">
        <v>83</v>
      </c>
      <c r="BK1244" s="163">
        <f>ROUND(P1244*H1244,2)</f>
        <v>0</v>
      </c>
      <c r="BL1244" s="18" t="s">
        <v>228</v>
      </c>
      <c r="BM1244" s="162" t="s">
        <v>1868</v>
      </c>
    </row>
    <row r="1245" spans="1:65" s="13" customFormat="1" ht="11.25">
      <c r="B1245" s="164"/>
      <c r="D1245" s="165" t="s">
        <v>158</v>
      </c>
      <c r="E1245" s="166" t="s">
        <v>1</v>
      </c>
      <c r="F1245" s="167" t="s">
        <v>911</v>
      </c>
      <c r="H1245" s="166" t="s">
        <v>1</v>
      </c>
      <c r="I1245" s="168"/>
      <c r="J1245" s="168"/>
      <c r="M1245" s="164"/>
      <c r="N1245" s="169"/>
      <c r="O1245" s="170"/>
      <c r="P1245" s="170"/>
      <c r="Q1245" s="170"/>
      <c r="R1245" s="170"/>
      <c r="S1245" s="170"/>
      <c r="T1245" s="170"/>
      <c r="U1245" s="170"/>
      <c r="V1245" s="170"/>
      <c r="W1245" s="170"/>
      <c r="X1245" s="171"/>
      <c r="AT1245" s="166" t="s">
        <v>158</v>
      </c>
      <c r="AU1245" s="166" t="s">
        <v>87</v>
      </c>
      <c r="AV1245" s="13" t="s">
        <v>83</v>
      </c>
      <c r="AW1245" s="13" t="s">
        <v>4</v>
      </c>
      <c r="AX1245" s="13" t="s">
        <v>78</v>
      </c>
      <c r="AY1245" s="166" t="s">
        <v>146</v>
      </c>
    </row>
    <row r="1246" spans="1:65" s="14" customFormat="1" ht="11.25">
      <c r="B1246" s="172"/>
      <c r="D1246" s="165" t="s">
        <v>158</v>
      </c>
      <c r="E1246" s="173" t="s">
        <v>1</v>
      </c>
      <c r="F1246" s="174" t="s">
        <v>1869</v>
      </c>
      <c r="H1246" s="175">
        <v>5</v>
      </c>
      <c r="I1246" s="176"/>
      <c r="J1246" s="176"/>
      <c r="M1246" s="172"/>
      <c r="N1246" s="177"/>
      <c r="O1246" s="178"/>
      <c r="P1246" s="178"/>
      <c r="Q1246" s="178"/>
      <c r="R1246" s="178"/>
      <c r="S1246" s="178"/>
      <c r="T1246" s="178"/>
      <c r="U1246" s="178"/>
      <c r="V1246" s="178"/>
      <c r="W1246" s="178"/>
      <c r="X1246" s="179"/>
      <c r="AT1246" s="173" t="s">
        <v>158</v>
      </c>
      <c r="AU1246" s="173" t="s">
        <v>87</v>
      </c>
      <c r="AV1246" s="14" t="s">
        <v>87</v>
      </c>
      <c r="AW1246" s="14" t="s">
        <v>4</v>
      </c>
      <c r="AX1246" s="14" t="s">
        <v>78</v>
      </c>
      <c r="AY1246" s="173" t="s">
        <v>146</v>
      </c>
    </row>
    <row r="1247" spans="1:65" s="14" customFormat="1" ht="11.25">
      <c r="B1247" s="172"/>
      <c r="D1247" s="165" t="s">
        <v>158</v>
      </c>
      <c r="E1247" s="173" t="s">
        <v>1</v>
      </c>
      <c r="F1247" s="174" t="s">
        <v>1870</v>
      </c>
      <c r="H1247" s="175">
        <v>12</v>
      </c>
      <c r="I1247" s="176"/>
      <c r="J1247" s="176"/>
      <c r="M1247" s="172"/>
      <c r="N1247" s="177"/>
      <c r="O1247" s="178"/>
      <c r="P1247" s="178"/>
      <c r="Q1247" s="178"/>
      <c r="R1247" s="178"/>
      <c r="S1247" s="178"/>
      <c r="T1247" s="178"/>
      <c r="U1247" s="178"/>
      <c r="V1247" s="178"/>
      <c r="W1247" s="178"/>
      <c r="X1247" s="179"/>
      <c r="AT1247" s="173" t="s">
        <v>158</v>
      </c>
      <c r="AU1247" s="173" t="s">
        <v>87</v>
      </c>
      <c r="AV1247" s="14" t="s">
        <v>87</v>
      </c>
      <c r="AW1247" s="14" t="s">
        <v>4</v>
      </c>
      <c r="AX1247" s="14" t="s">
        <v>78</v>
      </c>
      <c r="AY1247" s="173" t="s">
        <v>146</v>
      </c>
    </row>
    <row r="1248" spans="1:65" s="14" customFormat="1" ht="11.25">
      <c r="B1248" s="172"/>
      <c r="D1248" s="165" t="s">
        <v>158</v>
      </c>
      <c r="E1248" s="173" t="s">
        <v>1</v>
      </c>
      <c r="F1248" s="174" t="s">
        <v>1871</v>
      </c>
      <c r="H1248" s="175">
        <v>13</v>
      </c>
      <c r="I1248" s="176"/>
      <c r="J1248" s="176"/>
      <c r="M1248" s="172"/>
      <c r="N1248" s="177"/>
      <c r="O1248" s="178"/>
      <c r="P1248" s="178"/>
      <c r="Q1248" s="178"/>
      <c r="R1248" s="178"/>
      <c r="S1248" s="178"/>
      <c r="T1248" s="178"/>
      <c r="U1248" s="178"/>
      <c r="V1248" s="178"/>
      <c r="W1248" s="178"/>
      <c r="X1248" s="179"/>
      <c r="AT1248" s="173" t="s">
        <v>158</v>
      </c>
      <c r="AU1248" s="173" t="s">
        <v>87</v>
      </c>
      <c r="AV1248" s="14" t="s">
        <v>87</v>
      </c>
      <c r="AW1248" s="14" t="s">
        <v>4</v>
      </c>
      <c r="AX1248" s="14" t="s">
        <v>78</v>
      </c>
      <c r="AY1248" s="173" t="s">
        <v>146</v>
      </c>
    </row>
    <row r="1249" spans="1:65" s="14" customFormat="1" ht="11.25">
      <c r="B1249" s="172"/>
      <c r="D1249" s="165" t="s">
        <v>158</v>
      </c>
      <c r="E1249" s="173" t="s">
        <v>1</v>
      </c>
      <c r="F1249" s="174" t="s">
        <v>1872</v>
      </c>
      <c r="H1249" s="175">
        <v>11</v>
      </c>
      <c r="I1249" s="176"/>
      <c r="J1249" s="176"/>
      <c r="M1249" s="172"/>
      <c r="N1249" s="177"/>
      <c r="O1249" s="178"/>
      <c r="P1249" s="178"/>
      <c r="Q1249" s="178"/>
      <c r="R1249" s="178"/>
      <c r="S1249" s="178"/>
      <c r="T1249" s="178"/>
      <c r="U1249" s="178"/>
      <c r="V1249" s="178"/>
      <c r="W1249" s="178"/>
      <c r="X1249" s="179"/>
      <c r="AT1249" s="173" t="s">
        <v>158</v>
      </c>
      <c r="AU1249" s="173" t="s">
        <v>87</v>
      </c>
      <c r="AV1249" s="14" t="s">
        <v>87</v>
      </c>
      <c r="AW1249" s="14" t="s">
        <v>4</v>
      </c>
      <c r="AX1249" s="14" t="s">
        <v>78</v>
      </c>
      <c r="AY1249" s="173" t="s">
        <v>146</v>
      </c>
    </row>
    <row r="1250" spans="1:65" s="15" customFormat="1" ht="11.25">
      <c r="B1250" s="190"/>
      <c r="D1250" s="165" t="s">
        <v>158</v>
      </c>
      <c r="E1250" s="191" t="s">
        <v>1</v>
      </c>
      <c r="F1250" s="192" t="s">
        <v>248</v>
      </c>
      <c r="H1250" s="193">
        <v>41</v>
      </c>
      <c r="I1250" s="194"/>
      <c r="J1250" s="194"/>
      <c r="M1250" s="190"/>
      <c r="N1250" s="195"/>
      <c r="O1250" s="196"/>
      <c r="P1250" s="196"/>
      <c r="Q1250" s="196"/>
      <c r="R1250" s="196"/>
      <c r="S1250" s="196"/>
      <c r="T1250" s="196"/>
      <c r="U1250" s="196"/>
      <c r="V1250" s="196"/>
      <c r="W1250" s="196"/>
      <c r="X1250" s="197"/>
      <c r="AT1250" s="191" t="s">
        <v>158</v>
      </c>
      <c r="AU1250" s="191" t="s">
        <v>87</v>
      </c>
      <c r="AV1250" s="15" t="s">
        <v>152</v>
      </c>
      <c r="AW1250" s="15" t="s">
        <v>4</v>
      </c>
      <c r="AX1250" s="15" t="s">
        <v>83</v>
      </c>
      <c r="AY1250" s="191" t="s">
        <v>146</v>
      </c>
    </row>
    <row r="1251" spans="1:65" s="2" customFormat="1" ht="24.2" customHeight="1">
      <c r="A1251" s="33"/>
      <c r="B1251" s="148"/>
      <c r="C1251" s="149" t="s">
        <v>1873</v>
      </c>
      <c r="D1251" s="149" t="s">
        <v>148</v>
      </c>
      <c r="E1251" s="150" t="s">
        <v>1874</v>
      </c>
      <c r="F1251" s="151" t="s">
        <v>1875</v>
      </c>
      <c r="G1251" s="152" t="s">
        <v>324</v>
      </c>
      <c r="H1251" s="153">
        <v>57.844999999999999</v>
      </c>
      <c r="I1251" s="154"/>
      <c r="J1251" s="154"/>
      <c r="K1251" s="155">
        <f>ROUND(P1251*H1251,2)</f>
        <v>0</v>
      </c>
      <c r="L1251" s="156"/>
      <c r="M1251" s="34"/>
      <c r="N1251" s="157" t="s">
        <v>1</v>
      </c>
      <c r="O1251" s="158" t="s">
        <v>41</v>
      </c>
      <c r="P1251" s="159">
        <f>I1251+J1251</f>
        <v>0</v>
      </c>
      <c r="Q1251" s="159">
        <f>ROUND(I1251*H1251,2)</f>
        <v>0</v>
      </c>
      <c r="R1251" s="159">
        <f>ROUND(J1251*H1251,2)</f>
        <v>0</v>
      </c>
      <c r="S1251" s="59"/>
      <c r="T1251" s="160">
        <f>S1251*H1251</f>
        <v>0</v>
      </c>
      <c r="U1251" s="160">
        <v>5.8E-4</v>
      </c>
      <c r="V1251" s="160">
        <f>U1251*H1251</f>
        <v>3.3550099999999999E-2</v>
      </c>
      <c r="W1251" s="160">
        <v>0</v>
      </c>
      <c r="X1251" s="161">
        <f>W1251*H1251</f>
        <v>0</v>
      </c>
      <c r="Y1251" s="33"/>
      <c r="Z1251" s="33"/>
      <c r="AA1251" s="33"/>
      <c r="AB1251" s="33"/>
      <c r="AC1251" s="33"/>
      <c r="AD1251" s="33"/>
      <c r="AE1251" s="33"/>
      <c r="AR1251" s="162" t="s">
        <v>228</v>
      </c>
      <c r="AT1251" s="162" t="s">
        <v>148</v>
      </c>
      <c r="AU1251" s="162" t="s">
        <v>87</v>
      </c>
      <c r="AY1251" s="18" t="s">
        <v>146</v>
      </c>
      <c r="BE1251" s="163">
        <f>IF(O1251="základní",K1251,0)</f>
        <v>0</v>
      </c>
      <c r="BF1251" s="163">
        <f>IF(O1251="snížená",K1251,0)</f>
        <v>0</v>
      </c>
      <c r="BG1251" s="163">
        <f>IF(O1251="zákl. přenesená",K1251,0)</f>
        <v>0</v>
      </c>
      <c r="BH1251" s="163">
        <f>IF(O1251="sníž. přenesená",K1251,0)</f>
        <v>0</v>
      </c>
      <c r="BI1251" s="163">
        <f>IF(O1251="nulová",K1251,0)</f>
        <v>0</v>
      </c>
      <c r="BJ1251" s="18" t="s">
        <v>83</v>
      </c>
      <c r="BK1251" s="163">
        <f>ROUND(P1251*H1251,2)</f>
        <v>0</v>
      </c>
      <c r="BL1251" s="18" t="s">
        <v>228</v>
      </c>
      <c r="BM1251" s="162" t="s">
        <v>1876</v>
      </c>
    </row>
    <row r="1252" spans="1:65" s="13" customFormat="1" ht="11.25">
      <c r="B1252" s="164"/>
      <c r="D1252" s="165" t="s">
        <v>158</v>
      </c>
      <c r="E1252" s="166" t="s">
        <v>1</v>
      </c>
      <c r="F1252" s="167" t="s">
        <v>1686</v>
      </c>
      <c r="H1252" s="166" t="s">
        <v>1</v>
      </c>
      <c r="I1252" s="168"/>
      <c r="J1252" s="168"/>
      <c r="M1252" s="164"/>
      <c r="N1252" s="169"/>
      <c r="O1252" s="170"/>
      <c r="P1252" s="170"/>
      <c r="Q1252" s="170"/>
      <c r="R1252" s="170"/>
      <c r="S1252" s="170"/>
      <c r="T1252" s="170"/>
      <c r="U1252" s="170"/>
      <c r="V1252" s="170"/>
      <c r="W1252" s="170"/>
      <c r="X1252" s="171"/>
      <c r="AT1252" s="166" t="s">
        <v>158</v>
      </c>
      <c r="AU1252" s="166" t="s">
        <v>87</v>
      </c>
      <c r="AV1252" s="13" t="s">
        <v>83</v>
      </c>
      <c r="AW1252" s="13" t="s">
        <v>4</v>
      </c>
      <c r="AX1252" s="13" t="s">
        <v>78</v>
      </c>
      <c r="AY1252" s="166" t="s">
        <v>146</v>
      </c>
    </row>
    <row r="1253" spans="1:65" s="14" customFormat="1" ht="11.25">
      <c r="B1253" s="172"/>
      <c r="D1253" s="165" t="s">
        <v>158</v>
      </c>
      <c r="E1253" s="173" t="s">
        <v>1</v>
      </c>
      <c r="F1253" s="174" t="s">
        <v>1877</v>
      </c>
      <c r="H1253" s="175">
        <v>15.015000000000001</v>
      </c>
      <c r="I1253" s="176"/>
      <c r="J1253" s="176"/>
      <c r="M1253" s="172"/>
      <c r="N1253" s="177"/>
      <c r="O1253" s="178"/>
      <c r="P1253" s="178"/>
      <c r="Q1253" s="178"/>
      <c r="R1253" s="178"/>
      <c r="S1253" s="178"/>
      <c r="T1253" s="178"/>
      <c r="U1253" s="178"/>
      <c r="V1253" s="178"/>
      <c r="W1253" s="178"/>
      <c r="X1253" s="179"/>
      <c r="AT1253" s="173" t="s">
        <v>158</v>
      </c>
      <c r="AU1253" s="173" t="s">
        <v>87</v>
      </c>
      <c r="AV1253" s="14" t="s">
        <v>87</v>
      </c>
      <c r="AW1253" s="14" t="s">
        <v>4</v>
      </c>
      <c r="AX1253" s="14" t="s">
        <v>78</v>
      </c>
      <c r="AY1253" s="173" t="s">
        <v>146</v>
      </c>
    </row>
    <row r="1254" spans="1:65" s="14" customFormat="1" ht="11.25">
      <c r="B1254" s="172"/>
      <c r="D1254" s="165" t="s">
        <v>158</v>
      </c>
      <c r="E1254" s="173" t="s">
        <v>1</v>
      </c>
      <c r="F1254" s="174" t="s">
        <v>1878</v>
      </c>
      <c r="H1254" s="175">
        <v>14.66</v>
      </c>
      <c r="I1254" s="176"/>
      <c r="J1254" s="176"/>
      <c r="M1254" s="172"/>
      <c r="N1254" s="177"/>
      <c r="O1254" s="178"/>
      <c r="P1254" s="178"/>
      <c r="Q1254" s="178"/>
      <c r="R1254" s="178"/>
      <c r="S1254" s="178"/>
      <c r="T1254" s="178"/>
      <c r="U1254" s="178"/>
      <c r="V1254" s="178"/>
      <c r="W1254" s="178"/>
      <c r="X1254" s="179"/>
      <c r="AT1254" s="173" t="s">
        <v>158</v>
      </c>
      <c r="AU1254" s="173" t="s">
        <v>87</v>
      </c>
      <c r="AV1254" s="14" t="s">
        <v>87</v>
      </c>
      <c r="AW1254" s="14" t="s">
        <v>4</v>
      </c>
      <c r="AX1254" s="14" t="s">
        <v>78</v>
      </c>
      <c r="AY1254" s="173" t="s">
        <v>146</v>
      </c>
    </row>
    <row r="1255" spans="1:65" s="14" customFormat="1" ht="11.25">
      <c r="B1255" s="172"/>
      <c r="D1255" s="165" t="s">
        <v>158</v>
      </c>
      <c r="E1255" s="173" t="s">
        <v>1</v>
      </c>
      <c r="F1255" s="174" t="s">
        <v>1879</v>
      </c>
      <c r="H1255" s="175">
        <v>14.8</v>
      </c>
      <c r="I1255" s="176"/>
      <c r="J1255" s="176"/>
      <c r="M1255" s="172"/>
      <c r="N1255" s="177"/>
      <c r="O1255" s="178"/>
      <c r="P1255" s="178"/>
      <c r="Q1255" s="178"/>
      <c r="R1255" s="178"/>
      <c r="S1255" s="178"/>
      <c r="T1255" s="178"/>
      <c r="U1255" s="178"/>
      <c r="V1255" s="178"/>
      <c r="W1255" s="178"/>
      <c r="X1255" s="179"/>
      <c r="AT1255" s="173" t="s">
        <v>158</v>
      </c>
      <c r="AU1255" s="173" t="s">
        <v>87</v>
      </c>
      <c r="AV1255" s="14" t="s">
        <v>87</v>
      </c>
      <c r="AW1255" s="14" t="s">
        <v>4</v>
      </c>
      <c r="AX1255" s="14" t="s">
        <v>78</v>
      </c>
      <c r="AY1255" s="173" t="s">
        <v>146</v>
      </c>
    </row>
    <row r="1256" spans="1:65" s="14" customFormat="1" ht="11.25">
      <c r="B1256" s="172"/>
      <c r="D1256" s="165" t="s">
        <v>158</v>
      </c>
      <c r="E1256" s="173" t="s">
        <v>1</v>
      </c>
      <c r="F1256" s="174" t="s">
        <v>1880</v>
      </c>
      <c r="H1256" s="175">
        <v>3.3</v>
      </c>
      <c r="I1256" s="176"/>
      <c r="J1256" s="176"/>
      <c r="M1256" s="172"/>
      <c r="N1256" s="177"/>
      <c r="O1256" s="178"/>
      <c r="P1256" s="178"/>
      <c r="Q1256" s="178"/>
      <c r="R1256" s="178"/>
      <c r="S1256" s="178"/>
      <c r="T1256" s="178"/>
      <c r="U1256" s="178"/>
      <c r="V1256" s="178"/>
      <c r="W1256" s="178"/>
      <c r="X1256" s="179"/>
      <c r="AT1256" s="173" t="s">
        <v>158</v>
      </c>
      <c r="AU1256" s="173" t="s">
        <v>87</v>
      </c>
      <c r="AV1256" s="14" t="s">
        <v>87</v>
      </c>
      <c r="AW1256" s="14" t="s">
        <v>4</v>
      </c>
      <c r="AX1256" s="14" t="s">
        <v>78</v>
      </c>
      <c r="AY1256" s="173" t="s">
        <v>146</v>
      </c>
    </row>
    <row r="1257" spans="1:65" s="14" customFormat="1" ht="11.25">
      <c r="B1257" s="172"/>
      <c r="D1257" s="165" t="s">
        <v>158</v>
      </c>
      <c r="E1257" s="173" t="s">
        <v>1</v>
      </c>
      <c r="F1257" s="174" t="s">
        <v>1881</v>
      </c>
      <c r="H1257" s="175">
        <v>10.07</v>
      </c>
      <c r="I1257" s="176"/>
      <c r="J1257" s="176"/>
      <c r="M1257" s="172"/>
      <c r="N1257" s="177"/>
      <c r="O1257" s="178"/>
      <c r="P1257" s="178"/>
      <c r="Q1257" s="178"/>
      <c r="R1257" s="178"/>
      <c r="S1257" s="178"/>
      <c r="T1257" s="178"/>
      <c r="U1257" s="178"/>
      <c r="V1257" s="178"/>
      <c r="W1257" s="178"/>
      <c r="X1257" s="179"/>
      <c r="AT1257" s="173" t="s">
        <v>158</v>
      </c>
      <c r="AU1257" s="173" t="s">
        <v>87</v>
      </c>
      <c r="AV1257" s="14" t="s">
        <v>87</v>
      </c>
      <c r="AW1257" s="14" t="s">
        <v>4</v>
      </c>
      <c r="AX1257" s="14" t="s">
        <v>78</v>
      </c>
      <c r="AY1257" s="173" t="s">
        <v>146</v>
      </c>
    </row>
    <row r="1258" spans="1:65" s="15" customFormat="1" ht="11.25">
      <c r="B1258" s="190"/>
      <c r="D1258" s="165" t="s">
        <v>158</v>
      </c>
      <c r="E1258" s="191" t="s">
        <v>1</v>
      </c>
      <c r="F1258" s="192" t="s">
        <v>248</v>
      </c>
      <c r="H1258" s="193">
        <v>57.844999999999999</v>
      </c>
      <c r="I1258" s="194"/>
      <c r="J1258" s="194"/>
      <c r="M1258" s="190"/>
      <c r="N1258" s="195"/>
      <c r="O1258" s="196"/>
      <c r="P1258" s="196"/>
      <c r="Q1258" s="196"/>
      <c r="R1258" s="196"/>
      <c r="S1258" s="196"/>
      <c r="T1258" s="196"/>
      <c r="U1258" s="196"/>
      <c r="V1258" s="196"/>
      <c r="W1258" s="196"/>
      <c r="X1258" s="197"/>
      <c r="AT1258" s="191" t="s">
        <v>158</v>
      </c>
      <c r="AU1258" s="191" t="s">
        <v>87</v>
      </c>
      <c r="AV1258" s="15" t="s">
        <v>152</v>
      </c>
      <c r="AW1258" s="15" t="s">
        <v>4</v>
      </c>
      <c r="AX1258" s="15" t="s">
        <v>83</v>
      </c>
      <c r="AY1258" s="191" t="s">
        <v>146</v>
      </c>
    </row>
    <row r="1259" spans="1:65" s="2" customFormat="1" ht="24.2" customHeight="1">
      <c r="A1259" s="33"/>
      <c r="B1259" s="148"/>
      <c r="C1259" s="149" t="s">
        <v>1882</v>
      </c>
      <c r="D1259" s="149" t="s">
        <v>148</v>
      </c>
      <c r="E1259" s="150" t="s">
        <v>1883</v>
      </c>
      <c r="F1259" s="151" t="s">
        <v>1884</v>
      </c>
      <c r="G1259" s="152" t="s">
        <v>324</v>
      </c>
      <c r="H1259" s="153">
        <v>124.5</v>
      </c>
      <c r="I1259" s="154"/>
      <c r="J1259" s="154"/>
      <c r="K1259" s="155">
        <f>ROUND(P1259*H1259,2)</f>
        <v>0</v>
      </c>
      <c r="L1259" s="156"/>
      <c r="M1259" s="34"/>
      <c r="N1259" s="157" t="s">
        <v>1</v>
      </c>
      <c r="O1259" s="158" t="s">
        <v>41</v>
      </c>
      <c r="P1259" s="159">
        <f>I1259+J1259</f>
        <v>0</v>
      </c>
      <c r="Q1259" s="159">
        <f>ROUND(I1259*H1259,2)</f>
        <v>0</v>
      </c>
      <c r="R1259" s="159">
        <f>ROUND(J1259*H1259,2)</f>
        <v>0</v>
      </c>
      <c r="S1259" s="59"/>
      <c r="T1259" s="160">
        <f>S1259*H1259</f>
        <v>0</v>
      </c>
      <c r="U1259" s="160">
        <v>5.8E-4</v>
      </c>
      <c r="V1259" s="160">
        <f>U1259*H1259</f>
        <v>7.2209999999999996E-2</v>
      </c>
      <c r="W1259" s="160">
        <v>0</v>
      </c>
      <c r="X1259" s="161">
        <f>W1259*H1259</f>
        <v>0</v>
      </c>
      <c r="Y1259" s="33"/>
      <c r="Z1259" s="33"/>
      <c r="AA1259" s="33"/>
      <c r="AB1259" s="33"/>
      <c r="AC1259" s="33"/>
      <c r="AD1259" s="33"/>
      <c r="AE1259" s="33"/>
      <c r="AR1259" s="162" t="s">
        <v>228</v>
      </c>
      <c r="AT1259" s="162" t="s">
        <v>148</v>
      </c>
      <c r="AU1259" s="162" t="s">
        <v>87</v>
      </c>
      <c r="AY1259" s="18" t="s">
        <v>146</v>
      </c>
      <c r="BE1259" s="163">
        <f>IF(O1259="základní",K1259,0)</f>
        <v>0</v>
      </c>
      <c r="BF1259" s="163">
        <f>IF(O1259="snížená",K1259,0)</f>
        <v>0</v>
      </c>
      <c r="BG1259" s="163">
        <f>IF(O1259="zákl. přenesená",K1259,0)</f>
        <v>0</v>
      </c>
      <c r="BH1259" s="163">
        <f>IF(O1259="sníž. přenesená",K1259,0)</f>
        <v>0</v>
      </c>
      <c r="BI1259" s="163">
        <f>IF(O1259="nulová",K1259,0)</f>
        <v>0</v>
      </c>
      <c r="BJ1259" s="18" t="s">
        <v>83</v>
      </c>
      <c r="BK1259" s="163">
        <f>ROUND(P1259*H1259,2)</f>
        <v>0</v>
      </c>
      <c r="BL1259" s="18" t="s">
        <v>228</v>
      </c>
      <c r="BM1259" s="162" t="s">
        <v>1885</v>
      </c>
    </row>
    <row r="1260" spans="1:65" s="14" customFormat="1" ht="11.25">
      <c r="B1260" s="172"/>
      <c r="D1260" s="165" t="s">
        <v>158</v>
      </c>
      <c r="E1260" s="173" t="s">
        <v>1</v>
      </c>
      <c r="F1260" s="174" t="s">
        <v>1886</v>
      </c>
      <c r="H1260" s="175">
        <v>124.5</v>
      </c>
      <c r="I1260" s="176"/>
      <c r="J1260" s="176"/>
      <c r="M1260" s="172"/>
      <c r="N1260" s="177"/>
      <c r="O1260" s="178"/>
      <c r="P1260" s="178"/>
      <c r="Q1260" s="178"/>
      <c r="R1260" s="178"/>
      <c r="S1260" s="178"/>
      <c r="T1260" s="178"/>
      <c r="U1260" s="178"/>
      <c r="V1260" s="178"/>
      <c r="W1260" s="178"/>
      <c r="X1260" s="179"/>
      <c r="AT1260" s="173" t="s">
        <v>158</v>
      </c>
      <c r="AU1260" s="173" t="s">
        <v>87</v>
      </c>
      <c r="AV1260" s="14" t="s">
        <v>87</v>
      </c>
      <c r="AW1260" s="14" t="s">
        <v>4</v>
      </c>
      <c r="AX1260" s="14" t="s">
        <v>83</v>
      </c>
      <c r="AY1260" s="173" t="s">
        <v>146</v>
      </c>
    </row>
    <row r="1261" spans="1:65" s="2" customFormat="1" ht="37.9" customHeight="1">
      <c r="A1261" s="33"/>
      <c r="B1261" s="148"/>
      <c r="C1261" s="149" t="s">
        <v>1887</v>
      </c>
      <c r="D1261" s="149" t="s">
        <v>148</v>
      </c>
      <c r="E1261" s="150" t="s">
        <v>1888</v>
      </c>
      <c r="F1261" s="151" t="s">
        <v>1889</v>
      </c>
      <c r="G1261" s="152" t="s">
        <v>151</v>
      </c>
      <c r="H1261" s="153">
        <v>68.805000000000007</v>
      </c>
      <c r="I1261" s="154"/>
      <c r="J1261" s="154"/>
      <c r="K1261" s="155">
        <f>ROUND(P1261*H1261,2)</f>
        <v>0</v>
      </c>
      <c r="L1261" s="156"/>
      <c r="M1261" s="34"/>
      <c r="N1261" s="157" t="s">
        <v>1</v>
      </c>
      <c r="O1261" s="158" t="s">
        <v>41</v>
      </c>
      <c r="P1261" s="159">
        <f>I1261+J1261</f>
        <v>0</v>
      </c>
      <c r="Q1261" s="159">
        <f>ROUND(I1261*H1261,2)</f>
        <v>0</v>
      </c>
      <c r="R1261" s="159">
        <f>ROUND(J1261*H1261,2)</f>
        <v>0</v>
      </c>
      <c r="S1261" s="59"/>
      <c r="T1261" s="160">
        <f>S1261*H1261</f>
        <v>0</v>
      </c>
      <c r="U1261" s="160">
        <v>8.9999999999999993E-3</v>
      </c>
      <c r="V1261" s="160">
        <f>U1261*H1261</f>
        <v>0.61924500000000005</v>
      </c>
      <c r="W1261" s="160">
        <v>0</v>
      </c>
      <c r="X1261" s="161">
        <f>W1261*H1261</f>
        <v>0</v>
      </c>
      <c r="Y1261" s="33"/>
      <c r="Z1261" s="33"/>
      <c r="AA1261" s="33"/>
      <c r="AB1261" s="33"/>
      <c r="AC1261" s="33"/>
      <c r="AD1261" s="33"/>
      <c r="AE1261" s="33"/>
      <c r="AR1261" s="162" t="s">
        <v>228</v>
      </c>
      <c r="AT1261" s="162" t="s">
        <v>148</v>
      </c>
      <c r="AU1261" s="162" t="s">
        <v>87</v>
      </c>
      <c r="AY1261" s="18" t="s">
        <v>146</v>
      </c>
      <c r="BE1261" s="163">
        <f>IF(O1261="základní",K1261,0)</f>
        <v>0</v>
      </c>
      <c r="BF1261" s="163">
        <f>IF(O1261="snížená",K1261,0)</f>
        <v>0</v>
      </c>
      <c r="BG1261" s="163">
        <f>IF(O1261="zákl. přenesená",K1261,0)</f>
        <v>0</v>
      </c>
      <c r="BH1261" s="163">
        <f>IF(O1261="sníž. přenesená",K1261,0)</f>
        <v>0</v>
      </c>
      <c r="BI1261" s="163">
        <f>IF(O1261="nulová",K1261,0)</f>
        <v>0</v>
      </c>
      <c r="BJ1261" s="18" t="s">
        <v>83</v>
      </c>
      <c r="BK1261" s="163">
        <f>ROUND(P1261*H1261,2)</f>
        <v>0</v>
      </c>
      <c r="BL1261" s="18" t="s">
        <v>228</v>
      </c>
      <c r="BM1261" s="162" t="s">
        <v>1890</v>
      </c>
    </row>
    <row r="1262" spans="1:65" s="2" customFormat="1" ht="37.9" customHeight="1">
      <c r="A1262" s="33"/>
      <c r="B1262" s="148"/>
      <c r="C1262" s="180" t="s">
        <v>1891</v>
      </c>
      <c r="D1262" s="180" t="s">
        <v>186</v>
      </c>
      <c r="E1262" s="181" t="s">
        <v>1892</v>
      </c>
      <c r="F1262" s="182" t="s">
        <v>1893</v>
      </c>
      <c r="G1262" s="183" t="s">
        <v>151</v>
      </c>
      <c r="H1262" s="184">
        <v>167.38800000000001</v>
      </c>
      <c r="I1262" s="185"/>
      <c r="J1262" s="186"/>
      <c r="K1262" s="187">
        <f>ROUND(P1262*H1262,2)</f>
        <v>0</v>
      </c>
      <c r="L1262" s="186"/>
      <c r="M1262" s="188"/>
      <c r="N1262" s="189" t="s">
        <v>1</v>
      </c>
      <c r="O1262" s="158" t="s">
        <v>41</v>
      </c>
      <c r="P1262" s="159">
        <f>I1262+J1262</f>
        <v>0</v>
      </c>
      <c r="Q1262" s="159">
        <f>ROUND(I1262*H1262,2)</f>
        <v>0</v>
      </c>
      <c r="R1262" s="159">
        <f>ROUND(J1262*H1262,2)</f>
        <v>0</v>
      </c>
      <c r="S1262" s="59"/>
      <c r="T1262" s="160">
        <f>S1262*H1262</f>
        <v>0</v>
      </c>
      <c r="U1262" s="160">
        <v>1.9199999999999998E-2</v>
      </c>
      <c r="V1262" s="160">
        <f>U1262*H1262</f>
        <v>3.2138495999999996</v>
      </c>
      <c r="W1262" s="160">
        <v>0</v>
      </c>
      <c r="X1262" s="161">
        <f>W1262*H1262</f>
        <v>0</v>
      </c>
      <c r="Y1262" s="33"/>
      <c r="Z1262" s="33"/>
      <c r="AA1262" s="33"/>
      <c r="AB1262" s="33"/>
      <c r="AC1262" s="33"/>
      <c r="AD1262" s="33"/>
      <c r="AE1262" s="33"/>
      <c r="AR1262" s="162" t="s">
        <v>316</v>
      </c>
      <c r="AT1262" s="162" t="s">
        <v>186</v>
      </c>
      <c r="AU1262" s="162" t="s">
        <v>87</v>
      </c>
      <c r="AY1262" s="18" t="s">
        <v>146</v>
      </c>
      <c r="BE1262" s="163">
        <f>IF(O1262="základní",K1262,0)</f>
        <v>0</v>
      </c>
      <c r="BF1262" s="163">
        <f>IF(O1262="snížená",K1262,0)</f>
        <v>0</v>
      </c>
      <c r="BG1262" s="163">
        <f>IF(O1262="zákl. přenesená",K1262,0)</f>
        <v>0</v>
      </c>
      <c r="BH1262" s="163">
        <f>IF(O1262="sníž. přenesená",K1262,0)</f>
        <v>0</v>
      </c>
      <c r="BI1262" s="163">
        <f>IF(O1262="nulová",K1262,0)</f>
        <v>0</v>
      </c>
      <c r="BJ1262" s="18" t="s">
        <v>83</v>
      </c>
      <c r="BK1262" s="163">
        <f>ROUND(P1262*H1262,2)</f>
        <v>0</v>
      </c>
      <c r="BL1262" s="18" t="s">
        <v>228</v>
      </c>
      <c r="BM1262" s="162" t="s">
        <v>1894</v>
      </c>
    </row>
    <row r="1263" spans="1:65" s="14" customFormat="1" ht="11.25">
      <c r="B1263" s="172"/>
      <c r="D1263" s="165" t="s">
        <v>158</v>
      </c>
      <c r="E1263" s="173" t="s">
        <v>1</v>
      </c>
      <c r="F1263" s="174" t="s">
        <v>1895</v>
      </c>
      <c r="H1263" s="175">
        <v>145.55500000000001</v>
      </c>
      <c r="I1263" s="176"/>
      <c r="J1263" s="176"/>
      <c r="M1263" s="172"/>
      <c r="N1263" s="177"/>
      <c r="O1263" s="178"/>
      <c r="P1263" s="178"/>
      <c r="Q1263" s="178"/>
      <c r="R1263" s="178"/>
      <c r="S1263" s="178"/>
      <c r="T1263" s="178"/>
      <c r="U1263" s="178"/>
      <c r="V1263" s="178"/>
      <c r="W1263" s="178"/>
      <c r="X1263" s="179"/>
      <c r="AT1263" s="173" t="s">
        <v>158</v>
      </c>
      <c r="AU1263" s="173" t="s">
        <v>87</v>
      </c>
      <c r="AV1263" s="14" t="s">
        <v>87</v>
      </c>
      <c r="AW1263" s="14" t="s">
        <v>4</v>
      </c>
      <c r="AX1263" s="14" t="s">
        <v>83</v>
      </c>
      <c r="AY1263" s="173" t="s">
        <v>146</v>
      </c>
    </row>
    <row r="1264" spans="1:65" s="14" customFormat="1" ht="11.25">
      <c r="B1264" s="172"/>
      <c r="D1264" s="165" t="s">
        <v>158</v>
      </c>
      <c r="F1264" s="174" t="s">
        <v>1896</v>
      </c>
      <c r="H1264" s="175">
        <v>167.38800000000001</v>
      </c>
      <c r="I1264" s="176"/>
      <c r="J1264" s="176"/>
      <c r="M1264" s="172"/>
      <c r="N1264" s="177"/>
      <c r="O1264" s="178"/>
      <c r="P1264" s="178"/>
      <c r="Q1264" s="178"/>
      <c r="R1264" s="178"/>
      <c r="S1264" s="178"/>
      <c r="T1264" s="178"/>
      <c r="U1264" s="178"/>
      <c r="V1264" s="178"/>
      <c r="W1264" s="178"/>
      <c r="X1264" s="179"/>
      <c r="AT1264" s="173" t="s">
        <v>158</v>
      </c>
      <c r="AU1264" s="173" t="s">
        <v>87</v>
      </c>
      <c r="AV1264" s="14" t="s">
        <v>87</v>
      </c>
      <c r="AW1264" s="14" t="s">
        <v>3</v>
      </c>
      <c r="AX1264" s="14" t="s">
        <v>83</v>
      </c>
      <c r="AY1264" s="173" t="s">
        <v>146</v>
      </c>
    </row>
    <row r="1265" spans="1:65" s="2" customFormat="1" ht="24.2" customHeight="1">
      <c r="A1265" s="33"/>
      <c r="B1265" s="148"/>
      <c r="C1265" s="149" t="s">
        <v>1897</v>
      </c>
      <c r="D1265" s="149" t="s">
        <v>148</v>
      </c>
      <c r="E1265" s="150" t="s">
        <v>1898</v>
      </c>
      <c r="F1265" s="151" t="s">
        <v>1899</v>
      </c>
      <c r="G1265" s="152" t="s">
        <v>151</v>
      </c>
      <c r="H1265" s="153">
        <v>68.805000000000007</v>
      </c>
      <c r="I1265" s="154"/>
      <c r="J1265" s="154"/>
      <c r="K1265" s="155">
        <f>ROUND(P1265*H1265,2)</f>
        <v>0</v>
      </c>
      <c r="L1265" s="156"/>
      <c r="M1265" s="34"/>
      <c r="N1265" s="157" t="s">
        <v>1</v>
      </c>
      <c r="O1265" s="158" t="s">
        <v>41</v>
      </c>
      <c r="P1265" s="159">
        <f>I1265+J1265</f>
        <v>0</v>
      </c>
      <c r="Q1265" s="159">
        <f>ROUND(I1265*H1265,2)</f>
        <v>0</v>
      </c>
      <c r="R1265" s="159">
        <f>ROUND(J1265*H1265,2)</f>
        <v>0</v>
      </c>
      <c r="S1265" s="59"/>
      <c r="T1265" s="160">
        <f>S1265*H1265</f>
        <v>0</v>
      </c>
      <c r="U1265" s="160">
        <v>0</v>
      </c>
      <c r="V1265" s="160">
        <f>U1265*H1265</f>
        <v>0</v>
      </c>
      <c r="W1265" s="160">
        <v>0</v>
      </c>
      <c r="X1265" s="161">
        <f>W1265*H1265</f>
        <v>0</v>
      </c>
      <c r="Y1265" s="33"/>
      <c r="Z1265" s="33"/>
      <c r="AA1265" s="33"/>
      <c r="AB1265" s="33"/>
      <c r="AC1265" s="33"/>
      <c r="AD1265" s="33"/>
      <c r="AE1265" s="33"/>
      <c r="AR1265" s="162" t="s">
        <v>228</v>
      </c>
      <c r="AT1265" s="162" t="s">
        <v>148</v>
      </c>
      <c r="AU1265" s="162" t="s">
        <v>87</v>
      </c>
      <c r="AY1265" s="18" t="s">
        <v>146</v>
      </c>
      <c r="BE1265" s="163">
        <f>IF(O1265="základní",K1265,0)</f>
        <v>0</v>
      </c>
      <c r="BF1265" s="163">
        <f>IF(O1265="snížená",K1265,0)</f>
        <v>0</v>
      </c>
      <c r="BG1265" s="163">
        <f>IF(O1265="zákl. přenesená",K1265,0)</f>
        <v>0</v>
      </c>
      <c r="BH1265" s="163">
        <f>IF(O1265="sníž. přenesená",K1265,0)</f>
        <v>0</v>
      </c>
      <c r="BI1265" s="163">
        <f>IF(O1265="nulová",K1265,0)</f>
        <v>0</v>
      </c>
      <c r="BJ1265" s="18" t="s">
        <v>83</v>
      </c>
      <c r="BK1265" s="163">
        <f>ROUND(P1265*H1265,2)</f>
        <v>0</v>
      </c>
      <c r="BL1265" s="18" t="s">
        <v>228</v>
      </c>
      <c r="BM1265" s="162" t="s">
        <v>1900</v>
      </c>
    </row>
    <row r="1266" spans="1:65" s="2" customFormat="1" ht="37.9" customHeight="1">
      <c r="A1266" s="33"/>
      <c r="B1266" s="148"/>
      <c r="C1266" s="149" t="s">
        <v>1901</v>
      </c>
      <c r="D1266" s="149" t="s">
        <v>148</v>
      </c>
      <c r="E1266" s="150" t="s">
        <v>1902</v>
      </c>
      <c r="F1266" s="151" t="s">
        <v>1903</v>
      </c>
      <c r="G1266" s="152" t="s">
        <v>151</v>
      </c>
      <c r="H1266" s="153">
        <v>68.805000000000007</v>
      </c>
      <c r="I1266" s="154"/>
      <c r="J1266" s="154"/>
      <c r="K1266" s="155">
        <f>ROUND(P1266*H1266,2)</f>
        <v>0</v>
      </c>
      <c r="L1266" s="156"/>
      <c r="M1266" s="34"/>
      <c r="N1266" s="157" t="s">
        <v>1</v>
      </c>
      <c r="O1266" s="158" t="s">
        <v>41</v>
      </c>
      <c r="P1266" s="159">
        <f>I1266+J1266</f>
        <v>0</v>
      </c>
      <c r="Q1266" s="159">
        <f>ROUND(I1266*H1266,2)</f>
        <v>0</v>
      </c>
      <c r="R1266" s="159">
        <f>ROUND(J1266*H1266,2)</f>
        <v>0</v>
      </c>
      <c r="S1266" s="59"/>
      <c r="T1266" s="160">
        <f>S1266*H1266</f>
        <v>0</v>
      </c>
      <c r="U1266" s="160">
        <v>0</v>
      </c>
      <c r="V1266" s="160">
        <f>U1266*H1266</f>
        <v>0</v>
      </c>
      <c r="W1266" s="160">
        <v>0</v>
      </c>
      <c r="X1266" s="161">
        <f>W1266*H1266</f>
        <v>0</v>
      </c>
      <c r="Y1266" s="33"/>
      <c r="Z1266" s="33"/>
      <c r="AA1266" s="33"/>
      <c r="AB1266" s="33"/>
      <c r="AC1266" s="33"/>
      <c r="AD1266" s="33"/>
      <c r="AE1266" s="33"/>
      <c r="AR1266" s="162" t="s">
        <v>228</v>
      </c>
      <c r="AT1266" s="162" t="s">
        <v>148</v>
      </c>
      <c r="AU1266" s="162" t="s">
        <v>87</v>
      </c>
      <c r="AY1266" s="18" t="s">
        <v>146</v>
      </c>
      <c r="BE1266" s="163">
        <f>IF(O1266="základní",K1266,0)</f>
        <v>0</v>
      </c>
      <c r="BF1266" s="163">
        <f>IF(O1266="snížená",K1266,0)</f>
        <v>0</v>
      </c>
      <c r="BG1266" s="163">
        <f>IF(O1266="zákl. přenesená",K1266,0)</f>
        <v>0</v>
      </c>
      <c r="BH1266" s="163">
        <f>IF(O1266="sníž. přenesená",K1266,0)</f>
        <v>0</v>
      </c>
      <c r="BI1266" s="163">
        <f>IF(O1266="nulová",K1266,0)</f>
        <v>0</v>
      </c>
      <c r="BJ1266" s="18" t="s">
        <v>83</v>
      </c>
      <c r="BK1266" s="163">
        <f>ROUND(P1266*H1266,2)</f>
        <v>0</v>
      </c>
      <c r="BL1266" s="18" t="s">
        <v>228</v>
      </c>
      <c r="BM1266" s="162" t="s">
        <v>1904</v>
      </c>
    </row>
    <row r="1267" spans="1:65" s="2" customFormat="1" ht="24.2" customHeight="1">
      <c r="A1267" s="33"/>
      <c r="B1267" s="148"/>
      <c r="C1267" s="149" t="s">
        <v>1905</v>
      </c>
      <c r="D1267" s="149" t="s">
        <v>148</v>
      </c>
      <c r="E1267" s="150" t="s">
        <v>1906</v>
      </c>
      <c r="F1267" s="151" t="s">
        <v>1907</v>
      </c>
      <c r="G1267" s="152" t="s">
        <v>151</v>
      </c>
      <c r="H1267" s="153">
        <v>68.805000000000007</v>
      </c>
      <c r="I1267" s="154"/>
      <c r="J1267" s="154"/>
      <c r="K1267" s="155">
        <f>ROUND(P1267*H1267,2)</f>
        <v>0</v>
      </c>
      <c r="L1267" s="156"/>
      <c r="M1267" s="34"/>
      <c r="N1267" s="157" t="s">
        <v>1</v>
      </c>
      <c r="O1267" s="158" t="s">
        <v>41</v>
      </c>
      <c r="P1267" s="159">
        <f>I1267+J1267</f>
        <v>0</v>
      </c>
      <c r="Q1267" s="159">
        <f>ROUND(I1267*H1267,2)</f>
        <v>0</v>
      </c>
      <c r="R1267" s="159">
        <f>ROUND(J1267*H1267,2)</f>
        <v>0</v>
      </c>
      <c r="S1267" s="59"/>
      <c r="T1267" s="160">
        <f>S1267*H1267</f>
        <v>0</v>
      </c>
      <c r="U1267" s="160">
        <v>0</v>
      </c>
      <c r="V1267" s="160">
        <f>U1267*H1267</f>
        <v>0</v>
      </c>
      <c r="W1267" s="160">
        <v>0</v>
      </c>
      <c r="X1267" s="161">
        <f>W1267*H1267</f>
        <v>0</v>
      </c>
      <c r="Y1267" s="33"/>
      <c r="Z1267" s="33"/>
      <c r="AA1267" s="33"/>
      <c r="AB1267" s="33"/>
      <c r="AC1267" s="33"/>
      <c r="AD1267" s="33"/>
      <c r="AE1267" s="33"/>
      <c r="AR1267" s="162" t="s">
        <v>228</v>
      </c>
      <c r="AT1267" s="162" t="s">
        <v>148</v>
      </c>
      <c r="AU1267" s="162" t="s">
        <v>87</v>
      </c>
      <c r="AY1267" s="18" t="s">
        <v>146</v>
      </c>
      <c r="BE1267" s="163">
        <f>IF(O1267="základní",K1267,0)</f>
        <v>0</v>
      </c>
      <c r="BF1267" s="163">
        <f>IF(O1267="snížená",K1267,0)</f>
        <v>0</v>
      </c>
      <c r="BG1267" s="163">
        <f>IF(O1267="zákl. přenesená",K1267,0)</f>
        <v>0</v>
      </c>
      <c r="BH1267" s="163">
        <f>IF(O1267="sníž. přenesená",K1267,0)</f>
        <v>0</v>
      </c>
      <c r="BI1267" s="163">
        <f>IF(O1267="nulová",K1267,0)</f>
        <v>0</v>
      </c>
      <c r="BJ1267" s="18" t="s">
        <v>83</v>
      </c>
      <c r="BK1267" s="163">
        <f>ROUND(P1267*H1267,2)</f>
        <v>0</v>
      </c>
      <c r="BL1267" s="18" t="s">
        <v>228</v>
      </c>
      <c r="BM1267" s="162" t="s">
        <v>1908</v>
      </c>
    </row>
    <row r="1268" spans="1:65" s="2" customFormat="1" ht="14.45" customHeight="1">
      <c r="A1268" s="33"/>
      <c r="B1268" s="148"/>
      <c r="C1268" s="149" t="s">
        <v>1909</v>
      </c>
      <c r="D1268" s="149" t="s">
        <v>148</v>
      </c>
      <c r="E1268" s="150" t="s">
        <v>1910</v>
      </c>
      <c r="F1268" s="151" t="s">
        <v>1911</v>
      </c>
      <c r="G1268" s="152" t="s">
        <v>324</v>
      </c>
      <c r="H1268" s="153">
        <v>219.60499999999999</v>
      </c>
      <c r="I1268" s="154"/>
      <c r="J1268" s="154"/>
      <c r="K1268" s="155">
        <f>ROUND(P1268*H1268,2)</f>
        <v>0</v>
      </c>
      <c r="L1268" s="156"/>
      <c r="M1268" s="34"/>
      <c r="N1268" s="157" t="s">
        <v>1</v>
      </c>
      <c r="O1268" s="158" t="s">
        <v>41</v>
      </c>
      <c r="P1268" s="159">
        <f>I1268+J1268</f>
        <v>0</v>
      </c>
      <c r="Q1268" s="159">
        <f>ROUND(I1268*H1268,2)</f>
        <v>0</v>
      </c>
      <c r="R1268" s="159">
        <f>ROUND(J1268*H1268,2)</f>
        <v>0</v>
      </c>
      <c r="S1268" s="59"/>
      <c r="T1268" s="160">
        <f>S1268*H1268</f>
        <v>0</v>
      </c>
      <c r="U1268" s="160">
        <v>3.0000000000000001E-5</v>
      </c>
      <c r="V1268" s="160">
        <f>U1268*H1268</f>
        <v>6.5881500000000001E-3</v>
      </c>
      <c r="W1268" s="160">
        <v>0</v>
      </c>
      <c r="X1268" s="161">
        <f>W1268*H1268</f>
        <v>0</v>
      </c>
      <c r="Y1268" s="33"/>
      <c r="Z1268" s="33"/>
      <c r="AA1268" s="33"/>
      <c r="AB1268" s="33"/>
      <c r="AC1268" s="33"/>
      <c r="AD1268" s="33"/>
      <c r="AE1268" s="33"/>
      <c r="AR1268" s="162" t="s">
        <v>228</v>
      </c>
      <c r="AT1268" s="162" t="s">
        <v>148</v>
      </c>
      <c r="AU1268" s="162" t="s">
        <v>87</v>
      </c>
      <c r="AY1268" s="18" t="s">
        <v>146</v>
      </c>
      <c r="BE1268" s="163">
        <f>IF(O1268="základní",K1268,0)</f>
        <v>0</v>
      </c>
      <c r="BF1268" s="163">
        <f>IF(O1268="snížená",K1268,0)</f>
        <v>0</v>
      </c>
      <c r="BG1268" s="163">
        <f>IF(O1268="zákl. přenesená",K1268,0)</f>
        <v>0</v>
      </c>
      <c r="BH1268" s="163">
        <f>IF(O1268="sníž. přenesená",K1268,0)</f>
        <v>0</v>
      </c>
      <c r="BI1268" s="163">
        <f>IF(O1268="nulová",K1268,0)</f>
        <v>0</v>
      </c>
      <c r="BJ1268" s="18" t="s">
        <v>83</v>
      </c>
      <c r="BK1268" s="163">
        <f>ROUND(P1268*H1268,2)</f>
        <v>0</v>
      </c>
      <c r="BL1268" s="18" t="s">
        <v>228</v>
      </c>
      <c r="BM1268" s="162" t="s">
        <v>1912</v>
      </c>
    </row>
    <row r="1269" spans="1:65" s="13" customFormat="1" ht="11.25">
      <c r="B1269" s="164"/>
      <c r="D1269" s="165" t="s">
        <v>158</v>
      </c>
      <c r="E1269" s="166" t="s">
        <v>1</v>
      </c>
      <c r="F1269" s="167" t="s">
        <v>1686</v>
      </c>
      <c r="H1269" s="166" t="s">
        <v>1</v>
      </c>
      <c r="I1269" s="168"/>
      <c r="J1269" s="168"/>
      <c r="M1269" s="164"/>
      <c r="N1269" s="169"/>
      <c r="O1269" s="170"/>
      <c r="P1269" s="170"/>
      <c r="Q1269" s="170"/>
      <c r="R1269" s="170"/>
      <c r="S1269" s="170"/>
      <c r="T1269" s="170"/>
      <c r="U1269" s="170"/>
      <c r="V1269" s="170"/>
      <c r="W1269" s="170"/>
      <c r="X1269" s="171"/>
      <c r="AT1269" s="166" t="s">
        <v>158</v>
      </c>
      <c r="AU1269" s="166" t="s">
        <v>87</v>
      </c>
      <c r="AV1269" s="13" t="s">
        <v>83</v>
      </c>
      <c r="AW1269" s="13" t="s">
        <v>4</v>
      </c>
      <c r="AX1269" s="13" t="s">
        <v>78</v>
      </c>
      <c r="AY1269" s="166" t="s">
        <v>146</v>
      </c>
    </row>
    <row r="1270" spans="1:65" s="14" customFormat="1" ht="11.25">
      <c r="B1270" s="172"/>
      <c r="D1270" s="165" t="s">
        <v>158</v>
      </c>
      <c r="E1270" s="173" t="s">
        <v>1</v>
      </c>
      <c r="F1270" s="174" t="s">
        <v>1913</v>
      </c>
      <c r="H1270" s="175">
        <v>11.74</v>
      </c>
      <c r="I1270" s="176"/>
      <c r="J1270" s="176"/>
      <c r="M1270" s="172"/>
      <c r="N1270" s="177"/>
      <c r="O1270" s="178"/>
      <c r="P1270" s="178"/>
      <c r="Q1270" s="178"/>
      <c r="R1270" s="178"/>
      <c r="S1270" s="178"/>
      <c r="T1270" s="178"/>
      <c r="U1270" s="178"/>
      <c r="V1270" s="178"/>
      <c r="W1270" s="178"/>
      <c r="X1270" s="179"/>
      <c r="AT1270" s="173" t="s">
        <v>158</v>
      </c>
      <c r="AU1270" s="173" t="s">
        <v>87</v>
      </c>
      <c r="AV1270" s="14" t="s">
        <v>87</v>
      </c>
      <c r="AW1270" s="14" t="s">
        <v>4</v>
      </c>
      <c r="AX1270" s="14" t="s">
        <v>78</v>
      </c>
      <c r="AY1270" s="173" t="s">
        <v>146</v>
      </c>
    </row>
    <row r="1271" spans="1:65" s="14" customFormat="1" ht="22.5">
      <c r="B1271" s="172"/>
      <c r="D1271" s="165" t="s">
        <v>158</v>
      </c>
      <c r="E1271" s="173" t="s">
        <v>1</v>
      </c>
      <c r="F1271" s="174" t="s">
        <v>1914</v>
      </c>
      <c r="H1271" s="175">
        <v>30.12</v>
      </c>
      <c r="I1271" s="176"/>
      <c r="J1271" s="176"/>
      <c r="M1271" s="172"/>
      <c r="N1271" s="177"/>
      <c r="O1271" s="178"/>
      <c r="P1271" s="178"/>
      <c r="Q1271" s="178"/>
      <c r="R1271" s="178"/>
      <c r="S1271" s="178"/>
      <c r="T1271" s="178"/>
      <c r="U1271" s="178"/>
      <c r="V1271" s="178"/>
      <c r="W1271" s="178"/>
      <c r="X1271" s="179"/>
      <c r="AT1271" s="173" t="s">
        <v>158</v>
      </c>
      <c r="AU1271" s="173" t="s">
        <v>87</v>
      </c>
      <c r="AV1271" s="14" t="s">
        <v>87</v>
      </c>
      <c r="AW1271" s="14" t="s">
        <v>4</v>
      </c>
      <c r="AX1271" s="14" t="s">
        <v>78</v>
      </c>
      <c r="AY1271" s="173" t="s">
        <v>146</v>
      </c>
    </row>
    <row r="1272" spans="1:65" s="14" customFormat="1" ht="11.25">
      <c r="B1272" s="172"/>
      <c r="D1272" s="165" t="s">
        <v>158</v>
      </c>
      <c r="E1272" s="173" t="s">
        <v>1</v>
      </c>
      <c r="F1272" s="174" t="s">
        <v>1915</v>
      </c>
      <c r="H1272" s="175">
        <v>25.074999999999999</v>
      </c>
      <c r="I1272" s="176"/>
      <c r="J1272" s="176"/>
      <c r="M1272" s="172"/>
      <c r="N1272" s="177"/>
      <c r="O1272" s="178"/>
      <c r="P1272" s="178"/>
      <c r="Q1272" s="178"/>
      <c r="R1272" s="178"/>
      <c r="S1272" s="178"/>
      <c r="T1272" s="178"/>
      <c r="U1272" s="178"/>
      <c r="V1272" s="178"/>
      <c r="W1272" s="178"/>
      <c r="X1272" s="179"/>
      <c r="AT1272" s="173" t="s">
        <v>158</v>
      </c>
      <c r="AU1272" s="173" t="s">
        <v>87</v>
      </c>
      <c r="AV1272" s="14" t="s">
        <v>87</v>
      </c>
      <c r="AW1272" s="14" t="s">
        <v>4</v>
      </c>
      <c r="AX1272" s="14" t="s">
        <v>78</v>
      </c>
      <c r="AY1272" s="173" t="s">
        <v>146</v>
      </c>
    </row>
    <row r="1273" spans="1:65" s="14" customFormat="1" ht="11.25">
      <c r="B1273" s="172"/>
      <c r="D1273" s="165" t="s">
        <v>158</v>
      </c>
      <c r="E1273" s="173" t="s">
        <v>1</v>
      </c>
      <c r="F1273" s="174" t="s">
        <v>1916</v>
      </c>
      <c r="H1273" s="175">
        <v>13.8</v>
      </c>
      <c r="I1273" s="176"/>
      <c r="J1273" s="176"/>
      <c r="M1273" s="172"/>
      <c r="N1273" s="177"/>
      <c r="O1273" s="178"/>
      <c r="P1273" s="178"/>
      <c r="Q1273" s="178"/>
      <c r="R1273" s="178"/>
      <c r="S1273" s="178"/>
      <c r="T1273" s="178"/>
      <c r="U1273" s="178"/>
      <c r="V1273" s="178"/>
      <c r="W1273" s="178"/>
      <c r="X1273" s="179"/>
      <c r="AT1273" s="173" t="s">
        <v>158</v>
      </c>
      <c r="AU1273" s="173" t="s">
        <v>87</v>
      </c>
      <c r="AV1273" s="14" t="s">
        <v>87</v>
      </c>
      <c r="AW1273" s="14" t="s">
        <v>4</v>
      </c>
      <c r="AX1273" s="14" t="s">
        <v>78</v>
      </c>
      <c r="AY1273" s="173" t="s">
        <v>146</v>
      </c>
    </row>
    <row r="1274" spans="1:65" s="14" customFormat="1" ht="11.25">
      <c r="B1274" s="172"/>
      <c r="D1274" s="165" t="s">
        <v>158</v>
      </c>
      <c r="E1274" s="173" t="s">
        <v>1</v>
      </c>
      <c r="F1274" s="174" t="s">
        <v>1917</v>
      </c>
      <c r="H1274" s="175">
        <v>14.37</v>
      </c>
      <c r="I1274" s="176"/>
      <c r="J1274" s="176"/>
      <c r="M1274" s="172"/>
      <c r="N1274" s="177"/>
      <c r="O1274" s="178"/>
      <c r="P1274" s="178"/>
      <c r="Q1274" s="178"/>
      <c r="R1274" s="178"/>
      <c r="S1274" s="178"/>
      <c r="T1274" s="178"/>
      <c r="U1274" s="178"/>
      <c r="V1274" s="178"/>
      <c r="W1274" s="178"/>
      <c r="X1274" s="179"/>
      <c r="AT1274" s="173" t="s">
        <v>158</v>
      </c>
      <c r="AU1274" s="173" t="s">
        <v>87</v>
      </c>
      <c r="AV1274" s="14" t="s">
        <v>87</v>
      </c>
      <c r="AW1274" s="14" t="s">
        <v>4</v>
      </c>
      <c r="AX1274" s="14" t="s">
        <v>78</v>
      </c>
      <c r="AY1274" s="173" t="s">
        <v>146</v>
      </c>
    </row>
    <row r="1275" spans="1:65" s="14" customFormat="1" ht="11.25">
      <c r="B1275" s="172"/>
      <c r="D1275" s="165" t="s">
        <v>158</v>
      </c>
      <c r="E1275" s="173" t="s">
        <v>1</v>
      </c>
      <c r="F1275" s="174" t="s">
        <v>1918</v>
      </c>
      <c r="H1275" s="175">
        <v>124.5</v>
      </c>
      <c r="I1275" s="176"/>
      <c r="J1275" s="176"/>
      <c r="M1275" s="172"/>
      <c r="N1275" s="177"/>
      <c r="O1275" s="178"/>
      <c r="P1275" s="178"/>
      <c r="Q1275" s="178"/>
      <c r="R1275" s="178"/>
      <c r="S1275" s="178"/>
      <c r="T1275" s="178"/>
      <c r="U1275" s="178"/>
      <c r="V1275" s="178"/>
      <c r="W1275" s="178"/>
      <c r="X1275" s="179"/>
      <c r="AT1275" s="173" t="s">
        <v>158</v>
      </c>
      <c r="AU1275" s="173" t="s">
        <v>87</v>
      </c>
      <c r="AV1275" s="14" t="s">
        <v>87</v>
      </c>
      <c r="AW1275" s="14" t="s">
        <v>4</v>
      </c>
      <c r="AX1275" s="14" t="s">
        <v>78</v>
      </c>
      <c r="AY1275" s="173" t="s">
        <v>146</v>
      </c>
    </row>
    <row r="1276" spans="1:65" s="15" customFormat="1" ht="11.25">
      <c r="B1276" s="190"/>
      <c r="D1276" s="165" t="s">
        <v>158</v>
      </c>
      <c r="E1276" s="191" t="s">
        <v>1</v>
      </c>
      <c r="F1276" s="192" t="s">
        <v>248</v>
      </c>
      <c r="H1276" s="193">
        <v>219.60499999999999</v>
      </c>
      <c r="I1276" s="194"/>
      <c r="J1276" s="194"/>
      <c r="M1276" s="190"/>
      <c r="N1276" s="195"/>
      <c r="O1276" s="196"/>
      <c r="P1276" s="196"/>
      <c r="Q1276" s="196"/>
      <c r="R1276" s="196"/>
      <c r="S1276" s="196"/>
      <c r="T1276" s="196"/>
      <c r="U1276" s="196"/>
      <c r="V1276" s="196"/>
      <c r="W1276" s="196"/>
      <c r="X1276" s="197"/>
      <c r="AT1276" s="191" t="s">
        <v>158</v>
      </c>
      <c r="AU1276" s="191" t="s">
        <v>87</v>
      </c>
      <c r="AV1276" s="15" t="s">
        <v>152</v>
      </c>
      <c r="AW1276" s="15" t="s">
        <v>4</v>
      </c>
      <c r="AX1276" s="15" t="s">
        <v>83</v>
      </c>
      <c r="AY1276" s="191" t="s">
        <v>146</v>
      </c>
    </row>
    <row r="1277" spans="1:65" s="2" customFormat="1" ht="24.2" customHeight="1">
      <c r="A1277" s="33"/>
      <c r="B1277" s="148"/>
      <c r="C1277" s="149" t="s">
        <v>1919</v>
      </c>
      <c r="D1277" s="149" t="s">
        <v>148</v>
      </c>
      <c r="E1277" s="150" t="s">
        <v>1920</v>
      </c>
      <c r="F1277" s="151" t="s">
        <v>1921</v>
      </c>
      <c r="G1277" s="152" t="s">
        <v>177</v>
      </c>
      <c r="H1277" s="153">
        <v>4.8840000000000003</v>
      </c>
      <c r="I1277" s="154"/>
      <c r="J1277" s="154"/>
      <c r="K1277" s="155">
        <f>ROUND(P1277*H1277,2)</f>
        <v>0</v>
      </c>
      <c r="L1277" s="156"/>
      <c r="M1277" s="34"/>
      <c r="N1277" s="157" t="s">
        <v>1</v>
      </c>
      <c r="O1277" s="158" t="s">
        <v>41</v>
      </c>
      <c r="P1277" s="159">
        <f>I1277+J1277</f>
        <v>0</v>
      </c>
      <c r="Q1277" s="159">
        <f>ROUND(I1277*H1277,2)</f>
        <v>0</v>
      </c>
      <c r="R1277" s="159">
        <f>ROUND(J1277*H1277,2)</f>
        <v>0</v>
      </c>
      <c r="S1277" s="59"/>
      <c r="T1277" s="160">
        <f>S1277*H1277</f>
        <v>0</v>
      </c>
      <c r="U1277" s="160">
        <v>0</v>
      </c>
      <c r="V1277" s="160">
        <f>U1277*H1277</f>
        <v>0</v>
      </c>
      <c r="W1277" s="160">
        <v>0</v>
      </c>
      <c r="X1277" s="161">
        <f>W1277*H1277</f>
        <v>0</v>
      </c>
      <c r="Y1277" s="33"/>
      <c r="Z1277" s="33"/>
      <c r="AA1277" s="33"/>
      <c r="AB1277" s="33"/>
      <c r="AC1277" s="33"/>
      <c r="AD1277" s="33"/>
      <c r="AE1277" s="33"/>
      <c r="AR1277" s="162" t="s">
        <v>228</v>
      </c>
      <c r="AT1277" s="162" t="s">
        <v>148</v>
      </c>
      <c r="AU1277" s="162" t="s">
        <v>87</v>
      </c>
      <c r="AY1277" s="18" t="s">
        <v>146</v>
      </c>
      <c r="BE1277" s="163">
        <f>IF(O1277="základní",K1277,0)</f>
        <v>0</v>
      </c>
      <c r="BF1277" s="163">
        <f>IF(O1277="snížená",K1277,0)</f>
        <v>0</v>
      </c>
      <c r="BG1277" s="163">
        <f>IF(O1277="zákl. přenesená",K1277,0)</f>
        <v>0</v>
      </c>
      <c r="BH1277" s="163">
        <f>IF(O1277="sníž. přenesená",K1277,0)</f>
        <v>0</v>
      </c>
      <c r="BI1277" s="163">
        <f>IF(O1277="nulová",K1277,0)</f>
        <v>0</v>
      </c>
      <c r="BJ1277" s="18" t="s">
        <v>83</v>
      </c>
      <c r="BK1277" s="163">
        <f>ROUND(P1277*H1277,2)</f>
        <v>0</v>
      </c>
      <c r="BL1277" s="18" t="s">
        <v>228</v>
      </c>
      <c r="BM1277" s="162" t="s">
        <v>1922</v>
      </c>
    </row>
    <row r="1278" spans="1:65" s="12" customFormat="1" ht="22.9" customHeight="1">
      <c r="B1278" s="134"/>
      <c r="D1278" s="135" t="s">
        <v>77</v>
      </c>
      <c r="E1278" s="146" t="s">
        <v>1923</v>
      </c>
      <c r="F1278" s="146" t="s">
        <v>1924</v>
      </c>
      <c r="I1278" s="137"/>
      <c r="J1278" s="137"/>
      <c r="K1278" s="147">
        <f>BK1278</f>
        <v>0</v>
      </c>
      <c r="M1278" s="134"/>
      <c r="N1278" s="139"/>
      <c r="O1278" s="140"/>
      <c r="P1278" s="140"/>
      <c r="Q1278" s="141">
        <f>SUM(Q1279:Q1303)</f>
        <v>0</v>
      </c>
      <c r="R1278" s="141">
        <f>SUM(R1279:R1303)</f>
        <v>0</v>
      </c>
      <c r="S1278" s="140"/>
      <c r="T1278" s="142">
        <f>SUM(T1279:T1303)</f>
        <v>0</v>
      </c>
      <c r="U1278" s="140"/>
      <c r="V1278" s="142">
        <f>SUM(V1279:V1303)</f>
        <v>1.4839919999999998</v>
      </c>
      <c r="W1278" s="140"/>
      <c r="X1278" s="143">
        <f>SUM(X1279:X1303)</f>
        <v>0.40767540000000002</v>
      </c>
      <c r="AR1278" s="135" t="s">
        <v>87</v>
      </c>
      <c r="AT1278" s="144" t="s">
        <v>77</v>
      </c>
      <c r="AU1278" s="144" t="s">
        <v>83</v>
      </c>
      <c r="AY1278" s="135" t="s">
        <v>146</v>
      </c>
      <c r="BK1278" s="145">
        <f>SUM(BK1279:BK1303)</f>
        <v>0</v>
      </c>
    </row>
    <row r="1279" spans="1:65" s="2" customFormat="1" ht="14.45" customHeight="1">
      <c r="A1279" s="33"/>
      <c r="B1279" s="148"/>
      <c r="C1279" s="149" t="s">
        <v>1925</v>
      </c>
      <c r="D1279" s="149" t="s">
        <v>148</v>
      </c>
      <c r="E1279" s="150" t="s">
        <v>1926</v>
      </c>
      <c r="F1279" s="151" t="s">
        <v>1927</v>
      </c>
      <c r="G1279" s="152" t="s">
        <v>151</v>
      </c>
      <c r="H1279" s="153">
        <v>132</v>
      </c>
      <c r="I1279" s="154"/>
      <c r="J1279" s="154"/>
      <c r="K1279" s="155">
        <f>ROUND(P1279*H1279,2)</f>
        <v>0</v>
      </c>
      <c r="L1279" s="156"/>
      <c r="M1279" s="34"/>
      <c r="N1279" s="157" t="s">
        <v>1</v>
      </c>
      <c r="O1279" s="158" t="s">
        <v>41</v>
      </c>
      <c r="P1279" s="159">
        <f>I1279+J1279</f>
        <v>0</v>
      </c>
      <c r="Q1279" s="159">
        <f>ROUND(I1279*H1279,2)</f>
        <v>0</v>
      </c>
      <c r="R1279" s="159">
        <f>ROUND(J1279*H1279,2)</f>
        <v>0</v>
      </c>
      <c r="S1279" s="59"/>
      <c r="T1279" s="160">
        <f>S1279*H1279</f>
        <v>0</v>
      </c>
      <c r="U1279" s="160">
        <v>0</v>
      </c>
      <c r="V1279" s="160">
        <f>U1279*H1279</f>
        <v>0</v>
      </c>
      <c r="W1279" s="160">
        <v>0</v>
      </c>
      <c r="X1279" s="161">
        <f>W1279*H1279</f>
        <v>0</v>
      </c>
      <c r="Y1279" s="33"/>
      <c r="Z1279" s="33"/>
      <c r="AA1279" s="33"/>
      <c r="AB1279" s="33"/>
      <c r="AC1279" s="33"/>
      <c r="AD1279" s="33"/>
      <c r="AE1279" s="33"/>
      <c r="AR1279" s="162" t="s">
        <v>228</v>
      </c>
      <c r="AT1279" s="162" t="s">
        <v>148</v>
      </c>
      <c r="AU1279" s="162" t="s">
        <v>87</v>
      </c>
      <c r="AY1279" s="18" t="s">
        <v>146</v>
      </c>
      <c r="BE1279" s="163">
        <f>IF(O1279="základní",K1279,0)</f>
        <v>0</v>
      </c>
      <c r="BF1279" s="163">
        <f>IF(O1279="snížená",K1279,0)</f>
        <v>0</v>
      </c>
      <c r="BG1279" s="163">
        <f>IF(O1279="zákl. přenesená",K1279,0)</f>
        <v>0</v>
      </c>
      <c r="BH1279" s="163">
        <f>IF(O1279="sníž. přenesená",K1279,0)</f>
        <v>0</v>
      </c>
      <c r="BI1279" s="163">
        <f>IF(O1279="nulová",K1279,0)</f>
        <v>0</v>
      </c>
      <c r="BJ1279" s="18" t="s">
        <v>83</v>
      </c>
      <c r="BK1279" s="163">
        <f>ROUND(P1279*H1279,2)</f>
        <v>0</v>
      </c>
      <c r="BL1279" s="18" t="s">
        <v>228</v>
      </c>
      <c r="BM1279" s="162" t="s">
        <v>1928</v>
      </c>
    </row>
    <row r="1280" spans="1:65" s="13" customFormat="1" ht="11.25">
      <c r="B1280" s="164"/>
      <c r="D1280" s="165" t="s">
        <v>158</v>
      </c>
      <c r="E1280" s="166" t="s">
        <v>1</v>
      </c>
      <c r="F1280" s="167" t="s">
        <v>739</v>
      </c>
      <c r="H1280" s="166" t="s">
        <v>1</v>
      </c>
      <c r="I1280" s="168"/>
      <c r="J1280" s="168"/>
      <c r="M1280" s="164"/>
      <c r="N1280" s="169"/>
      <c r="O1280" s="170"/>
      <c r="P1280" s="170"/>
      <c r="Q1280" s="170"/>
      <c r="R1280" s="170"/>
      <c r="S1280" s="170"/>
      <c r="T1280" s="170"/>
      <c r="U1280" s="170"/>
      <c r="V1280" s="170"/>
      <c r="W1280" s="170"/>
      <c r="X1280" s="171"/>
      <c r="AT1280" s="166" t="s">
        <v>158</v>
      </c>
      <c r="AU1280" s="166" t="s">
        <v>87</v>
      </c>
      <c r="AV1280" s="13" t="s">
        <v>83</v>
      </c>
      <c r="AW1280" s="13" t="s">
        <v>4</v>
      </c>
      <c r="AX1280" s="13" t="s">
        <v>78</v>
      </c>
      <c r="AY1280" s="166" t="s">
        <v>146</v>
      </c>
    </row>
    <row r="1281" spans="1:65" s="14" customFormat="1" ht="11.25">
      <c r="B1281" s="172"/>
      <c r="D1281" s="165" t="s">
        <v>158</v>
      </c>
      <c r="E1281" s="173" t="s">
        <v>1</v>
      </c>
      <c r="F1281" s="174" t="s">
        <v>1929</v>
      </c>
      <c r="H1281" s="175">
        <v>63</v>
      </c>
      <c r="I1281" s="176"/>
      <c r="J1281" s="176"/>
      <c r="M1281" s="172"/>
      <c r="N1281" s="177"/>
      <c r="O1281" s="178"/>
      <c r="P1281" s="178"/>
      <c r="Q1281" s="178"/>
      <c r="R1281" s="178"/>
      <c r="S1281" s="178"/>
      <c r="T1281" s="178"/>
      <c r="U1281" s="178"/>
      <c r="V1281" s="178"/>
      <c r="W1281" s="178"/>
      <c r="X1281" s="179"/>
      <c r="AT1281" s="173" t="s">
        <v>158</v>
      </c>
      <c r="AU1281" s="173" t="s">
        <v>87</v>
      </c>
      <c r="AV1281" s="14" t="s">
        <v>87</v>
      </c>
      <c r="AW1281" s="14" t="s">
        <v>4</v>
      </c>
      <c r="AX1281" s="14" t="s">
        <v>78</v>
      </c>
      <c r="AY1281" s="173" t="s">
        <v>146</v>
      </c>
    </row>
    <row r="1282" spans="1:65" s="13" customFormat="1" ht="11.25">
      <c r="B1282" s="164"/>
      <c r="D1282" s="165" t="s">
        <v>158</v>
      </c>
      <c r="E1282" s="166" t="s">
        <v>1</v>
      </c>
      <c r="F1282" s="167" t="s">
        <v>741</v>
      </c>
      <c r="H1282" s="166" t="s">
        <v>1</v>
      </c>
      <c r="I1282" s="168"/>
      <c r="J1282" s="168"/>
      <c r="M1282" s="164"/>
      <c r="N1282" s="169"/>
      <c r="O1282" s="170"/>
      <c r="P1282" s="170"/>
      <c r="Q1282" s="170"/>
      <c r="R1282" s="170"/>
      <c r="S1282" s="170"/>
      <c r="T1282" s="170"/>
      <c r="U1282" s="170"/>
      <c r="V1282" s="170"/>
      <c r="W1282" s="170"/>
      <c r="X1282" s="171"/>
      <c r="AT1282" s="166" t="s">
        <v>158</v>
      </c>
      <c r="AU1282" s="166" t="s">
        <v>87</v>
      </c>
      <c r="AV1282" s="13" t="s">
        <v>83</v>
      </c>
      <c r="AW1282" s="13" t="s">
        <v>4</v>
      </c>
      <c r="AX1282" s="13" t="s">
        <v>78</v>
      </c>
      <c r="AY1282" s="166" t="s">
        <v>146</v>
      </c>
    </row>
    <row r="1283" spans="1:65" s="14" customFormat="1" ht="11.25">
      <c r="B1283" s="172"/>
      <c r="D1283" s="165" t="s">
        <v>158</v>
      </c>
      <c r="E1283" s="173" t="s">
        <v>1</v>
      </c>
      <c r="F1283" s="174" t="s">
        <v>1930</v>
      </c>
      <c r="H1283" s="175">
        <v>69</v>
      </c>
      <c r="I1283" s="176"/>
      <c r="J1283" s="176"/>
      <c r="M1283" s="172"/>
      <c r="N1283" s="177"/>
      <c r="O1283" s="178"/>
      <c r="P1283" s="178"/>
      <c r="Q1283" s="178"/>
      <c r="R1283" s="178"/>
      <c r="S1283" s="178"/>
      <c r="T1283" s="178"/>
      <c r="U1283" s="178"/>
      <c r="V1283" s="178"/>
      <c r="W1283" s="178"/>
      <c r="X1283" s="179"/>
      <c r="AT1283" s="173" t="s">
        <v>158</v>
      </c>
      <c r="AU1283" s="173" t="s">
        <v>87</v>
      </c>
      <c r="AV1283" s="14" t="s">
        <v>87</v>
      </c>
      <c r="AW1283" s="14" t="s">
        <v>4</v>
      </c>
      <c r="AX1283" s="14" t="s">
        <v>78</v>
      </c>
      <c r="AY1283" s="173" t="s">
        <v>146</v>
      </c>
    </row>
    <row r="1284" spans="1:65" s="15" customFormat="1" ht="11.25">
      <c r="B1284" s="190"/>
      <c r="D1284" s="165" t="s">
        <v>158</v>
      </c>
      <c r="E1284" s="191" t="s">
        <v>1</v>
      </c>
      <c r="F1284" s="192" t="s">
        <v>248</v>
      </c>
      <c r="H1284" s="193">
        <v>132</v>
      </c>
      <c r="I1284" s="194"/>
      <c r="J1284" s="194"/>
      <c r="M1284" s="190"/>
      <c r="N1284" s="195"/>
      <c r="O1284" s="196"/>
      <c r="P1284" s="196"/>
      <c r="Q1284" s="196"/>
      <c r="R1284" s="196"/>
      <c r="S1284" s="196"/>
      <c r="T1284" s="196"/>
      <c r="U1284" s="196"/>
      <c r="V1284" s="196"/>
      <c r="W1284" s="196"/>
      <c r="X1284" s="197"/>
      <c r="AT1284" s="191" t="s">
        <v>158</v>
      </c>
      <c r="AU1284" s="191" t="s">
        <v>87</v>
      </c>
      <c r="AV1284" s="15" t="s">
        <v>152</v>
      </c>
      <c r="AW1284" s="15" t="s">
        <v>4</v>
      </c>
      <c r="AX1284" s="15" t="s">
        <v>83</v>
      </c>
      <c r="AY1284" s="191" t="s">
        <v>146</v>
      </c>
    </row>
    <row r="1285" spans="1:65" s="2" customFormat="1" ht="24.2" customHeight="1">
      <c r="A1285" s="33"/>
      <c r="B1285" s="148"/>
      <c r="C1285" s="149" t="s">
        <v>1931</v>
      </c>
      <c r="D1285" s="149" t="s">
        <v>148</v>
      </c>
      <c r="E1285" s="150" t="s">
        <v>1932</v>
      </c>
      <c r="F1285" s="151" t="s">
        <v>1933</v>
      </c>
      <c r="G1285" s="152" t="s">
        <v>151</v>
      </c>
      <c r="H1285" s="153">
        <v>132</v>
      </c>
      <c r="I1285" s="154"/>
      <c r="J1285" s="154"/>
      <c r="K1285" s="155">
        <f>ROUND(P1285*H1285,2)</f>
        <v>0</v>
      </c>
      <c r="L1285" s="156"/>
      <c r="M1285" s="34"/>
      <c r="N1285" s="157" t="s">
        <v>1</v>
      </c>
      <c r="O1285" s="158" t="s">
        <v>41</v>
      </c>
      <c r="P1285" s="159">
        <f>I1285+J1285</f>
        <v>0</v>
      </c>
      <c r="Q1285" s="159">
        <f>ROUND(I1285*H1285,2)</f>
        <v>0</v>
      </c>
      <c r="R1285" s="159">
        <f>ROUND(J1285*H1285,2)</f>
        <v>0</v>
      </c>
      <c r="S1285" s="59"/>
      <c r="T1285" s="160">
        <f>S1285*H1285</f>
        <v>0</v>
      </c>
      <c r="U1285" s="160">
        <v>3.0000000000000001E-5</v>
      </c>
      <c r="V1285" s="160">
        <f>U1285*H1285</f>
        <v>3.96E-3</v>
      </c>
      <c r="W1285" s="160">
        <v>0</v>
      </c>
      <c r="X1285" s="161">
        <f>W1285*H1285</f>
        <v>0</v>
      </c>
      <c r="Y1285" s="33"/>
      <c r="Z1285" s="33"/>
      <c r="AA1285" s="33"/>
      <c r="AB1285" s="33"/>
      <c r="AC1285" s="33"/>
      <c r="AD1285" s="33"/>
      <c r="AE1285" s="33"/>
      <c r="AR1285" s="162" t="s">
        <v>228</v>
      </c>
      <c r="AT1285" s="162" t="s">
        <v>148</v>
      </c>
      <c r="AU1285" s="162" t="s">
        <v>87</v>
      </c>
      <c r="AY1285" s="18" t="s">
        <v>146</v>
      </c>
      <c r="BE1285" s="163">
        <f>IF(O1285="základní",K1285,0)</f>
        <v>0</v>
      </c>
      <c r="BF1285" s="163">
        <f>IF(O1285="snížená",K1285,0)</f>
        <v>0</v>
      </c>
      <c r="BG1285" s="163">
        <f>IF(O1285="zákl. přenesená",K1285,0)</f>
        <v>0</v>
      </c>
      <c r="BH1285" s="163">
        <f>IF(O1285="sníž. přenesená",K1285,0)</f>
        <v>0</v>
      </c>
      <c r="BI1285" s="163">
        <f>IF(O1285="nulová",K1285,0)</f>
        <v>0</v>
      </c>
      <c r="BJ1285" s="18" t="s">
        <v>83</v>
      </c>
      <c r="BK1285" s="163">
        <f>ROUND(P1285*H1285,2)</f>
        <v>0</v>
      </c>
      <c r="BL1285" s="18" t="s">
        <v>228</v>
      </c>
      <c r="BM1285" s="162" t="s">
        <v>1934</v>
      </c>
    </row>
    <row r="1286" spans="1:65" s="2" customFormat="1" ht="24.2" customHeight="1">
      <c r="A1286" s="33"/>
      <c r="B1286" s="148"/>
      <c r="C1286" s="149" t="s">
        <v>1935</v>
      </c>
      <c r="D1286" s="149" t="s">
        <v>148</v>
      </c>
      <c r="E1286" s="150" t="s">
        <v>1936</v>
      </c>
      <c r="F1286" s="151" t="s">
        <v>1937</v>
      </c>
      <c r="G1286" s="152" t="s">
        <v>151</v>
      </c>
      <c r="H1286" s="153">
        <v>132</v>
      </c>
      <c r="I1286" s="154"/>
      <c r="J1286" s="154"/>
      <c r="K1286" s="155">
        <f>ROUND(P1286*H1286,2)</f>
        <v>0</v>
      </c>
      <c r="L1286" s="156"/>
      <c r="M1286" s="34"/>
      <c r="N1286" s="157" t="s">
        <v>1</v>
      </c>
      <c r="O1286" s="158" t="s">
        <v>41</v>
      </c>
      <c r="P1286" s="159">
        <f>I1286+J1286</f>
        <v>0</v>
      </c>
      <c r="Q1286" s="159">
        <f>ROUND(I1286*H1286,2)</f>
        <v>0</v>
      </c>
      <c r="R1286" s="159">
        <f>ROUND(J1286*H1286,2)</f>
        <v>0</v>
      </c>
      <c r="S1286" s="59"/>
      <c r="T1286" s="160">
        <f>S1286*H1286</f>
        <v>0</v>
      </c>
      <c r="U1286" s="160">
        <v>7.5799999999999999E-3</v>
      </c>
      <c r="V1286" s="160">
        <f>U1286*H1286</f>
        <v>1.0005599999999999</v>
      </c>
      <c r="W1286" s="160">
        <v>0</v>
      </c>
      <c r="X1286" s="161">
        <f>W1286*H1286</f>
        <v>0</v>
      </c>
      <c r="Y1286" s="33"/>
      <c r="Z1286" s="33"/>
      <c r="AA1286" s="33"/>
      <c r="AB1286" s="33"/>
      <c r="AC1286" s="33"/>
      <c r="AD1286" s="33"/>
      <c r="AE1286" s="33"/>
      <c r="AR1286" s="162" t="s">
        <v>228</v>
      </c>
      <c r="AT1286" s="162" t="s">
        <v>148</v>
      </c>
      <c r="AU1286" s="162" t="s">
        <v>87</v>
      </c>
      <c r="AY1286" s="18" t="s">
        <v>146</v>
      </c>
      <c r="BE1286" s="163">
        <f>IF(O1286="základní",K1286,0)</f>
        <v>0</v>
      </c>
      <c r="BF1286" s="163">
        <f>IF(O1286="snížená",K1286,0)</f>
        <v>0</v>
      </c>
      <c r="BG1286" s="163">
        <f>IF(O1286="zákl. přenesená",K1286,0)</f>
        <v>0</v>
      </c>
      <c r="BH1286" s="163">
        <f>IF(O1286="sníž. přenesená",K1286,0)</f>
        <v>0</v>
      </c>
      <c r="BI1286" s="163">
        <f>IF(O1286="nulová",K1286,0)</f>
        <v>0</v>
      </c>
      <c r="BJ1286" s="18" t="s">
        <v>83</v>
      </c>
      <c r="BK1286" s="163">
        <f>ROUND(P1286*H1286,2)</f>
        <v>0</v>
      </c>
      <c r="BL1286" s="18" t="s">
        <v>228</v>
      </c>
      <c r="BM1286" s="162" t="s">
        <v>1938</v>
      </c>
    </row>
    <row r="1287" spans="1:65" s="2" customFormat="1" ht="24.2" customHeight="1">
      <c r="A1287" s="33"/>
      <c r="B1287" s="148"/>
      <c r="C1287" s="149" t="s">
        <v>1939</v>
      </c>
      <c r="D1287" s="149" t="s">
        <v>148</v>
      </c>
      <c r="E1287" s="150" t="s">
        <v>1940</v>
      </c>
      <c r="F1287" s="151" t="s">
        <v>1941</v>
      </c>
      <c r="G1287" s="152" t="s">
        <v>151</v>
      </c>
      <c r="H1287" s="153">
        <v>132</v>
      </c>
      <c r="I1287" s="154"/>
      <c r="J1287" s="154"/>
      <c r="K1287" s="155">
        <f>ROUND(P1287*H1287,2)</f>
        <v>0</v>
      </c>
      <c r="L1287" s="156"/>
      <c r="M1287" s="34"/>
      <c r="N1287" s="157" t="s">
        <v>1</v>
      </c>
      <c r="O1287" s="158" t="s">
        <v>41</v>
      </c>
      <c r="P1287" s="159">
        <f>I1287+J1287</f>
        <v>0</v>
      </c>
      <c r="Q1287" s="159">
        <f>ROUND(I1287*H1287,2)</f>
        <v>0</v>
      </c>
      <c r="R1287" s="159">
        <f>ROUND(J1287*H1287,2)</f>
        <v>0</v>
      </c>
      <c r="S1287" s="59"/>
      <c r="T1287" s="160">
        <f>S1287*H1287</f>
        <v>0</v>
      </c>
      <c r="U1287" s="160">
        <v>0</v>
      </c>
      <c r="V1287" s="160">
        <f>U1287*H1287</f>
        <v>0</v>
      </c>
      <c r="W1287" s="160">
        <v>3.0000000000000001E-3</v>
      </c>
      <c r="X1287" s="161">
        <f>W1287*H1287</f>
        <v>0.39600000000000002</v>
      </c>
      <c r="Y1287" s="33"/>
      <c r="Z1287" s="33"/>
      <c r="AA1287" s="33"/>
      <c r="AB1287" s="33"/>
      <c r="AC1287" s="33"/>
      <c r="AD1287" s="33"/>
      <c r="AE1287" s="33"/>
      <c r="AR1287" s="162" t="s">
        <v>228</v>
      </c>
      <c r="AT1287" s="162" t="s">
        <v>148</v>
      </c>
      <c r="AU1287" s="162" t="s">
        <v>87</v>
      </c>
      <c r="AY1287" s="18" t="s">
        <v>146</v>
      </c>
      <c r="BE1287" s="163">
        <f>IF(O1287="základní",K1287,0)</f>
        <v>0</v>
      </c>
      <c r="BF1287" s="163">
        <f>IF(O1287="snížená",K1287,0)</f>
        <v>0</v>
      </c>
      <c r="BG1287" s="163">
        <f>IF(O1287="zákl. přenesená",K1287,0)</f>
        <v>0</v>
      </c>
      <c r="BH1287" s="163">
        <f>IF(O1287="sníž. přenesená",K1287,0)</f>
        <v>0</v>
      </c>
      <c r="BI1287" s="163">
        <f>IF(O1287="nulová",K1287,0)</f>
        <v>0</v>
      </c>
      <c r="BJ1287" s="18" t="s">
        <v>83</v>
      </c>
      <c r="BK1287" s="163">
        <f>ROUND(P1287*H1287,2)</f>
        <v>0</v>
      </c>
      <c r="BL1287" s="18" t="s">
        <v>228</v>
      </c>
      <c r="BM1287" s="162" t="s">
        <v>1942</v>
      </c>
    </row>
    <row r="1288" spans="1:65" s="13" customFormat="1" ht="11.25">
      <c r="B1288" s="164"/>
      <c r="D1288" s="165" t="s">
        <v>158</v>
      </c>
      <c r="E1288" s="166" t="s">
        <v>1</v>
      </c>
      <c r="F1288" s="167" t="s">
        <v>891</v>
      </c>
      <c r="H1288" s="166" t="s">
        <v>1</v>
      </c>
      <c r="I1288" s="168"/>
      <c r="J1288" s="168"/>
      <c r="M1288" s="164"/>
      <c r="N1288" s="169"/>
      <c r="O1288" s="170"/>
      <c r="P1288" s="170"/>
      <c r="Q1288" s="170"/>
      <c r="R1288" s="170"/>
      <c r="S1288" s="170"/>
      <c r="T1288" s="170"/>
      <c r="U1288" s="170"/>
      <c r="V1288" s="170"/>
      <c r="W1288" s="170"/>
      <c r="X1288" s="171"/>
      <c r="AT1288" s="166" t="s">
        <v>158</v>
      </c>
      <c r="AU1288" s="166" t="s">
        <v>87</v>
      </c>
      <c r="AV1288" s="13" t="s">
        <v>83</v>
      </c>
      <c r="AW1288" s="13" t="s">
        <v>4</v>
      </c>
      <c r="AX1288" s="13" t="s">
        <v>78</v>
      </c>
      <c r="AY1288" s="166" t="s">
        <v>146</v>
      </c>
    </row>
    <row r="1289" spans="1:65" s="14" customFormat="1" ht="11.25">
      <c r="B1289" s="172"/>
      <c r="D1289" s="165" t="s">
        <v>158</v>
      </c>
      <c r="E1289" s="173" t="s">
        <v>1</v>
      </c>
      <c r="F1289" s="174" t="s">
        <v>1929</v>
      </c>
      <c r="H1289" s="175">
        <v>63</v>
      </c>
      <c r="I1289" s="176"/>
      <c r="J1289" s="176"/>
      <c r="M1289" s="172"/>
      <c r="N1289" s="177"/>
      <c r="O1289" s="178"/>
      <c r="P1289" s="178"/>
      <c r="Q1289" s="178"/>
      <c r="R1289" s="178"/>
      <c r="S1289" s="178"/>
      <c r="T1289" s="178"/>
      <c r="U1289" s="178"/>
      <c r="V1289" s="178"/>
      <c r="W1289" s="178"/>
      <c r="X1289" s="179"/>
      <c r="AT1289" s="173" t="s">
        <v>158</v>
      </c>
      <c r="AU1289" s="173" t="s">
        <v>87</v>
      </c>
      <c r="AV1289" s="14" t="s">
        <v>87</v>
      </c>
      <c r="AW1289" s="14" t="s">
        <v>4</v>
      </c>
      <c r="AX1289" s="14" t="s">
        <v>78</v>
      </c>
      <c r="AY1289" s="173" t="s">
        <v>146</v>
      </c>
    </row>
    <row r="1290" spans="1:65" s="13" customFormat="1" ht="11.25">
      <c r="B1290" s="164"/>
      <c r="D1290" s="165" t="s">
        <v>158</v>
      </c>
      <c r="E1290" s="166" t="s">
        <v>1</v>
      </c>
      <c r="F1290" s="167" t="s">
        <v>893</v>
      </c>
      <c r="H1290" s="166" t="s">
        <v>1</v>
      </c>
      <c r="I1290" s="168"/>
      <c r="J1290" s="168"/>
      <c r="M1290" s="164"/>
      <c r="N1290" s="169"/>
      <c r="O1290" s="170"/>
      <c r="P1290" s="170"/>
      <c r="Q1290" s="170"/>
      <c r="R1290" s="170"/>
      <c r="S1290" s="170"/>
      <c r="T1290" s="170"/>
      <c r="U1290" s="170"/>
      <c r="V1290" s="170"/>
      <c r="W1290" s="170"/>
      <c r="X1290" s="171"/>
      <c r="AT1290" s="166" t="s">
        <v>158</v>
      </c>
      <c r="AU1290" s="166" t="s">
        <v>87</v>
      </c>
      <c r="AV1290" s="13" t="s">
        <v>83</v>
      </c>
      <c r="AW1290" s="13" t="s">
        <v>4</v>
      </c>
      <c r="AX1290" s="13" t="s">
        <v>78</v>
      </c>
      <c r="AY1290" s="166" t="s">
        <v>146</v>
      </c>
    </row>
    <row r="1291" spans="1:65" s="14" customFormat="1" ht="11.25">
      <c r="B1291" s="172"/>
      <c r="D1291" s="165" t="s">
        <v>158</v>
      </c>
      <c r="E1291" s="173" t="s">
        <v>1</v>
      </c>
      <c r="F1291" s="174" t="s">
        <v>1930</v>
      </c>
      <c r="H1291" s="175">
        <v>69</v>
      </c>
      <c r="I1291" s="176"/>
      <c r="J1291" s="176"/>
      <c r="M1291" s="172"/>
      <c r="N1291" s="177"/>
      <c r="O1291" s="178"/>
      <c r="P1291" s="178"/>
      <c r="Q1291" s="178"/>
      <c r="R1291" s="178"/>
      <c r="S1291" s="178"/>
      <c r="T1291" s="178"/>
      <c r="U1291" s="178"/>
      <c r="V1291" s="178"/>
      <c r="W1291" s="178"/>
      <c r="X1291" s="179"/>
      <c r="AT1291" s="173" t="s">
        <v>158</v>
      </c>
      <c r="AU1291" s="173" t="s">
        <v>87</v>
      </c>
      <c r="AV1291" s="14" t="s">
        <v>87</v>
      </c>
      <c r="AW1291" s="14" t="s">
        <v>4</v>
      </c>
      <c r="AX1291" s="14" t="s">
        <v>78</v>
      </c>
      <c r="AY1291" s="173" t="s">
        <v>146</v>
      </c>
    </row>
    <row r="1292" spans="1:65" s="15" customFormat="1" ht="11.25">
      <c r="B1292" s="190"/>
      <c r="D1292" s="165" t="s">
        <v>158</v>
      </c>
      <c r="E1292" s="191" t="s">
        <v>1</v>
      </c>
      <c r="F1292" s="192" t="s">
        <v>248</v>
      </c>
      <c r="H1292" s="193">
        <v>132</v>
      </c>
      <c r="I1292" s="194"/>
      <c r="J1292" s="194"/>
      <c r="M1292" s="190"/>
      <c r="N1292" s="195"/>
      <c r="O1292" s="196"/>
      <c r="P1292" s="196"/>
      <c r="Q1292" s="196"/>
      <c r="R1292" s="196"/>
      <c r="S1292" s="196"/>
      <c r="T1292" s="196"/>
      <c r="U1292" s="196"/>
      <c r="V1292" s="196"/>
      <c r="W1292" s="196"/>
      <c r="X1292" s="197"/>
      <c r="AT1292" s="191" t="s">
        <v>158</v>
      </c>
      <c r="AU1292" s="191" t="s">
        <v>87</v>
      </c>
      <c r="AV1292" s="15" t="s">
        <v>152</v>
      </c>
      <c r="AW1292" s="15" t="s">
        <v>4</v>
      </c>
      <c r="AX1292" s="15" t="s">
        <v>83</v>
      </c>
      <c r="AY1292" s="191" t="s">
        <v>146</v>
      </c>
    </row>
    <row r="1293" spans="1:65" s="2" customFormat="1" ht="14.45" customHeight="1">
      <c r="A1293" s="33"/>
      <c r="B1293" s="148"/>
      <c r="C1293" s="149" t="s">
        <v>1943</v>
      </c>
      <c r="D1293" s="149" t="s">
        <v>148</v>
      </c>
      <c r="E1293" s="150" t="s">
        <v>1944</v>
      </c>
      <c r="F1293" s="151" t="s">
        <v>1945</v>
      </c>
      <c r="G1293" s="152" t="s">
        <v>151</v>
      </c>
      <c r="H1293" s="153">
        <v>132</v>
      </c>
      <c r="I1293" s="154"/>
      <c r="J1293" s="154"/>
      <c r="K1293" s="155">
        <f>ROUND(P1293*H1293,2)</f>
        <v>0</v>
      </c>
      <c r="L1293" s="156"/>
      <c r="M1293" s="34"/>
      <c r="N1293" s="157" t="s">
        <v>1</v>
      </c>
      <c r="O1293" s="158" t="s">
        <v>41</v>
      </c>
      <c r="P1293" s="159">
        <f>I1293+J1293</f>
        <v>0</v>
      </c>
      <c r="Q1293" s="159">
        <f>ROUND(I1293*H1293,2)</f>
        <v>0</v>
      </c>
      <c r="R1293" s="159">
        <f>ROUND(J1293*H1293,2)</f>
        <v>0</v>
      </c>
      <c r="S1293" s="59"/>
      <c r="T1293" s="160">
        <f>S1293*H1293</f>
        <v>0</v>
      </c>
      <c r="U1293" s="160">
        <v>2.9999999999999997E-4</v>
      </c>
      <c r="V1293" s="160">
        <f>U1293*H1293</f>
        <v>3.9599999999999996E-2</v>
      </c>
      <c r="W1293" s="160">
        <v>0</v>
      </c>
      <c r="X1293" s="161">
        <f>W1293*H1293</f>
        <v>0</v>
      </c>
      <c r="Y1293" s="33"/>
      <c r="Z1293" s="33"/>
      <c r="AA1293" s="33"/>
      <c r="AB1293" s="33"/>
      <c r="AC1293" s="33"/>
      <c r="AD1293" s="33"/>
      <c r="AE1293" s="33"/>
      <c r="AR1293" s="162" t="s">
        <v>228</v>
      </c>
      <c r="AT1293" s="162" t="s">
        <v>148</v>
      </c>
      <c r="AU1293" s="162" t="s">
        <v>87</v>
      </c>
      <c r="AY1293" s="18" t="s">
        <v>146</v>
      </c>
      <c r="BE1293" s="163">
        <f>IF(O1293="základní",K1293,0)</f>
        <v>0</v>
      </c>
      <c r="BF1293" s="163">
        <f>IF(O1293="snížená",K1293,0)</f>
        <v>0</v>
      </c>
      <c r="BG1293" s="163">
        <f>IF(O1293="zákl. přenesená",K1293,0)</f>
        <v>0</v>
      </c>
      <c r="BH1293" s="163">
        <f>IF(O1293="sníž. přenesená",K1293,0)</f>
        <v>0</v>
      </c>
      <c r="BI1293" s="163">
        <f>IF(O1293="nulová",K1293,0)</f>
        <v>0</v>
      </c>
      <c r="BJ1293" s="18" t="s">
        <v>83</v>
      </c>
      <c r="BK1293" s="163">
        <f>ROUND(P1293*H1293,2)</f>
        <v>0</v>
      </c>
      <c r="BL1293" s="18" t="s">
        <v>228</v>
      </c>
      <c r="BM1293" s="162" t="s">
        <v>1946</v>
      </c>
    </row>
    <row r="1294" spans="1:65" s="2" customFormat="1" ht="14.45" customHeight="1">
      <c r="A1294" s="33"/>
      <c r="B1294" s="148"/>
      <c r="C1294" s="180" t="s">
        <v>1947</v>
      </c>
      <c r="D1294" s="180" t="s">
        <v>186</v>
      </c>
      <c r="E1294" s="181" t="s">
        <v>1948</v>
      </c>
      <c r="F1294" s="182" t="s">
        <v>1949</v>
      </c>
      <c r="G1294" s="183" t="s">
        <v>151</v>
      </c>
      <c r="H1294" s="184">
        <v>145.19999999999999</v>
      </c>
      <c r="I1294" s="185"/>
      <c r="J1294" s="186"/>
      <c r="K1294" s="187">
        <f>ROUND(P1294*H1294,2)</f>
        <v>0</v>
      </c>
      <c r="L1294" s="186"/>
      <c r="M1294" s="188"/>
      <c r="N1294" s="189" t="s">
        <v>1</v>
      </c>
      <c r="O1294" s="158" t="s">
        <v>41</v>
      </c>
      <c r="P1294" s="159">
        <f>I1294+J1294</f>
        <v>0</v>
      </c>
      <c r="Q1294" s="159">
        <f>ROUND(I1294*H1294,2)</f>
        <v>0</v>
      </c>
      <c r="R1294" s="159">
        <f>ROUND(J1294*H1294,2)</f>
        <v>0</v>
      </c>
      <c r="S1294" s="59"/>
      <c r="T1294" s="160">
        <f>S1294*H1294</f>
        <v>0</v>
      </c>
      <c r="U1294" s="160">
        <v>2.8999999999999998E-3</v>
      </c>
      <c r="V1294" s="160">
        <f>U1294*H1294</f>
        <v>0.42107999999999995</v>
      </c>
      <c r="W1294" s="160">
        <v>0</v>
      </c>
      <c r="X1294" s="161">
        <f>W1294*H1294</f>
        <v>0</v>
      </c>
      <c r="Y1294" s="33"/>
      <c r="Z1294" s="33"/>
      <c r="AA1294" s="33"/>
      <c r="AB1294" s="33"/>
      <c r="AC1294" s="33"/>
      <c r="AD1294" s="33"/>
      <c r="AE1294" s="33"/>
      <c r="AR1294" s="162" t="s">
        <v>316</v>
      </c>
      <c r="AT1294" s="162" t="s">
        <v>186</v>
      </c>
      <c r="AU1294" s="162" t="s">
        <v>87</v>
      </c>
      <c r="AY1294" s="18" t="s">
        <v>146</v>
      </c>
      <c r="BE1294" s="163">
        <f>IF(O1294="základní",K1294,0)</f>
        <v>0</v>
      </c>
      <c r="BF1294" s="163">
        <f>IF(O1294="snížená",K1294,0)</f>
        <v>0</v>
      </c>
      <c r="BG1294" s="163">
        <f>IF(O1294="zákl. přenesená",K1294,0)</f>
        <v>0</v>
      </c>
      <c r="BH1294" s="163">
        <f>IF(O1294="sníž. přenesená",K1294,0)</f>
        <v>0</v>
      </c>
      <c r="BI1294" s="163">
        <f>IF(O1294="nulová",K1294,0)</f>
        <v>0</v>
      </c>
      <c r="BJ1294" s="18" t="s">
        <v>83</v>
      </c>
      <c r="BK1294" s="163">
        <f>ROUND(P1294*H1294,2)</f>
        <v>0</v>
      </c>
      <c r="BL1294" s="18" t="s">
        <v>228</v>
      </c>
      <c r="BM1294" s="162" t="s">
        <v>1950</v>
      </c>
    </row>
    <row r="1295" spans="1:65" s="14" customFormat="1" ht="11.25">
      <c r="B1295" s="172"/>
      <c r="D1295" s="165" t="s">
        <v>158</v>
      </c>
      <c r="F1295" s="174" t="s">
        <v>1951</v>
      </c>
      <c r="H1295" s="175">
        <v>145.19999999999999</v>
      </c>
      <c r="I1295" s="176"/>
      <c r="J1295" s="176"/>
      <c r="M1295" s="172"/>
      <c r="N1295" s="177"/>
      <c r="O1295" s="178"/>
      <c r="P1295" s="178"/>
      <c r="Q1295" s="178"/>
      <c r="R1295" s="178"/>
      <c r="S1295" s="178"/>
      <c r="T1295" s="178"/>
      <c r="U1295" s="178"/>
      <c r="V1295" s="178"/>
      <c r="W1295" s="178"/>
      <c r="X1295" s="179"/>
      <c r="AT1295" s="173" t="s">
        <v>158</v>
      </c>
      <c r="AU1295" s="173" t="s">
        <v>87</v>
      </c>
      <c r="AV1295" s="14" t="s">
        <v>87</v>
      </c>
      <c r="AW1295" s="14" t="s">
        <v>3</v>
      </c>
      <c r="AX1295" s="14" t="s">
        <v>83</v>
      </c>
      <c r="AY1295" s="173" t="s">
        <v>146</v>
      </c>
    </row>
    <row r="1296" spans="1:65" s="2" customFormat="1" ht="14.45" customHeight="1">
      <c r="A1296" s="33"/>
      <c r="B1296" s="148"/>
      <c r="C1296" s="149" t="s">
        <v>1952</v>
      </c>
      <c r="D1296" s="149" t="s">
        <v>148</v>
      </c>
      <c r="E1296" s="150" t="s">
        <v>1953</v>
      </c>
      <c r="F1296" s="151" t="s">
        <v>1954</v>
      </c>
      <c r="G1296" s="152" t="s">
        <v>324</v>
      </c>
      <c r="H1296" s="153">
        <v>38.917999999999999</v>
      </c>
      <c r="I1296" s="154"/>
      <c r="J1296" s="154"/>
      <c r="K1296" s="155">
        <f>ROUND(P1296*H1296,2)</f>
        <v>0</v>
      </c>
      <c r="L1296" s="156"/>
      <c r="M1296" s="34"/>
      <c r="N1296" s="157" t="s">
        <v>1</v>
      </c>
      <c r="O1296" s="158" t="s">
        <v>41</v>
      </c>
      <c r="P1296" s="159">
        <f>I1296+J1296</f>
        <v>0</v>
      </c>
      <c r="Q1296" s="159">
        <f>ROUND(I1296*H1296,2)</f>
        <v>0</v>
      </c>
      <c r="R1296" s="159">
        <f>ROUND(J1296*H1296,2)</f>
        <v>0</v>
      </c>
      <c r="S1296" s="59"/>
      <c r="T1296" s="160">
        <f>S1296*H1296</f>
        <v>0</v>
      </c>
      <c r="U1296" s="160">
        <v>0</v>
      </c>
      <c r="V1296" s="160">
        <f>U1296*H1296</f>
        <v>0</v>
      </c>
      <c r="W1296" s="160">
        <v>2.9999999999999997E-4</v>
      </c>
      <c r="X1296" s="161">
        <f>W1296*H1296</f>
        <v>1.1675399999999999E-2</v>
      </c>
      <c r="Y1296" s="33"/>
      <c r="Z1296" s="33"/>
      <c r="AA1296" s="33"/>
      <c r="AB1296" s="33"/>
      <c r="AC1296" s="33"/>
      <c r="AD1296" s="33"/>
      <c r="AE1296" s="33"/>
      <c r="AR1296" s="162" t="s">
        <v>228</v>
      </c>
      <c r="AT1296" s="162" t="s">
        <v>148</v>
      </c>
      <c r="AU1296" s="162" t="s">
        <v>87</v>
      </c>
      <c r="AY1296" s="18" t="s">
        <v>146</v>
      </c>
      <c r="BE1296" s="163">
        <f>IF(O1296="základní",K1296,0)</f>
        <v>0</v>
      </c>
      <c r="BF1296" s="163">
        <f>IF(O1296="snížená",K1296,0)</f>
        <v>0</v>
      </c>
      <c r="BG1296" s="163">
        <f>IF(O1296="zákl. přenesená",K1296,0)</f>
        <v>0</v>
      </c>
      <c r="BH1296" s="163">
        <f>IF(O1296="sníž. přenesená",K1296,0)</f>
        <v>0</v>
      </c>
      <c r="BI1296" s="163">
        <f>IF(O1296="nulová",K1296,0)</f>
        <v>0</v>
      </c>
      <c r="BJ1296" s="18" t="s">
        <v>83</v>
      </c>
      <c r="BK1296" s="163">
        <f>ROUND(P1296*H1296,2)</f>
        <v>0</v>
      </c>
      <c r="BL1296" s="18" t="s">
        <v>228</v>
      </c>
      <c r="BM1296" s="162" t="s">
        <v>1955</v>
      </c>
    </row>
    <row r="1297" spans="1:65" s="13" customFormat="1" ht="11.25">
      <c r="B1297" s="164"/>
      <c r="D1297" s="165" t="s">
        <v>158</v>
      </c>
      <c r="E1297" s="166" t="s">
        <v>1</v>
      </c>
      <c r="F1297" s="167" t="s">
        <v>891</v>
      </c>
      <c r="H1297" s="166" t="s">
        <v>1</v>
      </c>
      <c r="I1297" s="168"/>
      <c r="J1297" s="168"/>
      <c r="M1297" s="164"/>
      <c r="N1297" s="169"/>
      <c r="O1297" s="170"/>
      <c r="P1297" s="170"/>
      <c r="Q1297" s="170"/>
      <c r="R1297" s="170"/>
      <c r="S1297" s="170"/>
      <c r="T1297" s="170"/>
      <c r="U1297" s="170"/>
      <c r="V1297" s="170"/>
      <c r="W1297" s="170"/>
      <c r="X1297" s="171"/>
      <c r="AT1297" s="166" t="s">
        <v>158</v>
      </c>
      <c r="AU1297" s="166" t="s">
        <v>87</v>
      </c>
      <c r="AV1297" s="13" t="s">
        <v>83</v>
      </c>
      <c r="AW1297" s="13" t="s">
        <v>4</v>
      </c>
      <c r="AX1297" s="13" t="s">
        <v>78</v>
      </c>
      <c r="AY1297" s="166" t="s">
        <v>146</v>
      </c>
    </row>
    <row r="1298" spans="1:65" s="14" customFormat="1" ht="22.5">
      <c r="B1298" s="172"/>
      <c r="D1298" s="165" t="s">
        <v>158</v>
      </c>
      <c r="E1298" s="173" t="s">
        <v>1</v>
      </c>
      <c r="F1298" s="174" t="s">
        <v>1956</v>
      </c>
      <c r="H1298" s="175">
        <v>38.917999999999999</v>
      </c>
      <c r="I1298" s="176"/>
      <c r="J1298" s="176"/>
      <c r="M1298" s="172"/>
      <c r="N1298" s="177"/>
      <c r="O1298" s="178"/>
      <c r="P1298" s="178"/>
      <c r="Q1298" s="178"/>
      <c r="R1298" s="178"/>
      <c r="S1298" s="178"/>
      <c r="T1298" s="178"/>
      <c r="U1298" s="178"/>
      <c r="V1298" s="178"/>
      <c r="W1298" s="178"/>
      <c r="X1298" s="179"/>
      <c r="AT1298" s="173" t="s">
        <v>158</v>
      </c>
      <c r="AU1298" s="173" t="s">
        <v>87</v>
      </c>
      <c r="AV1298" s="14" t="s">
        <v>87</v>
      </c>
      <c r="AW1298" s="14" t="s">
        <v>4</v>
      </c>
      <c r="AX1298" s="14" t="s">
        <v>83</v>
      </c>
      <c r="AY1298" s="173" t="s">
        <v>146</v>
      </c>
    </row>
    <row r="1299" spans="1:65" s="2" customFormat="1" ht="14.45" customHeight="1">
      <c r="A1299" s="33"/>
      <c r="B1299" s="148"/>
      <c r="C1299" s="149" t="s">
        <v>1957</v>
      </c>
      <c r="D1299" s="149" t="s">
        <v>148</v>
      </c>
      <c r="E1299" s="150" t="s">
        <v>1958</v>
      </c>
      <c r="F1299" s="151" t="s">
        <v>1959</v>
      </c>
      <c r="G1299" s="152" t="s">
        <v>324</v>
      </c>
      <c r="H1299" s="153">
        <v>45</v>
      </c>
      <c r="I1299" s="154"/>
      <c r="J1299" s="154"/>
      <c r="K1299" s="155">
        <f>ROUND(P1299*H1299,2)</f>
        <v>0</v>
      </c>
      <c r="L1299" s="156"/>
      <c r="M1299" s="34"/>
      <c r="N1299" s="157" t="s">
        <v>1</v>
      </c>
      <c r="O1299" s="158" t="s">
        <v>41</v>
      </c>
      <c r="P1299" s="159">
        <f>I1299+J1299</f>
        <v>0</v>
      </c>
      <c r="Q1299" s="159">
        <f>ROUND(I1299*H1299,2)</f>
        <v>0</v>
      </c>
      <c r="R1299" s="159">
        <f>ROUND(J1299*H1299,2)</f>
        <v>0</v>
      </c>
      <c r="S1299" s="59"/>
      <c r="T1299" s="160">
        <f>S1299*H1299</f>
        <v>0</v>
      </c>
      <c r="U1299" s="160">
        <v>3.0000000000000001E-5</v>
      </c>
      <c r="V1299" s="160">
        <f>U1299*H1299</f>
        <v>1.3500000000000001E-3</v>
      </c>
      <c r="W1299" s="160">
        <v>0</v>
      </c>
      <c r="X1299" s="161">
        <f>W1299*H1299</f>
        <v>0</v>
      </c>
      <c r="Y1299" s="33"/>
      <c r="Z1299" s="33"/>
      <c r="AA1299" s="33"/>
      <c r="AB1299" s="33"/>
      <c r="AC1299" s="33"/>
      <c r="AD1299" s="33"/>
      <c r="AE1299" s="33"/>
      <c r="AR1299" s="162" t="s">
        <v>228</v>
      </c>
      <c r="AT1299" s="162" t="s">
        <v>148</v>
      </c>
      <c r="AU1299" s="162" t="s">
        <v>87</v>
      </c>
      <c r="AY1299" s="18" t="s">
        <v>146</v>
      </c>
      <c r="BE1299" s="163">
        <f>IF(O1299="základní",K1299,0)</f>
        <v>0</v>
      </c>
      <c r="BF1299" s="163">
        <f>IF(O1299="snížená",K1299,0)</f>
        <v>0</v>
      </c>
      <c r="BG1299" s="163">
        <f>IF(O1299="zákl. přenesená",K1299,0)</f>
        <v>0</v>
      </c>
      <c r="BH1299" s="163">
        <f>IF(O1299="sníž. přenesená",K1299,0)</f>
        <v>0</v>
      </c>
      <c r="BI1299" s="163">
        <f>IF(O1299="nulová",K1299,0)</f>
        <v>0</v>
      </c>
      <c r="BJ1299" s="18" t="s">
        <v>83</v>
      </c>
      <c r="BK1299" s="163">
        <f>ROUND(P1299*H1299,2)</f>
        <v>0</v>
      </c>
      <c r="BL1299" s="18" t="s">
        <v>228</v>
      </c>
      <c r="BM1299" s="162" t="s">
        <v>1960</v>
      </c>
    </row>
    <row r="1300" spans="1:65" s="2" customFormat="1" ht="14.45" customHeight="1">
      <c r="A1300" s="33"/>
      <c r="B1300" s="148"/>
      <c r="C1300" s="180" t="s">
        <v>1961</v>
      </c>
      <c r="D1300" s="180" t="s">
        <v>186</v>
      </c>
      <c r="E1300" s="181" t="s">
        <v>1962</v>
      </c>
      <c r="F1300" s="182" t="s">
        <v>1963</v>
      </c>
      <c r="G1300" s="183" t="s">
        <v>324</v>
      </c>
      <c r="H1300" s="184">
        <v>45.9</v>
      </c>
      <c r="I1300" s="185"/>
      <c r="J1300" s="186"/>
      <c r="K1300" s="187">
        <f>ROUND(P1300*H1300,2)</f>
        <v>0</v>
      </c>
      <c r="L1300" s="186"/>
      <c r="M1300" s="188"/>
      <c r="N1300" s="189" t="s">
        <v>1</v>
      </c>
      <c r="O1300" s="158" t="s">
        <v>41</v>
      </c>
      <c r="P1300" s="159">
        <f>I1300+J1300</f>
        <v>0</v>
      </c>
      <c r="Q1300" s="159">
        <f>ROUND(I1300*H1300,2)</f>
        <v>0</v>
      </c>
      <c r="R1300" s="159">
        <f>ROUND(J1300*H1300,2)</f>
        <v>0</v>
      </c>
      <c r="S1300" s="59"/>
      <c r="T1300" s="160">
        <f>S1300*H1300</f>
        <v>0</v>
      </c>
      <c r="U1300" s="160">
        <v>3.8000000000000002E-4</v>
      </c>
      <c r="V1300" s="160">
        <f>U1300*H1300</f>
        <v>1.7441999999999999E-2</v>
      </c>
      <c r="W1300" s="160">
        <v>0</v>
      </c>
      <c r="X1300" s="161">
        <f>W1300*H1300</f>
        <v>0</v>
      </c>
      <c r="Y1300" s="33"/>
      <c r="Z1300" s="33"/>
      <c r="AA1300" s="33"/>
      <c r="AB1300" s="33"/>
      <c r="AC1300" s="33"/>
      <c r="AD1300" s="33"/>
      <c r="AE1300" s="33"/>
      <c r="AR1300" s="162" t="s">
        <v>316</v>
      </c>
      <c r="AT1300" s="162" t="s">
        <v>186</v>
      </c>
      <c r="AU1300" s="162" t="s">
        <v>87</v>
      </c>
      <c r="AY1300" s="18" t="s">
        <v>146</v>
      </c>
      <c r="BE1300" s="163">
        <f>IF(O1300="základní",K1300,0)</f>
        <v>0</v>
      </c>
      <c r="BF1300" s="163">
        <f>IF(O1300="snížená",K1300,0)</f>
        <v>0</v>
      </c>
      <c r="BG1300" s="163">
        <f>IF(O1300="zákl. přenesená",K1300,0)</f>
        <v>0</v>
      </c>
      <c r="BH1300" s="163">
        <f>IF(O1300="sníž. přenesená",K1300,0)</f>
        <v>0</v>
      </c>
      <c r="BI1300" s="163">
        <f>IF(O1300="nulová",K1300,0)</f>
        <v>0</v>
      </c>
      <c r="BJ1300" s="18" t="s">
        <v>83</v>
      </c>
      <c r="BK1300" s="163">
        <f>ROUND(P1300*H1300,2)</f>
        <v>0</v>
      </c>
      <c r="BL1300" s="18" t="s">
        <v>228</v>
      </c>
      <c r="BM1300" s="162" t="s">
        <v>1964</v>
      </c>
    </row>
    <row r="1301" spans="1:65" s="14" customFormat="1" ht="11.25">
      <c r="B1301" s="172"/>
      <c r="D1301" s="165" t="s">
        <v>158</v>
      </c>
      <c r="F1301" s="174" t="s">
        <v>1965</v>
      </c>
      <c r="H1301" s="175">
        <v>45.9</v>
      </c>
      <c r="I1301" s="176"/>
      <c r="J1301" s="176"/>
      <c r="M1301" s="172"/>
      <c r="N1301" s="177"/>
      <c r="O1301" s="178"/>
      <c r="P1301" s="178"/>
      <c r="Q1301" s="178"/>
      <c r="R1301" s="178"/>
      <c r="S1301" s="178"/>
      <c r="T1301" s="178"/>
      <c r="U1301" s="178"/>
      <c r="V1301" s="178"/>
      <c r="W1301" s="178"/>
      <c r="X1301" s="179"/>
      <c r="AT1301" s="173" t="s">
        <v>158</v>
      </c>
      <c r="AU1301" s="173" t="s">
        <v>87</v>
      </c>
      <c r="AV1301" s="14" t="s">
        <v>87</v>
      </c>
      <c r="AW1301" s="14" t="s">
        <v>3</v>
      </c>
      <c r="AX1301" s="14" t="s">
        <v>83</v>
      </c>
      <c r="AY1301" s="173" t="s">
        <v>146</v>
      </c>
    </row>
    <row r="1302" spans="1:65" s="2" customFormat="1" ht="37.9" customHeight="1">
      <c r="A1302" s="33"/>
      <c r="B1302" s="148"/>
      <c r="C1302" s="149" t="s">
        <v>1966</v>
      </c>
      <c r="D1302" s="149" t="s">
        <v>148</v>
      </c>
      <c r="E1302" s="150" t="s">
        <v>1967</v>
      </c>
      <c r="F1302" s="151" t="s">
        <v>1968</v>
      </c>
      <c r="G1302" s="152" t="s">
        <v>501</v>
      </c>
      <c r="H1302" s="153">
        <v>1</v>
      </c>
      <c r="I1302" s="154"/>
      <c r="J1302" s="154"/>
      <c r="K1302" s="155">
        <f>ROUND(P1302*H1302,2)</f>
        <v>0</v>
      </c>
      <c r="L1302" s="156"/>
      <c r="M1302" s="34"/>
      <c r="N1302" s="157" t="s">
        <v>1</v>
      </c>
      <c r="O1302" s="158" t="s">
        <v>41</v>
      </c>
      <c r="P1302" s="159">
        <f>I1302+J1302</f>
        <v>0</v>
      </c>
      <c r="Q1302" s="159">
        <f>ROUND(I1302*H1302,2)</f>
        <v>0</v>
      </c>
      <c r="R1302" s="159">
        <f>ROUND(J1302*H1302,2)</f>
        <v>0</v>
      </c>
      <c r="S1302" s="59"/>
      <c r="T1302" s="160">
        <f>S1302*H1302</f>
        <v>0</v>
      </c>
      <c r="U1302" s="160">
        <v>0</v>
      </c>
      <c r="V1302" s="160">
        <f>U1302*H1302</f>
        <v>0</v>
      </c>
      <c r="W1302" s="160">
        <v>0</v>
      </c>
      <c r="X1302" s="161">
        <f>W1302*H1302</f>
        <v>0</v>
      </c>
      <c r="Y1302" s="33"/>
      <c r="Z1302" s="33"/>
      <c r="AA1302" s="33"/>
      <c r="AB1302" s="33"/>
      <c r="AC1302" s="33"/>
      <c r="AD1302" s="33"/>
      <c r="AE1302" s="33"/>
      <c r="AR1302" s="162" t="s">
        <v>228</v>
      </c>
      <c r="AT1302" s="162" t="s">
        <v>148</v>
      </c>
      <c r="AU1302" s="162" t="s">
        <v>87</v>
      </c>
      <c r="AY1302" s="18" t="s">
        <v>146</v>
      </c>
      <c r="BE1302" s="163">
        <f>IF(O1302="základní",K1302,0)</f>
        <v>0</v>
      </c>
      <c r="BF1302" s="163">
        <f>IF(O1302="snížená",K1302,0)</f>
        <v>0</v>
      </c>
      <c r="BG1302" s="163">
        <f>IF(O1302="zákl. přenesená",K1302,0)</f>
        <v>0</v>
      </c>
      <c r="BH1302" s="163">
        <f>IF(O1302="sníž. přenesená",K1302,0)</f>
        <v>0</v>
      </c>
      <c r="BI1302" s="163">
        <f>IF(O1302="nulová",K1302,0)</f>
        <v>0</v>
      </c>
      <c r="BJ1302" s="18" t="s">
        <v>83</v>
      </c>
      <c r="BK1302" s="163">
        <f>ROUND(P1302*H1302,2)</f>
        <v>0</v>
      </c>
      <c r="BL1302" s="18" t="s">
        <v>228</v>
      </c>
      <c r="BM1302" s="162" t="s">
        <v>1969</v>
      </c>
    </row>
    <row r="1303" spans="1:65" s="2" customFormat="1" ht="24.2" customHeight="1">
      <c r="A1303" s="33"/>
      <c r="B1303" s="148"/>
      <c r="C1303" s="149" t="s">
        <v>1970</v>
      </c>
      <c r="D1303" s="149" t="s">
        <v>148</v>
      </c>
      <c r="E1303" s="150" t="s">
        <v>1971</v>
      </c>
      <c r="F1303" s="151" t="s">
        <v>1972</v>
      </c>
      <c r="G1303" s="152" t="s">
        <v>177</v>
      </c>
      <c r="H1303" s="153">
        <v>1.484</v>
      </c>
      <c r="I1303" s="154"/>
      <c r="J1303" s="154"/>
      <c r="K1303" s="155">
        <f>ROUND(P1303*H1303,2)</f>
        <v>0</v>
      </c>
      <c r="L1303" s="156"/>
      <c r="M1303" s="34"/>
      <c r="N1303" s="157" t="s">
        <v>1</v>
      </c>
      <c r="O1303" s="158" t="s">
        <v>41</v>
      </c>
      <c r="P1303" s="159">
        <f>I1303+J1303</f>
        <v>0</v>
      </c>
      <c r="Q1303" s="159">
        <f>ROUND(I1303*H1303,2)</f>
        <v>0</v>
      </c>
      <c r="R1303" s="159">
        <f>ROUND(J1303*H1303,2)</f>
        <v>0</v>
      </c>
      <c r="S1303" s="59"/>
      <c r="T1303" s="160">
        <f>S1303*H1303</f>
        <v>0</v>
      </c>
      <c r="U1303" s="160">
        <v>0</v>
      </c>
      <c r="V1303" s="160">
        <f>U1303*H1303</f>
        <v>0</v>
      </c>
      <c r="W1303" s="160">
        <v>0</v>
      </c>
      <c r="X1303" s="161">
        <f>W1303*H1303</f>
        <v>0</v>
      </c>
      <c r="Y1303" s="33"/>
      <c r="Z1303" s="33"/>
      <c r="AA1303" s="33"/>
      <c r="AB1303" s="33"/>
      <c r="AC1303" s="33"/>
      <c r="AD1303" s="33"/>
      <c r="AE1303" s="33"/>
      <c r="AR1303" s="162" t="s">
        <v>228</v>
      </c>
      <c r="AT1303" s="162" t="s">
        <v>148</v>
      </c>
      <c r="AU1303" s="162" t="s">
        <v>87</v>
      </c>
      <c r="AY1303" s="18" t="s">
        <v>146</v>
      </c>
      <c r="BE1303" s="163">
        <f>IF(O1303="základní",K1303,0)</f>
        <v>0</v>
      </c>
      <c r="BF1303" s="163">
        <f>IF(O1303="snížená",K1303,0)</f>
        <v>0</v>
      </c>
      <c r="BG1303" s="163">
        <f>IF(O1303="zákl. přenesená",K1303,0)</f>
        <v>0</v>
      </c>
      <c r="BH1303" s="163">
        <f>IF(O1303="sníž. přenesená",K1303,0)</f>
        <v>0</v>
      </c>
      <c r="BI1303" s="163">
        <f>IF(O1303="nulová",K1303,0)</f>
        <v>0</v>
      </c>
      <c r="BJ1303" s="18" t="s">
        <v>83</v>
      </c>
      <c r="BK1303" s="163">
        <f>ROUND(P1303*H1303,2)</f>
        <v>0</v>
      </c>
      <c r="BL1303" s="18" t="s">
        <v>228</v>
      </c>
      <c r="BM1303" s="162" t="s">
        <v>1973</v>
      </c>
    </row>
    <row r="1304" spans="1:65" s="12" customFormat="1" ht="22.9" customHeight="1">
      <c r="B1304" s="134"/>
      <c r="D1304" s="135" t="s">
        <v>77</v>
      </c>
      <c r="E1304" s="146" t="s">
        <v>1974</v>
      </c>
      <c r="F1304" s="146" t="s">
        <v>1975</v>
      </c>
      <c r="I1304" s="137"/>
      <c r="J1304" s="137"/>
      <c r="K1304" s="147">
        <f>BK1304</f>
        <v>0</v>
      </c>
      <c r="M1304" s="134"/>
      <c r="N1304" s="139"/>
      <c r="O1304" s="140"/>
      <c r="P1304" s="140"/>
      <c r="Q1304" s="141">
        <f>SUM(Q1305:Q1336)</f>
        <v>0</v>
      </c>
      <c r="R1304" s="141">
        <f>SUM(R1305:R1336)</f>
        <v>0</v>
      </c>
      <c r="S1304" s="140"/>
      <c r="T1304" s="142">
        <f>SUM(T1305:T1336)</f>
        <v>0</v>
      </c>
      <c r="U1304" s="140"/>
      <c r="V1304" s="142">
        <f>SUM(V1305:V1336)</f>
        <v>9.0832070000000015E-2</v>
      </c>
      <c r="W1304" s="140"/>
      <c r="X1304" s="143">
        <f>SUM(X1305:X1336)</f>
        <v>0</v>
      </c>
      <c r="AR1304" s="135" t="s">
        <v>87</v>
      </c>
      <c r="AT1304" s="144" t="s">
        <v>77</v>
      </c>
      <c r="AU1304" s="144" t="s">
        <v>83</v>
      </c>
      <c r="AY1304" s="135" t="s">
        <v>146</v>
      </c>
      <c r="BK1304" s="145">
        <f>SUM(BK1305:BK1336)</f>
        <v>0</v>
      </c>
    </row>
    <row r="1305" spans="1:65" s="2" customFormat="1" ht="24.2" customHeight="1">
      <c r="A1305" s="33"/>
      <c r="B1305" s="148"/>
      <c r="C1305" s="149" t="s">
        <v>1976</v>
      </c>
      <c r="D1305" s="149" t="s">
        <v>148</v>
      </c>
      <c r="E1305" s="150" t="s">
        <v>1977</v>
      </c>
      <c r="F1305" s="151" t="s">
        <v>1978</v>
      </c>
      <c r="G1305" s="152" t="s">
        <v>151</v>
      </c>
      <c r="H1305" s="153">
        <v>40.756</v>
      </c>
      <c r="I1305" s="154"/>
      <c r="J1305" s="154"/>
      <c r="K1305" s="155">
        <f>ROUND(P1305*H1305,2)</f>
        <v>0</v>
      </c>
      <c r="L1305" s="156"/>
      <c r="M1305" s="34"/>
      <c r="N1305" s="157" t="s">
        <v>1</v>
      </c>
      <c r="O1305" s="158" t="s">
        <v>41</v>
      </c>
      <c r="P1305" s="159">
        <f>I1305+J1305</f>
        <v>0</v>
      </c>
      <c r="Q1305" s="159">
        <f>ROUND(I1305*H1305,2)</f>
        <v>0</v>
      </c>
      <c r="R1305" s="159">
        <f>ROUND(J1305*H1305,2)</f>
        <v>0</v>
      </c>
      <c r="S1305" s="59"/>
      <c r="T1305" s="160">
        <f>S1305*H1305</f>
        <v>0</v>
      </c>
      <c r="U1305" s="160">
        <v>8.0000000000000007E-5</v>
      </c>
      <c r="V1305" s="160">
        <f>U1305*H1305</f>
        <v>3.2604800000000005E-3</v>
      </c>
      <c r="W1305" s="160">
        <v>0</v>
      </c>
      <c r="X1305" s="161">
        <f>W1305*H1305</f>
        <v>0</v>
      </c>
      <c r="Y1305" s="33"/>
      <c r="Z1305" s="33"/>
      <c r="AA1305" s="33"/>
      <c r="AB1305" s="33"/>
      <c r="AC1305" s="33"/>
      <c r="AD1305" s="33"/>
      <c r="AE1305" s="33"/>
      <c r="AR1305" s="162" t="s">
        <v>228</v>
      </c>
      <c r="AT1305" s="162" t="s">
        <v>148</v>
      </c>
      <c r="AU1305" s="162" t="s">
        <v>87</v>
      </c>
      <c r="AY1305" s="18" t="s">
        <v>146</v>
      </c>
      <c r="BE1305" s="163">
        <f>IF(O1305="základní",K1305,0)</f>
        <v>0</v>
      </c>
      <c r="BF1305" s="163">
        <f>IF(O1305="snížená",K1305,0)</f>
        <v>0</v>
      </c>
      <c r="BG1305" s="163">
        <f>IF(O1305="zákl. přenesená",K1305,0)</f>
        <v>0</v>
      </c>
      <c r="BH1305" s="163">
        <f>IF(O1305="sníž. přenesená",K1305,0)</f>
        <v>0</v>
      </c>
      <c r="BI1305" s="163">
        <f>IF(O1305="nulová",K1305,0)</f>
        <v>0</v>
      </c>
      <c r="BJ1305" s="18" t="s">
        <v>83</v>
      </c>
      <c r="BK1305" s="163">
        <f>ROUND(P1305*H1305,2)</f>
        <v>0</v>
      </c>
      <c r="BL1305" s="18" t="s">
        <v>228</v>
      </c>
      <c r="BM1305" s="162" t="s">
        <v>1979</v>
      </c>
    </row>
    <row r="1306" spans="1:65" s="13" customFormat="1" ht="11.25">
      <c r="B1306" s="164"/>
      <c r="D1306" s="165" t="s">
        <v>158</v>
      </c>
      <c r="E1306" s="166" t="s">
        <v>1</v>
      </c>
      <c r="F1306" s="167" t="s">
        <v>195</v>
      </c>
      <c r="H1306" s="166" t="s">
        <v>1</v>
      </c>
      <c r="I1306" s="168"/>
      <c r="J1306" s="168"/>
      <c r="M1306" s="164"/>
      <c r="N1306" s="169"/>
      <c r="O1306" s="170"/>
      <c r="P1306" s="170"/>
      <c r="Q1306" s="170"/>
      <c r="R1306" s="170"/>
      <c r="S1306" s="170"/>
      <c r="T1306" s="170"/>
      <c r="U1306" s="170"/>
      <c r="V1306" s="170"/>
      <c r="W1306" s="170"/>
      <c r="X1306" s="171"/>
      <c r="AT1306" s="166" t="s">
        <v>158</v>
      </c>
      <c r="AU1306" s="166" t="s">
        <v>87</v>
      </c>
      <c r="AV1306" s="13" t="s">
        <v>83</v>
      </c>
      <c r="AW1306" s="13" t="s">
        <v>4</v>
      </c>
      <c r="AX1306" s="13" t="s">
        <v>78</v>
      </c>
      <c r="AY1306" s="166" t="s">
        <v>146</v>
      </c>
    </row>
    <row r="1307" spans="1:65" s="14" customFormat="1" ht="11.25">
      <c r="B1307" s="172"/>
      <c r="D1307" s="165" t="s">
        <v>158</v>
      </c>
      <c r="E1307" s="173" t="s">
        <v>1</v>
      </c>
      <c r="F1307" s="174" t="s">
        <v>1980</v>
      </c>
      <c r="H1307" s="175">
        <v>2.1800000000000002</v>
      </c>
      <c r="I1307" s="176"/>
      <c r="J1307" s="176"/>
      <c r="M1307" s="172"/>
      <c r="N1307" s="177"/>
      <c r="O1307" s="178"/>
      <c r="P1307" s="178"/>
      <c r="Q1307" s="178"/>
      <c r="R1307" s="178"/>
      <c r="S1307" s="178"/>
      <c r="T1307" s="178"/>
      <c r="U1307" s="178"/>
      <c r="V1307" s="178"/>
      <c r="W1307" s="178"/>
      <c r="X1307" s="179"/>
      <c r="AT1307" s="173" t="s">
        <v>158</v>
      </c>
      <c r="AU1307" s="173" t="s">
        <v>87</v>
      </c>
      <c r="AV1307" s="14" t="s">
        <v>87</v>
      </c>
      <c r="AW1307" s="14" t="s">
        <v>4</v>
      </c>
      <c r="AX1307" s="14" t="s">
        <v>78</v>
      </c>
      <c r="AY1307" s="173" t="s">
        <v>146</v>
      </c>
    </row>
    <row r="1308" spans="1:65" s="14" customFormat="1" ht="11.25">
      <c r="B1308" s="172"/>
      <c r="D1308" s="165" t="s">
        <v>158</v>
      </c>
      <c r="E1308" s="173" t="s">
        <v>1</v>
      </c>
      <c r="F1308" s="174" t="s">
        <v>1981</v>
      </c>
      <c r="H1308" s="175">
        <v>2.44</v>
      </c>
      <c r="I1308" s="176"/>
      <c r="J1308" s="176"/>
      <c r="M1308" s="172"/>
      <c r="N1308" s="177"/>
      <c r="O1308" s="178"/>
      <c r="P1308" s="178"/>
      <c r="Q1308" s="178"/>
      <c r="R1308" s="178"/>
      <c r="S1308" s="178"/>
      <c r="T1308" s="178"/>
      <c r="U1308" s="178"/>
      <c r="V1308" s="178"/>
      <c r="W1308" s="178"/>
      <c r="X1308" s="179"/>
      <c r="AT1308" s="173" t="s">
        <v>158</v>
      </c>
      <c r="AU1308" s="173" t="s">
        <v>87</v>
      </c>
      <c r="AV1308" s="14" t="s">
        <v>87</v>
      </c>
      <c r="AW1308" s="14" t="s">
        <v>4</v>
      </c>
      <c r="AX1308" s="14" t="s">
        <v>78</v>
      </c>
      <c r="AY1308" s="173" t="s">
        <v>146</v>
      </c>
    </row>
    <row r="1309" spans="1:65" s="14" customFormat="1" ht="11.25">
      <c r="B1309" s="172"/>
      <c r="D1309" s="165" t="s">
        <v>158</v>
      </c>
      <c r="E1309" s="173" t="s">
        <v>1</v>
      </c>
      <c r="F1309" s="174" t="s">
        <v>1982</v>
      </c>
      <c r="H1309" s="175">
        <v>2.44</v>
      </c>
      <c r="I1309" s="176"/>
      <c r="J1309" s="176"/>
      <c r="M1309" s="172"/>
      <c r="N1309" s="177"/>
      <c r="O1309" s="178"/>
      <c r="P1309" s="178"/>
      <c r="Q1309" s="178"/>
      <c r="R1309" s="178"/>
      <c r="S1309" s="178"/>
      <c r="T1309" s="178"/>
      <c r="U1309" s="178"/>
      <c r="V1309" s="178"/>
      <c r="W1309" s="178"/>
      <c r="X1309" s="179"/>
      <c r="AT1309" s="173" t="s">
        <v>158</v>
      </c>
      <c r="AU1309" s="173" t="s">
        <v>87</v>
      </c>
      <c r="AV1309" s="14" t="s">
        <v>87</v>
      </c>
      <c r="AW1309" s="14" t="s">
        <v>4</v>
      </c>
      <c r="AX1309" s="14" t="s">
        <v>78</v>
      </c>
      <c r="AY1309" s="173" t="s">
        <v>146</v>
      </c>
    </row>
    <row r="1310" spans="1:65" s="14" customFormat="1" ht="11.25">
      <c r="B1310" s="172"/>
      <c r="D1310" s="165" t="s">
        <v>158</v>
      </c>
      <c r="E1310" s="173" t="s">
        <v>1</v>
      </c>
      <c r="F1310" s="174" t="s">
        <v>1983</v>
      </c>
      <c r="H1310" s="175">
        <v>1.9359999999999999</v>
      </c>
      <c r="I1310" s="176"/>
      <c r="J1310" s="176"/>
      <c r="M1310" s="172"/>
      <c r="N1310" s="177"/>
      <c r="O1310" s="178"/>
      <c r="P1310" s="178"/>
      <c r="Q1310" s="178"/>
      <c r="R1310" s="178"/>
      <c r="S1310" s="178"/>
      <c r="T1310" s="178"/>
      <c r="U1310" s="178"/>
      <c r="V1310" s="178"/>
      <c r="W1310" s="178"/>
      <c r="X1310" s="179"/>
      <c r="AT1310" s="173" t="s">
        <v>158</v>
      </c>
      <c r="AU1310" s="173" t="s">
        <v>87</v>
      </c>
      <c r="AV1310" s="14" t="s">
        <v>87</v>
      </c>
      <c r="AW1310" s="14" t="s">
        <v>4</v>
      </c>
      <c r="AX1310" s="14" t="s">
        <v>78</v>
      </c>
      <c r="AY1310" s="173" t="s">
        <v>146</v>
      </c>
    </row>
    <row r="1311" spans="1:65" s="14" customFormat="1" ht="11.25">
      <c r="B1311" s="172"/>
      <c r="D1311" s="165" t="s">
        <v>158</v>
      </c>
      <c r="E1311" s="173" t="s">
        <v>1</v>
      </c>
      <c r="F1311" s="174" t="s">
        <v>1984</v>
      </c>
      <c r="H1311" s="175">
        <v>4.24</v>
      </c>
      <c r="I1311" s="176"/>
      <c r="J1311" s="176"/>
      <c r="M1311" s="172"/>
      <c r="N1311" s="177"/>
      <c r="O1311" s="178"/>
      <c r="P1311" s="178"/>
      <c r="Q1311" s="178"/>
      <c r="R1311" s="178"/>
      <c r="S1311" s="178"/>
      <c r="T1311" s="178"/>
      <c r="U1311" s="178"/>
      <c r="V1311" s="178"/>
      <c r="W1311" s="178"/>
      <c r="X1311" s="179"/>
      <c r="AT1311" s="173" t="s">
        <v>158</v>
      </c>
      <c r="AU1311" s="173" t="s">
        <v>87</v>
      </c>
      <c r="AV1311" s="14" t="s">
        <v>87</v>
      </c>
      <c r="AW1311" s="14" t="s">
        <v>4</v>
      </c>
      <c r="AX1311" s="14" t="s">
        <v>78</v>
      </c>
      <c r="AY1311" s="173" t="s">
        <v>146</v>
      </c>
    </row>
    <row r="1312" spans="1:65" s="14" customFormat="1" ht="11.25">
      <c r="B1312" s="172"/>
      <c r="D1312" s="165" t="s">
        <v>158</v>
      </c>
      <c r="E1312" s="173" t="s">
        <v>1</v>
      </c>
      <c r="F1312" s="174" t="s">
        <v>1985</v>
      </c>
      <c r="H1312" s="175">
        <v>1.92</v>
      </c>
      <c r="I1312" s="176"/>
      <c r="J1312" s="176"/>
      <c r="M1312" s="172"/>
      <c r="N1312" s="177"/>
      <c r="O1312" s="178"/>
      <c r="P1312" s="178"/>
      <c r="Q1312" s="178"/>
      <c r="R1312" s="178"/>
      <c r="S1312" s="178"/>
      <c r="T1312" s="178"/>
      <c r="U1312" s="178"/>
      <c r="V1312" s="178"/>
      <c r="W1312" s="178"/>
      <c r="X1312" s="179"/>
      <c r="AT1312" s="173" t="s">
        <v>158</v>
      </c>
      <c r="AU1312" s="173" t="s">
        <v>87</v>
      </c>
      <c r="AV1312" s="14" t="s">
        <v>87</v>
      </c>
      <c r="AW1312" s="14" t="s">
        <v>4</v>
      </c>
      <c r="AX1312" s="14" t="s">
        <v>78</v>
      </c>
      <c r="AY1312" s="173" t="s">
        <v>146</v>
      </c>
    </row>
    <row r="1313" spans="1:65" s="14" customFormat="1" ht="11.25">
      <c r="B1313" s="172"/>
      <c r="D1313" s="165" t="s">
        <v>158</v>
      </c>
      <c r="E1313" s="173" t="s">
        <v>1</v>
      </c>
      <c r="F1313" s="174" t="s">
        <v>1986</v>
      </c>
      <c r="H1313" s="175">
        <v>3.92</v>
      </c>
      <c r="I1313" s="176"/>
      <c r="J1313" s="176"/>
      <c r="M1313" s="172"/>
      <c r="N1313" s="177"/>
      <c r="O1313" s="178"/>
      <c r="P1313" s="178"/>
      <c r="Q1313" s="178"/>
      <c r="R1313" s="178"/>
      <c r="S1313" s="178"/>
      <c r="T1313" s="178"/>
      <c r="U1313" s="178"/>
      <c r="V1313" s="178"/>
      <c r="W1313" s="178"/>
      <c r="X1313" s="179"/>
      <c r="AT1313" s="173" t="s">
        <v>158</v>
      </c>
      <c r="AU1313" s="173" t="s">
        <v>87</v>
      </c>
      <c r="AV1313" s="14" t="s">
        <v>87</v>
      </c>
      <c r="AW1313" s="14" t="s">
        <v>4</v>
      </c>
      <c r="AX1313" s="14" t="s">
        <v>78</v>
      </c>
      <c r="AY1313" s="173" t="s">
        <v>146</v>
      </c>
    </row>
    <row r="1314" spans="1:65" s="14" customFormat="1" ht="11.25">
      <c r="B1314" s="172"/>
      <c r="D1314" s="165" t="s">
        <v>158</v>
      </c>
      <c r="E1314" s="173" t="s">
        <v>1</v>
      </c>
      <c r="F1314" s="174" t="s">
        <v>1987</v>
      </c>
      <c r="H1314" s="175">
        <v>3.84</v>
      </c>
      <c r="I1314" s="176"/>
      <c r="J1314" s="176"/>
      <c r="M1314" s="172"/>
      <c r="N1314" s="177"/>
      <c r="O1314" s="178"/>
      <c r="P1314" s="178"/>
      <c r="Q1314" s="178"/>
      <c r="R1314" s="178"/>
      <c r="S1314" s="178"/>
      <c r="T1314" s="178"/>
      <c r="U1314" s="178"/>
      <c r="V1314" s="178"/>
      <c r="W1314" s="178"/>
      <c r="X1314" s="179"/>
      <c r="AT1314" s="173" t="s">
        <v>158</v>
      </c>
      <c r="AU1314" s="173" t="s">
        <v>87</v>
      </c>
      <c r="AV1314" s="14" t="s">
        <v>87</v>
      </c>
      <c r="AW1314" s="14" t="s">
        <v>4</v>
      </c>
      <c r="AX1314" s="14" t="s">
        <v>78</v>
      </c>
      <c r="AY1314" s="173" t="s">
        <v>146</v>
      </c>
    </row>
    <row r="1315" spans="1:65" s="14" customFormat="1" ht="11.25">
      <c r="B1315" s="172"/>
      <c r="D1315" s="165" t="s">
        <v>158</v>
      </c>
      <c r="E1315" s="173" t="s">
        <v>1</v>
      </c>
      <c r="F1315" s="174" t="s">
        <v>1988</v>
      </c>
      <c r="H1315" s="175">
        <v>1.96</v>
      </c>
      <c r="I1315" s="176"/>
      <c r="J1315" s="176"/>
      <c r="M1315" s="172"/>
      <c r="N1315" s="177"/>
      <c r="O1315" s="178"/>
      <c r="P1315" s="178"/>
      <c r="Q1315" s="178"/>
      <c r="R1315" s="178"/>
      <c r="S1315" s="178"/>
      <c r="T1315" s="178"/>
      <c r="U1315" s="178"/>
      <c r="V1315" s="178"/>
      <c r="W1315" s="178"/>
      <c r="X1315" s="179"/>
      <c r="AT1315" s="173" t="s">
        <v>158</v>
      </c>
      <c r="AU1315" s="173" t="s">
        <v>87</v>
      </c>
      <c r="AV1315" s="14" t="s">
        <v>87</v>
      </c>
      <c r="AW1315" s="14" t="s">
        <v>4</v>
      </c>
      <c r="AX1315" s="14" t="s">
        <v>78</v>
      </c>
      <c r="AY1315" s="173" t="s">
        <v>146</v>
      </c>
    </row>
    <row r="1316" spans="1:65" s="14" customFormat="1" ht="11.25">
      <c r="B1316" s="172"/>
      <c r="D1316" s="165" t="s">
        <v>158</v>
      </c>
      <c r="E1316" s="173" t="s">
        <v>1</v>
      </c>
      <c r="F1316" s="174" t="s">
        <v>1989</v>
      </c>
      <c r="H1316" s="175">
        <v>8.16</v>
      </c>
      <c r="I1316" s="176"/>
      <c r="J1316" s="176"/>
      <c r="M1316" s="172"/>
      <c r="N1316" s="177"/>
      <c r="O1316" s="178"/>
      <c r="P1316" s="178"/>
      <c r="Q1316" s="178"/>
      <c r="R1316" s="178"/>
      <c r="S1316" s="178"/>
      <c r="T1316" s="178"/>
      <c r="U1316" s="178"/>
      <c r="V1316" s="178"/>
      <c r="W1316" s="178"/>
      <c r="X1316" s="179"/>
      <c r="AT1316" s="173" t="s">
        <v>158</v>
      </c>
      <c r="AU1316" s="173" t="s">
        <v>87</v>
      </c>
      <c r="AV1316" s="14" t="s">
        <v>87</v>
      </c>
      <c r="AW1316" s="14" t="s">
        <v>4</v>
      </c>
      <c r="AX1316" s="14" t="s">
        <v>78</v>
      </c>
      <c r="AY1316" s="173" t="s">
        <v>146</v>
      </c>
    </row>
    <row r="1317" spans="1:65" s="14" customFormat="1" ht="11.25">
      <c r="B1317" s="172"/>
      <c r="D1317" s="165" t="s">
        <v>158</v>
      </c>
      <c r="E1317" s="173" t="s">
        <v>1</v>
      </c>
      <c r="F1317" s="174" t="s">
        <v>1990</v>
      </c>
      <c r="H1317" s="175">
        <v>1.76</v>
      </c>
      <c r="I1317" s="176"/>
      <c r="J1317" s="176"/>
      <c r="M1317" s="172"/>
      <c r="N1317" s="177"/>
      <c r="O1317" s="178"/>
      <c r="P1317" s="178"/>
      <c r="Q1317" s="178"/>
      <c r="R1317" s="178"/>
      <c r="S1317" s="178"/>
      <c r="T1317" s="178"/>
      <c r="U1317" s="178"/>
      <c r="V1317" s="178"/>
      <c r="W1317" s="178"/>
      <c r="X1317" s="179"/>
      <c r="AT1317" s="173" t="s">
        <v>158</v>
      </c>
      <c r="AU1317" s="173" t="s">
        <v>87</v>
      </c>
      <c r="AV1317" s="14" t="s">
        <v>87</v>
      </c>
      <c r="AW1317" s="14" t="s">
        <v>4</v>
      </c>
      <c r="AX1317" s="14" t="s">
        <v>78</v>
      </c>
      <c r="AY1317" s="173" t="s">
        <v>146</v>
      </c>
    </row>
    <row r="1318" spans="1:65" s="14" customFormat="1" ht="11.25">
      <c r="B1318" s="172"/>
      <c r="D1318" s="165" t="s">
        <v>158</v>
      </c>
      <c r="E1318" s="173" t="s">
        <v>1</v>
      </c>
      <c r="F1318" s="174" t="s">
        <v>1991</v>
      </c>
      <c r="H1318" s="175">
        <v>1.96</v>
      </c>
      <c r="I1318" s="176"/>
      <c r="J1318" s="176"/>
      <c r="M1318" s="172"/>
      <c r="N1318" s="177"/>
      <c r="O1318" s="178"/>
      <c r="P1318" s="178"/>
      <c r="Q1318" s="178"/>
      <c r="R1318" s="178"/>
      <c r="S1318" s="178"/>
      <c r="T1318" s="178"/>
      <c r="U1318" s="178"/>
      <c r="V1318" s="178"/>
      <c r="W1318" s="178"/>
      <c r="X1318" s="179"/>
      <c r="AT1318" s="173" t="s">
        <v>158</v>
      </c>
      <c r="AU1318" s="173" t="s">
        <v>87</v>
      </c>
      <c r="AV1318" s="14" t="s">
        <v>87</v>
      </c>
      <c r="AW1318" s="14" t="s">
        <v>4</v>
      </c>
      <c r="AX1318" s="14" t="s">
        <v>78</v>
      </c>
      <c r="AY1318" s="173" t="s">
        <v>146</v>
      </c>
    </row>
    <row r="1319" spans="1:65" s="14" customFormat="1" ht="11.25">
      <c r="B1319" s="172"/>
      <c r="D1319" s="165" t="s">
        <v>158</v>
      </c>
      <c r="E1319" s="173" t="s">
        <v>1</v>
      </c>
      <c r="F1319" s="174" t="s">
        <v>1992</v>
      </c>
      <c r="H1319" s="175">
        <v>2.04</v>
      </c>
      <c r="I1319" s="176"/>
      <c r="J1319" s="176"/>
      <c r="M1319" s="172"/>
      <c r="N1319" s="177"/>
      <c r="O1319" s="178"/>
      <c r="P1319" s="178"/>
      <c r="Q1319" s="178"/>
      <c r="R1319" s="178"/>
      <c r="S1319" s="178"/>
      <c r="T1319" s="178"/>
      <c r="U1319" s="178"/>
      <c r="V1319" s="178"/>
      <c r="W1319" s="178"/>
      <c r="X1319" s="179"/>
      <c r="AT1319" s="173" t="s">
        <v>158</v>
      </c>
      <c r="AU1319" s="173" t="s">
        <v>87</v>
      </c>
      <c r="AV1319" s="14" t="s">
        <v>87</v>
      </c>
      <c r="AW1319" s="14" t="s">
        <v>4</v>
      </c>
      <c r="AX1319" s="14" t="s">
        <v>78</v>
      </c>
      <c r="AY1319" s="173" t="s">
        <v>146</v>
      </c>
    </row>
    <row r="1320" spans="1:65" s="14" customFormat="1" ht="11.25">
      <c r="B1320" s="172"/>
      <c r="D1320" s="165" t="s">
        <v>158</v>
      </c>
      <c r="E1320" s="173" t="s">
        <v>1</v>
      </c>
      <c r="F1320" s="174" t="s">
        <v>1993</v>
      </c>
      <c r="H1320" s="175">
        <v>1.96</v>
      </c>
      <c r="I1320" s="176"/>
      <c r="J1320" s="176"/>
      <c r="M1320" s="172"/>
      <c r="N1320" s="177"/>
      <c r="O1320" s="178"/>
      <c r="P1320" s="178"/>
      <c r="Q1320" s="178"/>
      <c r="R1320" s="178"/>
      <c r="S1320" s="178"/>
      <c r="T1320" s="178"/>
      <c r="U1320" s="178"/>
      <c r="V1320" s="178"/>
      <c r="W1320" s="178"/>
      <c r="X1320" s="179"/>
      <c r="AT1320" s="173" t="s">
        <v>158</v>
      </c>
      <c r="AU1320" s="173" t="s">
        <v>87</v>
      </c>
      <c r="AV1320" s="14" t="s">
        <v>87</v>
      </c>
      <c r="AW1320" s="14" t="s">
        <v>4</v>
      </c>
      <c r="AX1320" s="14" t="s">
        <v>78</v>
      </c>
      <c r="AY1320" s="173" t="s">
        <v>146</v>
      </c>
    </row>
    <row r="1321" spans="1:65" s="15" customFormat="1" ht="11.25">
      <c r="B1321" s="190"/>
      <c r="D1321" s="165" t="s">
        <v>158</v>
      </c>
      <c r="E1321" s="191" t="s">
        <v>1</v>
      </c>
      <c r="F1321" s="192" t="s">
        <v>248</v>
      </c>
      <c r="H1321" s="193">
        <v>40.756</v>
      </c>
      <c r="I1321" s="194"/>
      <c r="J1321" s="194"/>
      <c r="M1321" s="190"/>
      <c r="N1321" s="195"/>
      <c r="O1321" s="196"/>
      <c r="P1321" s="196"/>
      <c r="Q1321" s="196"/>
      <c r="R1321" s="196"/>
      <c r="S1321" s="196"/>
      <c r="T1321" s="196"/>
      <c r="U1321" s="196"/>
      <c r="V1321" s="196"/>
      <c r="W1321" s="196"/>
      <c r="X1321" s="197"/>
      <c r="AT1321" s="191" t="s">
        <v>158</v>
      </c>
      <c r="AU1321" s="191" t="s">
        <v>87</v>
      </c>
      <c r="AV1321" s="15" t="s">
        <v>152</v>
      </c>
      <c r="AW1321" s="15" t="s">
        <v>4</v>
      </c>
      <c r="AX1321" s="15" t="s">
        <v>83</v>
      </c>
      <c r="AY1321" s="191" t="s">
        <v>146</v>
      </c>
    </row>
    <row r="1322" spans="1:65" s="2" customFormat="1" ht="24.2" customHeight="1">
      <c r="A1322" s="33"/>
      <c r="B1322" s="148"/>
      <c r="C1322" s="149" t="s">
        <v>1994</v>
      </c>
      <c r="D1322" s="149" t="s">
        <v>148</v>
      </c>
      <c r="E1322" s="150" t="s">
        <v>1995</v>
      </c>
      <c r="F1322" s="151" t="s">
        <v>1996</v>
      </c>
      <c r="G1322" s="152" t="s">
        <v>151</v>
      </c>
      <c r="H1322" s="153">
        <v>40.756</v>
      </c>
      <c r="I1322" s="154"/>
      <c r="J1322" s="154"/>
      <c r="K1322" s="155">
        <f>ROUND(P1322*H1322,2)</f>
        <v>0</v>
      </c>
      <c r="L1322" s="156"/>
      <c r="M1322" s="34"/>
      <c r="N1322" s="157" t="s">
        <v>1</v>
      </c>
      <c r="O1322" s="158" t="s">
        <v>41</v>
      </c>
      <c r="P1322" s="159">
        <f>I1322+J1322</f>
        <v>0</v>
      </c>
      <c r="Q1322" s="159">
        <f>ROUND(I1322*H1322,2)</f>
        <v>0</v>
      </c>
      <c r="R1322" s="159">
        <f>ROUND(J1322*H1322,2)</f>
        <v>0</v>
      </c>
      <c r="S1322" s="59"/>
      <c r="T1322" s="160">
        <f>S1322*H1322</f>
        <v>0</v>
      </c>
      <c r="U1322" s="160">
        <v>1.3999999999999999E-4</v>
      </c>
      <c r="V1322" s="160">
        <f>U1322*H1322</f>
        <v>5.7058399999999993E-3</v>
      </c>
      <c r="W1322" s="160">
        <v>0</v>
      </c>
      <c r="X1322" s="161">
        <f>W1322*H1322</f>
        <v>0</v>
      </c>
      <c r="Y1322" s="33"/>
      <c r="Z1322" s="33"/>
      <c r="AA1322" s="33"/>
      <c r="AB1322" s="33"/>
      <c r="AC1322" s="33"/>
      <c r="AD1322" s="33"/>
      <c r="AE1322" s="33"/>
      <c r="AR1322" s="162" t="s">
        <v>228</v>
      </c>
      <c r="AT1322" s="162" t="s">
        <v>148</v>
      </c>
      <c r="AU1322" s="162" t="s">
        <v>87</v>
      </c>
      <c r="AY1322" s="18" t="s">
        <v>146</v>
      </c>
      <c r="BE1322" s="163">
        <f>IF(O1322="základní",K1322,0)</f>
        <v>0</v>
      </c>
      <c r="BF1322" s="163">
        <f>IF(O1322="snížená",K1322,0)</f>
        <v>0</v>
      </c>
      <c r="BG1322" s="163">
        <f>IF(O1322="zákl. přenesená",K1322,0)</f>
        <v>0</v>
      </c>
      <c r="BH1322" s="163">
        <f>IF(O1322="sníž. přenesená",K1322,0)</f>
        <v>0</v>
      </c>
      <c r="BI1322" s="163">
        <f>IF(O1322="nulová",K1322,0)</f>
        <v>0</v>
      </c>
      <c r="BJ1322" s="18" t="s">
        <v>83</v>
      </c>
      <c r="BK1322" s="163">
        <f>ROUND(P1322*H1322,2)</f>
        <v>0</v>
      </c>
      <c r="BL1322" s="18" t="s">
        <v>228</v>
      </c>
      <c r="BM1322" s="162" t="s">
        <v>1997</v>
      </c>
    </row>
    <row r="1323" spans="1:65" s="2" customFormat="1" ht="24.2" customHeight="1">
      <c r="A1323" s="33"/>
      <c r="B1323" s="148"/>
      <c r="C1323" s="149" t="s">
        <v>1998</v>
      </c>
      <c r="D1323" s="149" t="s">
        <v>148</v>
      </c>
      <c r="E1323" s="150" t="s">
        <v>1999</v>
      </c>
      <c r="F1323" s="151" t="s">
        <v>2000</v>
      </c>
      <c r="G1323" s="152" t="s">
        <v>151</v>
      </c>
      <c r="H1323" s="153">
        <v>40.756</v>
      </c>
      <c r="I1323" s="154"/>
      <c r="J1323" s="154"/>
      <c r="K1323" s="155">
        <f>ROUND(P1323*H1323,2)</f>
        <v>0</v>
      </c>
      <c r="L1323" s="156"/>
      <c r="M1323" s="34"/>
      <c r="N1323" s="157" t="s">
        <v>1</v>
      </c>
      <c r="O1323" s="158" t="s">
        <v>41</v>
      </c>
      <c r="P1323" s="159">
        <f>I1323+J1323</f>
        <v>0</v>
      </c>
      <c r="Q1323" s="159">
        <f>ROUND(I1323*H1323,2)</f>
        <v>0</v>
      </c>
      <c r="R1323" s="159">
        <f>ROUND(J1323*H1323,2)</f>
        <v>0</v>
      </c>
      <c r="S1323" s="59"/>
      <c r="T1323" s="160">
        <f>S1323*H1323</f>
        <v>0</v>
      </c>
      <c r="U1323" s="160">
        <v>1.2E-4</v>
      </c>
      <c r="V1323" s="160">
        <f>U1323*H1323</f>
        <v>4.8907200000000003E-3</v>
      </c>
      <c r="W1323" s="160">
        <v>0</v>
      </c>
      <c r="X1323" s="161">
        <f>W1323*H1323</f>
        <v>0</v>
      </c>
      <c r="Y1323" s="33"/>
      <c r="Z1323" s="33"/>
      <c r="AA1323" s="33"/>
      <c r="AB1323" s="33"/>
      <c r="AC1323" s="33"/>
      <c r="AD1323" s="33"/>
      <c r="AE1323" s="33"/>
      <c r="AR1323" s="162" t="s">
        <v>228</v>
      </c>
      <c r="AT1323" s="162" t="s">
        <v>148</v>
      </c>
      <c r="AU1323" s="162" t="s">
        <v>87</v>
      </c>
      <c r="AY1323" s="18" t="s">
        <v>146</v>
      </c>
      <c r="BE1323" s="163">
        <f>IF(O1323="základní",K1323,0)</f>
        <v>0</v>
      </c>
      <c r="BF1323" s="163">
        <f>IF(O1323="snížená",K1323,0)</f>
        <v>0</v>
      </c>
      <c r="BG1323" s="163">
        <f>IF(O1323="zákl. přenesená",K1323,0)</f>
        <v>0</v>
      </c>
      <c r="BH1323" s="163">
        <f>IF(O1323="sníž. přenesená",K1323,0)</f>
        <v>0</v>
      </c>
      <c r="BI1323" s="163">
        <f>IF(O1323="nulová",K1323,0)</f>
        <v>0</v>
      </c>
      <c r="BJ1323" s="18" t="s">
        <v>83</v>
      </c>
      <c r="BK1323" s="163">
        <f>ROUND(P1323*H1323,2)</f>
        <v>0</v>
      </c>
      <c r="BL1323" s="18" t="s">
        <v>228</v>
      </c>
      <c r="BM1323" s="162" t="s">
        <v>2001</v>
      </c>
    </row>
    <row r="1324" spans="1:65" s="2" customFormat="1" ht="24.2" customHeight="1">
      <c r="A1324" s="33"/>
      <c r="B1324" s="148"/>
      <c r="C1324" s="149" t="s">
        <v>2002</v>
      </c>
      <c r="D1324" s="149" t="s">
        <v>148</v>
      </c>
      <c r="E1324" s="150" t="s">
        <v>2003</v>
      </c>
      <c r="F1324" s="151" t="s">
        <v>2004</v>
      </c>
      <c r="G1324" s="152" t="s">
        <v>151</v>
      </c>
      <c r="H1324" s="153">
        <v>40.756</v>
      </c>
      <c r="I1324" s="154"/>
      <c r="J1324" s="154"/>
      <c r="K1324" s="155">
        <f>ROUND(P1324*H1324,2)</f>
        <v>0</v>
      </c>
      <c r="L1324" s="156"/>
      <c r="M1324" s="34"/>
      <c r="N1324" s="157" t="s">
        <v>1</v>
      </c>
      <c r="O1324" s="158" t="s">
        <v>41</v>
      </c>
      <c r="P1324" s="159">
        <f>I1324+J1324</f>
        <v>0</v>
      </c>
      <c r="Q1324" s="159">
        <f>ROUND(I1324*H1324,2)</f>
        <v>0</v>
      </c>
      <c r="R1324" s="159">
        <f>ROUND(J1324*H1324,2)</f>
        <v>0</v>
      </c>
      <c r="S1324" s="59"/>
      <c r="T1324" s="160">
        <f>S1324*H1324</f>
        <v>0</v>
      </c>
      <c r="U1324" s="160">
        <v>1.2E-4</v>
      </c>
      <c r="V1324" s="160">
        <f>U1324*H1324</f>
        <v>4.8907200000000003E-3</v>
      </c>
      <c r="W1324" s="160">
        <v>0</v>
      </c>
      <c r="X1324" s="161">
        <f>W1324*H1324</f>
        <v>0</v>
      </c>
      <c r="Y1324" s="33"/>
      <c r="Z1324" s="33"/>
      <c r="AA1324" s="33"/>
      <c r="AB1324" s="33"/>
      <c r="AC1324" s="33"/>
      <c r="AD1324" s="33"/>
      <c r="AE1324" s="33"/>
      <c r="AR1324" s="162" t="s">
        <v>228</v>
      </c>
      <c r="AT1324" s="162" t="s">
        <v>148</v>
      </c>
      <c r="AU1324" s="162" t="s">
        <v>87</v>
      </c>
      <c r="AY1324" s="18" t="s">
        <v>146</v>
      </c>
      <c r="BE1324" s="163">
        <f>IF(O1324="základní",K1324,0)</f>
        <v>0</v>
      </c>
      <c r="BF1324" s="163">
        <f>IF(O1324="snížená",K1324,0)</f>
        <v>0</v>
      </c>
      <c r="BG1324" s="163">
        <f>IF(O1324="zákl. přenesená",K1324,0)</f>
        <v>0</v>
      </c>
      <c r="BH1324" s="163">
        <f>IF(O1324="sníž. přenesená",K1324,0)</f>
        <v>0</v>
      </c>
      <c r="BI1324" s="163">
        <f>IF(O1324="nulová",K1324,0)</f>
        <v>0</v>
      </c>
      <c r="BJ1324" s="18" t="s">
        <v>83</v>
      </c>
      <c r="BK1324" s="163">
        <f>ROUND(P1324*H1324,2)</f>
        <v>0</v>
      </c>
      <c r="BL1324" s="18" t="s">
        <v>228</v>
      </c>
      <c r="BM1324" s="162" t="s">
        <v>2005</v>
      </c>
    </row>
    <row r="1325" spans="1:65" s="2" customFormat="1" ht="24.2" customHeight="1">
      <c r="A1325" s="33"/>
      <c r="B1325" s="148"/>
      <c r="C1325" s="149" t="s">
        <v>2006</v>
      </c>
      <c r="D1325" s="149" t="s">
        <v>148</v>
      </c>
      <c r="E1325" s="150" t="s">
        <v>2007</v>
      </c>
      <c r="F1325" s="151" t="s">
        <v>2008</v>
      </c>
      <c r="G1325" s="152" t="s">
        <v>151</v>
      </c>
      <c r="H1325" s="153">
        <v>118.17100000000001</v>
      </c>
      <c r="I1325" s="154"/>
      <c r="J1325" s="154"/>
      <c r="K1325" s="155">
        <f>ROUND(P1325*H1325,2)</f>
        <v>0</v>
      </c>
      <c r="L1325" s="156"/>
      <c r="M1325" s="34"/>
      <c r="N1325" s="157" t="s">
        <v>1</v>
      </c>
      <c r="O1325" s="158" t="s">
        <v>41</v>
      </c>
      <c r="P1325" s="159">
        <f>I1325+J1325</f>
        <v>0</v>
      </c>
      <c r="Q1325" s="159">
        <f>ROUND(I1325*H1325,2)</f>
        <v>0</v>
      </c>
      <c r="R1325" s="159">
        <f>ROUND(J1325*H1325,2)</f>
        <v>0</v>
      </c>
      <c r="S1325" s="59"/>
      <c r="T1325" s="160">
        <f>S1325*H1325</f>
        <v>0</v>
      </c>
      <c r="U1325" s="160">
        <v>2.0000000000000001E-4</v>
      </c>
      <c r="V1325" s="160">
        <f>U1325*H1325</f>
        <v>2.3634200000000001E-2</v>
      </c>
      <c r="W1325" s="160">
        <v>0</v>
      </c>
      <c r="X1325" s="161">
        <f>W1325*H1325</f>
        <v>0</v>
      </c>
      <c r="Y1325" s="33"/>
      <c r="Z1325" s="33"/>
      <c r="AA1325" s="33"/>
      <c r="AB1325" s="33"/>
      <c r="AC1325" s="33"/>
      <c r="AD1325" s="33"/>
      <c r="AE1325" s="33"/>
      <c r="AR1325" s="162" t="s">
        <v>228</v>
      </c>
      <c r="AT1325" s="162" t="s">
        <v>148</v>
      </c>
      <c r="AU1325" s="162" t="s">
        <v>87</v>
      </c>
      <c r="AY1325" s="18" t="s">
        <v>146</v>
      </c>
      <c r="BE1325" s="163">
        <f>IF(O1325="základní",K1325,0)</f>
        <v>0</v>
      </c>
      <c r="BF1325" s="163">
        <f>IF(O1325="snížená",K1325,0)</f>
        <v>0</v>
      </c>
      <c r="BG1325" s="163">
        <f>IF(O1325="zákl. přenesená",K1325,0)</f>
        <v>0</v>
      </c>
      <c r="BH1325" s="163">
        <f>IF(O1325="sníž. přenesená",K1325,0)</f>
        <v>0</v>
      </c>
      <c r="BI1325" s="163">
        <f>IF(O1325="nulová",K1325,0)</f>
        <v>0</v>
      </c>
      <c r="BJ1325" s="18" t="s">
        <v>83</v>
      </c>
      <c r="BK1325" s="163">
        <f>ROUND(P1325*H1325,2)</f>
        <v>0</v>
      </c>
      <c r="BL1325" s="18" t="s">
        <v>228</v>
      </c>
      <c r="BM1325" s="162" t="s">
        <v>2009</v>
      </c>
    </row>
    <row r="1326" spans="1:65" s="13" customFormat="1" ht="11.25">
      <c r="B1326" s="164"/>
      <c r="D1326" s="165" t="s">
        <v>158</v>
      </c>
      <c r="E1326" s="166" t="s">
        <v>1</v>
      </c>
      <c r="F1326" s="167" t="s">
        <v>2010</v>
      </c>
      <c r="H1326" s="166" t="s">
        <v>1</v>
      </c>
      <c r="I1326" s="168"/>
      <c r="J1326" s="168"/>
      <c r="M1326" s="164"/>
      <c r="N1326" s="169"/>
      <c r="O1326" s="170"/>
      <c r="P1326" s="170"/>
      <c r="Q1326" s="170"/>
      <c r="R1326" s="170"/>
      <c r="S1326" s="170"/>
      <c r="T1326" s="170"/>
      <c r="U1326" s="170"/>
      <c r="V1326" s="170"/>
      <c r="W1326" s="170"/>
      <c r="X1326" s="171"/>
      <c r="AT1326" s="166" t="s">
        <v>158</v>
      </c>
      <c r="AU1326" s="166" t="s">
        <v>87</v>
      </c>
      <c r="AV1326" s="13" t="s">
        <v>83</v>
      </c>
      <c r="AW1326" s="13" t="s">
        <v>4</v>
      </c>
      <c r="AX1326" s="13" t="s">
        <v>78</v>
      </c>
      <c r="AY1326" s="166" t="s">
        <v>146</v>
      </c>
    </row>
    <row r="1327" spans="1:65" s="14" customFormat="1" ht="11.25">
      <c r="B1327" s="172"/>
      <c r="D1327" s="165" t="s">
        <v>158</v>
      </c>
      <c r="E1327" s="173" t="s">
        <v>1</v>
      </c>
      <c r="F1327" s="174" t="s">
        <v>2011</v>
      </c>
      <c r="H1327" s="175">
        <v>16.972999999999999</v>
      </c>
      <c r="I1327" s="176"/>
      <c r="J1327" s="176"/>
      <c r="M1327" s="172"/>
      <c r="N1327" s="177"/>
      <c r="O1327" s="178"/>
      <c r="P1327" s="178"/>
      <c r="Q1327" s="178"/>
      <c r="R1327" s="178"/>
      <c r="S1327" s="178"/>
      <c r="T1327" s="178"/>
      <c r="U1327" s="178"/>
      <c r="V1327" s="178"/>
      <c r="W1327" s="178"/>
      <c r="X1327" s="179"/>
      <c r="AT1327" s="173" t="s">
        <v>158</v>
      </c>
      <c r="AU1327" s="173" t="s">
        <v>87</v>
      </c>
      <c r="AV1327" s="14" t="s">
        <v>87</v>
      </c>
      <c r="AW1327" s="14" t="s">
        <v>4</v>
      </c>
      <c r="AX1327" s="14" t="s">
        <v>78</v>
      </c>
      <c r="AY1327" s="173" t="s">
        <v>146</v>
      </c>
    </row>
    <row r="1328" spans="1:65" s="13" customFormat="1" ht="11.25">
      <c r="B1328" s="164"/>
      <c r="D1328" s="165" t="s">
        <v>158</v>
      </c>
      <c r="E1328" s="166" t="s">
        <v>1</v>
      </c>
      <c r="F1328" s="167" t="s">
        <v>2012</v>
      </c>
      <c r="H1328" s="166" t="s">
        <v>1</v>
      </c>
      <c r="I1328" s="168"/>
      <c r="J1328" s="168"/>
      <c r="M1328" s="164"/>
      <c r="N1328" s="169"/>
      <c r="O1328" s="170"/>
      <c r="P1328" s="170"/>
      <c r="Q1328" s="170"/>
      <c r="R1328" s="170"/>
      <c r="S1328" s="170"/>
      <c r="T1328" s="170"/>
      <c r="U1328" s="170"/>
      <c r="V1328" s="170"/>
      <c r="W1328" s="170"/>
      <c r="X1328" s="171"/>
      <c r="AT1328" s="166" t="s">
        <v>158</v>
      </c>
      <c r="AU1328" s="166" t="s">
        <v>87</v>
      </c>
      <c r="AV1328" s="13" t="s">
        <v>83</v>
      </c>
      <c r="AW1328" s="13" t="s">
        <v>4</v>
      </c>
      <c r="AX1328" s="13" t="s">
        <v>78</v>
      </c>
      <c r="AY1328" s="166" t="s">
        <v>146</v>
      </c>
    </row>
    <row r="1329" spans="1:65" s="14" customFormat="1" ht="11.25">
      <c r="B1329" s="172"/>
      <c r="D1329" s="165" t="s">
        <v>158</v>
      </c>
      <c r="E1329" s="173" t="s">
        <v>1</v>
      </c>
      <c r="F1329" s="174" t="s">
        <v>2013</v>
      </c>
      <c r="H1329" s="175">
        <v>18.323</v>
      </c>
      <c r="I1329" s="176"/>
      <c r="J1329" s="176"/>
      <c r="M1329" s="172"/>
      <c r="N1329" s="177"/>
      <c r="O1329" s="178"/>
      <c r="P1329" s="178"/>
      <c r="Q1329" s="178"/>
      <c r="R1329" s="178"/>
      <c r="S1329" s="178"/>
      <c r="T1329" s="178"/>
      <c r="U1329" s="178"/>
      <c r="V1329" s="178"/>
      <c r="W1329" s="178"/>
      <c r="X1329" s="179"/>
      <c r="AT1329" s="173" t="s">
        <v>158</v>
      </c>
      <c r="AU1329" s="173" t="s">
        <v>87</v>
      </c>
      <c r="AV1329" s="14" t="s">
        <v>87</v>
      </c>
      <c r="AW1329" s="14" t="s">
        <v>4</v>
      </c>
      <c r="AX1329" s="14" t="s">
        <v>78</v>
      </c>
      <c r="AY1329" s="173" t="s">
        <v>146</v>
      </c>
    </row>
    <row r="1330" spans="1:65" s="13" customFormat="1" ht="11.25">
      <c r="B1330" s="164"/>
      <c r="D1330" s="165" t="s">
        <v>158</v>
      </c>
      <c r="E1330" s="166" t="s">
        <v>1</v>
      </c>
      <c r="F1330" s="167" t="s">
        <v>2014</v>
      </c>
      <c r="H1330" s="166" t="s">
        <v>1</v>
      </c>
      <c r="I1330" s="168"/>
      <c r="J1330" s="168"/>
      <c r="M1330" s="164"/>
      <c r="N1330" s="169"/>
      <c r="O1330" s="170"/>
      <c r="P1330" s="170"/>
      <c r="Q1330" s="170"/>
      <c r="R1330" s="170"/>
      <c r="S1330" s="170"/>
      <c r="T1330" s="170"/>
      <c r="U1330" s="170"/>
      <c r="V1330" s="170"/>
      <c r="W1330" s="170"/>
      <c r="X1330" s="171"/>
      <c r="AT1330" s="166" t="s">
        <v>158</v>
      </c>
      <c r="AU1330" s="166" t="s">
        <v>87</v>
      </c>
      <c r="AV1330" s="13" t="s">
        <v>83</v>
      </c>
      <c r="AW1330" s="13" t="s">
        <v>4</v>
      </c>
      <c r="AX1330" s="13" t="s">
        <v>78</v>
      </c>
      <c r="AY1330" s="166" t="s">
        <v>146</v>
      </c>
    </row>
    <row r="1331" spans="1:65" s="14" customFormat="1" ht="11.25">
      <c r="B1331" s="172"/>
      <c r="D1331" s="165" t="s">
        <v>158</v>
      </c>
      <c r="E1331" s="173" t="s">
        <v>1</v>
      </c>
      <c r="F1331" s="174" t="s">
        <v>2015</v>
      </c>
      <c r="H1331" s="175">
        <v>32.564999999999998</v>
      </c>
      <c r="I1331" s="176"/>
      <c r="J1331" s="176"/>
      <c r="M1331" s="172"/>
      <c r="N1331" s="177"/>
      <c r="O1331" s="178"/>
      <c r="P1331" s="178"/>
      <c r="Q1331" s="178"/>
      <c r="R1331" s="178"/>
      <c r="S1331" s="178"/>
      <c r="T1331" s="178"/>
      <c r="U1331" s="178"/>
      <c r="V1331" s="178"/>
      <c r="W1331" s="178"/>
      <c r="X1331" s="179"/>
      <c r="AT1331" s="173" t="s">
        <v>158</v>
      </c>
      <c r="AU1331" s="173" t="s">
        <v>87</v>
      </c>
      <c r="AV1331" s="14" t="s">
        <v>87</v>
      </c>
      <c r="AW1331" s="14" t="s">
        <v>4</v>
      </c>
      <c r="AX1331" s="14" t="s">
        <v>78</v>
      </c>
      <c r="AY1331" s="173" t="s">
        <v>146</v>
      </c>
    </row>
    <row r="1332" spans="1:65" s="14" customFormat="1" ht="11.25">
      <c r="B1332" s="172"/>
      <c r="D1332" s="165" t="s">
        <v>158</v>
      </c>
      <c r="E1332" s="173" t="s">
        <v>1</v>
      </c>
      <c r="F1332" s="174" t="s">
        <v>2016</v>
      </c>
      <c r="H1332" s="175">
        <v>16.785</v>
      </c>
      <c r="I1332" s="176"/>
      <c r="J1332" s="176"/>
      <c r="M1332" s="172"/>
      <c r="N1332" s="177"/>
      <c r="O1332" s="178"/>
      <c r="P1332" s="178"/>
      <c r="Q1332" s="178"/>
      <c r="R1332" s="178"/>
      <c r="S1332" s="178"/>
      <c r="T1332" s="178"/>
      <c r="U1332" s="178"/>
      <c r="V1332" s="178"/>
      <c r="W1332" s="178"/>
      <c r="X1332" s="179"/>
      <c r="AT1332" s="173" t="s">
        <v>158</v>
      </c>
      <c r="AU1332" s="173" t="s">
        <v>87</v>
      </c>
      <c r="AV1332" s="14" t="s">
        <v>87</v>
      </c>
      <c r="AW1332" s="14" t="s">
        <v>4</v>
      </c>
      <c r="AX1332" s="14" t="s">
        <v>78</v>
      </c>
      <c r="AY1332" s="173" t="s">
        <v>146</v>
      </c>
    </row>
    <row r="1333" spans="1:65" s="13" customFormat="1" ht="11.25">
      <c r="B1333" s="164"/>
      <c r="D1333" s="165" t="s">
        <v>158</v>
      </c>
      <c r="E1333" s="166" t="s">
        <v>1</v>
      </c>
      <c r="F1333" s="167" t="s">
        <v>2017</v>
      </c>
      <c r="H1333" s="166" t="s">
        <v>1</v>
      </c>
      <c r="I1333" s="168"/>
      <c r="J1333" s="168"/>
      <c r="M1333" s="164"/>
      <c r="N1333" s="169"/>
      <c r="O1333" s="170"/>
      <c r="P1333" s="170"/>
      <c r="Q1333" s="170"/>
      <c r="R1333" s="170"/>
      <c r="S1333" s="170"/>
      <c r="T1333" s="170"/>
      <c r="U1333" s="170"/>
      <c r="V1333" s="170"/>
      <c r="W1333" s="170"/>
      <c r="X1333" s="171"/>
      <c r="AT1333" s="166" t="s">
        <v>158</v>
      </c>
      <c r="AU1333" s="166" t="s">
        <v>87</v>
      </c>
      <c r="AV1333" s="13" t="s">
        <v>83</v>
      </c>
      <c r="AW1333" s="13" t="s">
        <v>4</v>
      </c>
      <c r="AX1333" s="13" t="s">
        <v>78</v>
      </c>
      <c r="AY1333" s="166" t="s">
        <v>146</v>
      </c>
    </row>
    <row r="1334" spans="1:65" s="14" customFormat="1" ht="11.25">
      <c r="B1334" s="172"/>
      <c r="D1334" s="165" t="s">
        <v>158</v>
      </c>
      <c r="E1334" s="173" t="s">
        <v>1</v>
      </c>
      <c r="F1334" s="174" t="s">
        <v>2018</v>
      </c>
      <c r="H1334" s="175">
        <v>33.524999999999999</v>
      </c>
      <c r="I1334" s="176"/>
      <c r="J1334" s="176"/>
      <c r="M1334" s="172"/>
      <c r="N1334" s="177"/>
      <c r="O1334" s="178"/>
      <c r="P1334" s="178"/>
      <c r="Q1334" s="178"/>
      <c r="R1334" s="178"/>
      <c r="S1334" s="178"/>
      <c r="T1334" s="178"/>
      <c r="U1334" s="178"/>
      <c r="V1334" s="178"/>
      <c r="W1334" s="178"/>
      <c r="X1334" s="179"/>
      <c r="AT1334" s="173" t="s">
        <v>158</v>
      </c>
      <c r="AU1334" s="173" t="s">
        <v>87</v>
      </c>
      <c r="AV1334" s="14" t="s">
        <v>87</v>
      </c>
      <c r="AW1334" s="14" t="s">
        <v>4</v>
      </c>
      <c r="AX1334" s="14" t="s">
        <v>78</v>
      </c>
      <c r="AY1334" s="173" t="s">
        <v>146</v>
      </c>
    </row>
    <row r="1335" spans="1:65" s="15" customFormat="1" ht="11.25">
      <c r="B1335" s="190"/>
      <c r="D1335" s="165" t="s">
        <v>158</v>
      </c>
      <c r="E1335" s="191" t="s">
        <v>1</v>
      </c>
      <c r="F1335" s="192" t="s">
        <v>248</v>
      </c>
      <c r="H1335" s="193">
        <v>118.17100000000001</v>
      </c>
      <c r="I1335" s="194"/>
      <c r="J1335" s="194"/>
      <c r="M1335" s="190"/>
      <c r="N1335" s="195"/>
      <c r="O1335" s="196"/>
      <c r="P1335" s="196"/>
      <c r="Q1335" s="196"/>
      <c r="R1335" s="196"/>
      <c r="S1335" s="196"/>
      <c r="T1335" s="196"/>
      <c r="U1335" s="196"/>
      <c r="V1335" s="196"/>
      <c r="W1335" s="196"/>
      <c r="X1335" s="197"/>
      <c r="AT1335" s="191" t="s">
        <v>158</v>
      </c>
      <c r="AU1335" s="191" t="s">
        <v>87</v>
      </c>
      <c r="AV1335" s="15" t="s">
        <v>152</v>
      </c>
      <c r="AW1335" s="15" t="s">
        <v>4</v>
      </c>
      <c r="AX1335" s="15" t="s">
        <v>83</v>
      </c>
      <c r="AY1335" s="191" t="s">
        <v>146</v>
      </c>
    </row>
    <row r="1336" spans="1:65" s="2" customFormat="1" ht="37.9" customHeight="1">
      <c r="A1336" s="33"/>
      <c r="B1336" s="148"/>
      <c r="C1336" s="149" t="s">
        <v>2019</v>
      </c>
      <c r="D1336" s="149" t="s">
        <v>148</v>
      </c>
      <c r="E1336" s="150" t="s">
        <v>2020</v>
      </c>
      <c r="F1336" s="151" t="s">
        <v>2021</v>
      </c>
      <c r="G1336" s="152" t="s">
        <v>151</v>
      </c>
      <c r="H1336" s="153">
        <v>118.17100000000001</v>
      </c>
      <c r="I1336" s="154"/>
      <c r="J1336" s="154"/>
      <c r="K1336" s="155">
        <f>ROUND(P1336*H1336,2)</f>
        <v>0</v>
      </c>
      <c r="L1336" s="156"/>
      <c r="M1336" s="34"/>
      <c r="N1336" s="157" t="s">
        <v>1</v>
      </c>
      <c r="O1336" s="158" t="s">
        <v>41</v>
      </c>
      <c r="P1336" s="159">
        <f>I1336+J1336</f>
        <v>0</v>
      </c>
      <c r="Q1336" s="159">
        <f>ROUND(I1336*H1336,2)</f>
        <v>0</v>
      </c>
      <c r="R1336" s="159">
        <f>ROUND(J1336*H1336,2)</f>
        <v>0</v>
      </c>
      <c r="S1336" s="59"/>
      <c r="T1336" s="160">
        <f>S1336*H1336</f>
        <v>0</v>
      </c>
      <c r="U1336" s="160">
        <v>4.0999999999999999E-4</v>
      </c>
      <c r="V1336" s="160">
        <f>U1336*H1336</f>
        <v>4.8450110000000005E-2</v>
      </c>
      <c r="W1336" s="160">
        <v>0</v>
      </c>
      <c r="X1336" s="161">
        <f>W1336*H1336</f>
        <v>0</v>
      </c>
      <c r="Y1336" s="33"/>
      <c r="Z1336" s="33"/>
      <c r="AA1336" s="33"/>
      <c r="AB1336" s="33"/>
      <c r="AC1336" s="33"/>
      <c r="AD1336" s="33"/>
      <c r="AE1336" s="33"/>
      <c r="AR1336" s="162" t="s">
        <v>228</v>
      </c>
      <c r="AT1336" s="162" t="s">
        <v>148</v>
      </c>
      <c r="AU1336" s="162" t="s">
        <v>87</v>
      </c>
      <c r="AY1336" s="18" t="s">
        <v>146</v>
      </c>
      <c r="BE1336" s="163">
        <f>IF(O1336="základní",K1336,0)</f>
        <v>0</v>
      </c>
      <c r="BF1336" s="163">
        <f>IF(O1336="snížená",K1336,0)</f>
        <v>0</v>
      </c>
      <c r="BG1336" s="163">
        <f>IF(O1336="zákl. přenesená",K1336,0)</f>
        <v>0</v>
      </c>
      <c r="BH1336" s="163">
        <f>IF(O1336="sníž. přenesená",K1336,0)</f>
        <v>0</v>
      </c>
      <c r="BI1336" s="163">
        <f>IF(O1336="nulová",K1336,0)</f>
        <v>0</v>
      </c>
      <c r="BJ1336" s="18" t="s">
        <v>83</v>
      </c>
      <c r="BK1336" s="163">
        <f>ROUND(P1336*H1336,2)</f>
        <v>0</v>
      </c>
      <c r="BL1336" s="18" t="s">
        <v>228</v>
      </c>
      <c r="BM1336" s="162" t="s">
        <v>2022</v>
      </c>
    </row>
    <row r="1337" spans="1:65" s="12" customFormat="1" ht="22.9" customHeight="1">
      <c r="B1337" s="134"/>
      <c r="D1337" s="135" t="s">
        <v>77</v>
      </c>
      <c r="E1337" s="146" t="s">
        <v>2023</v>
      </c>
      <c r="F1337" s="146" t="s">
        <v>2024</v>
      </c>
      <c r="I1337" s="137"/>
      <c r="J1337" s="137"/>
      <c r="K1337" s="147">
        <f>BK1337</f>
        <v>0</v>
      </c>
      <c r="M1337" s="134"/>
      <c r="N1337" s="139"/>
      <c r="O1337" s="140"/>
      <c r="P1337" s="140"/>
      <c r="Q1337" s="141">
        <f>SUM(Q1338:Q1411)</f>
        <v>0</v>
      </c>
      <c r="R1337" s="141">
        <f>SUM(R1338:R1411)</f>
        <v>0</v>
      </c>
      <c r="S1337" s="140"/>
      <c r="T1337" s="142">
        <f>SUM(T1338:T1411)</f>
        <v>0</v>
      </c>
      <c r="U1337" s="140"/>
      <c r="V1337" s="142">
        <f>SUM(V1338:V1411)</f>
        <v>1.3588075100000001</v>
      </c>
      <c r="W1337" s="140"/>
      <c r="X1337" s="143">
        <f>SUM(X1338:X1411)</f>
        <v>0</v>
      </c>
      <c r="AR1337" s="135" t="s">
        <v>87</v>
      </c>
      <c r="AT1337" s="144" t="s">
        <v>77</v>
      </c>
      <c r="AU1337" s="144" t="s">
        <v>83</v>
      </c>
      <c r="AY1337" s="135" t="s">
        <v>146</v>
      </c>
      <c r="BK1337" s="145">
        <f>SUM(BK1338:BK1411)</f>
        <v>0</v>
      </c>
    </row>
    <row r="1338" spans="1:65" s="2" customFormat="1" ht="24.2" customHeight="1">
      <c r="A1338" s="33"/>
      <c r="B1338" s="148"/>
      <c r="C1338" s="149" t="s">
        <v>2025</v>
      </c>
      <c r="D1338" s="149" t="s">
        <v>148</v>
      </c>
      <c r="E1338" s="150" t="s">
        <v>2026</v>
      </c>
      <c r="F1338" s="151" t="s">
        <v>2027</v>
      </c>
      <c r="G1338" s="152" t="s">
        <v>151</v>
      </c>
      <c r="H1338" s="153">
        <v>2954.8510000000001</v>
      </c>
      <c r="I1338" s="154"/>
      <c r="J1338" s="154"/>
      <c r="K1338" s="155">
        <f>ROUND(P1338*H1338,2)</f>
        <v>0</v>
      </c>
      <c r="L1338" s="156"/>
      <c r="M1338" s="34"/>
      <c r="N1338" s="157" t="s">
        <v>1</v>
      </c>
      <c r="O1338" s="158" t="s">
        <v>41</v>
      </c>
      <c r="P1338" s="159">
        <f>I1338+J1338</f>
        <v>0</v>
      </c>
      <c r="Q1338" s="159">
        <f>ROUND(I1338*H1338,2)</f>
        <v>0</v>
      </c>
      <c r="R1338" s="159">
        <f>ROUND(J1338*H1338,2)</f>
        <v>0</v>
      </c>
      <c r="S1338" s="59"/>
      <c r="T1338" s="160">
        <f>S1338*H1338</f>
        <v>0</v>
      </c>
      <c r="U1338" s="160">
        <v>0</v>
      </c>
      <c r="V1338" s="160">
        <f>U1338*H1338</f>
        <v>0</v>
      </c>
      <c r="W1338" s="160">
        <v>0</v>
      </c>
      <c r="X1338" s="161">
        <f>W1338*H1338</f>
        <v>0</v>
      </c>
      <c r="Y1338" s="33"/>
      <c r="Z1338" s="33"/>
      <c r="AA1338" s="33"/>
      <c r="AB1338" s="33"/>
      <c r="AC1338" s="33"/>
      <c r="AD1338" s="33"/>
      <c r="AE1338" s="33"/>
      <c r="AR1338" s="162" t="s">
        <v>228</v>
      </c>
      <c r="AT1338" s="162" t="s">
        <v>148</v>
      </c>
      <c r="AU1338" s="162" t="s">
        <v>87</v>
      </c>
      <c r="AY1338" s="18" t="s">
        <v>146</v>
      </c>
      <c r="BE1338" s="163">
        <f>IF(O1338="základní",K1338,0)</f>
        <v>0</v>
      </c>
      <c r="BF1338" s="163">
        <f>IF(O1338="snížená",K1338,0)</f>
        <v>0</v>
      </c>
      <c r="BG1338" s="163">
        <f>IF(O1338="zákl. přenesená",K1338,0)</f>
        <v>0</v>
      </c>
      <c r="BH1338" s="163">
        <f>IF(O1338="sníž. přenesená",K1338,0)</f>
        <v>0</v>
      </c>
      <c r="BI1338" s="163">
        <f>IF(O1338="nulová",K1338,0)</f>
        <v>0</v>
      </c>
      <c r="BJ1338" s="18" t="s">
        <v>83</v>
      </c>
      <c r="BK1338" s="163">
        <f>ROUND(P1338*H1338,2)</f>
        <v>0</v>
      </c>
      <c r="BL1338" s="18" t="s">
        <v>228</v>
      </c>
      <c r="BM1338" s="162" t="s">
        <v>2028</v>
      </c>
    </row>
    <row r="1339" spans="1:65" s="13" customFormat="1" ht="11.25">
      <c r="B1339" s="164"/>
      <c r="D1339" s="165" t="s">
        <v>158</v>
      </c>
      <c r="E1339" s="166" t="s">
        <v>1</v>
      </c>
      <c r="F1339" s="167" t="s">
        <v>2010</v>
      </c>
      <c r="H1339" s="166" t="s">
        <v>1</v>
      </c>
      <c r="I1339" s="168"/>
      <c r="J1339" s="168"/>
      <c r="M1339" s="164"/>
      <c r="N1339" s="169"/>
      <c r="O1339" s="170"/>
      <c r="P1339" s="170"/>
      <c r="Q1339" s="170"/>
      <c r="R1339" s="170"/>
      <c r="S1339" s="170"/>
      <c r="T1339" s="170"/>
      <c r="U1339" s="170"/>
      <c r="V1339" s="170"/>
      <c r="W1339" s="170"/>
      <c r="X1339" s="171"/>
      <c r="AT1339" s="166" t="s">
        <v>158</v>
      </c>
      <c r="AU1339" s="166" t="s">
        <v>87</v>
      </c>
      <c r="AV1339" s="13" t="s">
        <v>83</v>
      </c>
      <c r="AW1339" s="13" t="s">
        <v>4</v>
      </c>
      <c r="AX1339" s="13" t="s">
        <v>78</v>
      </c>
      <c r="AY1339" s="166" t="s">
        <v>146</v>
      </c>
    </row>
    <row r="1340" spans="1:65" s="14" customFormat="1" ht="11.25">
      <c r="B1340" s="172"/>
      <c r="D1340" s="165" t="s">
        <v>158</v>
      </c>
      <c r="E1340" s="173" t="s">
        <v>1</v>
      </c>
      <c r="F1340" s="174" t="s">
        <v>2029</v>
      </c>
      <c r="H1340" s="175">
        <v>30.463999999999999</v>
      </c>
      <c r="I1340" s="176"/>
      <c r="J1340" s="176"/>
      <c r="M1340" s="172"/>
      <c r="N1340" s="177"/>
      <c r="O1340" s="178"/>
      <c r="P1340" s="178"/>
      <c r="Q1340" s="178"/>
      <c r="R1340" s="178"/>
      <c r="S1340" s="178"/>
      <c r="T1340" s="178"/>
      <c r="U1340" s="178"/>
      <c r="V1340" s="178"/>
      <c r="W1340" s="178"/>
      <c r="X1340" s="179"/>
      <c r="AT1340" s="173" t="s">
        <v>158</v>
      </c>
      <c r="AU1340" s="173" t="s">
        <v>87</v>
      </c>
      <c r="AV1340" s="14" t="s">
        <v>87</v>
      </c>
      <c r="AW1340" s="14" t="s">
        <v>4</v>
      </c>
      <c r="AX1340" s="14" t="s">
        <v>78</v>
      </c>
      <c r="AY1340" s="173" t="s">
        <v>146</v>
      </c>
    </row>
    <row r="1341" spans="1:65" s="14" customFormat="1" ht="11.25">
      <c r="B1341" s="172"/>
      <c r="D1341" s="165" t="s">
        <v>158</v>
      </c>
      <c r="E1341" s="173" t="s">
        <v>1</v>
      </c>
      <c r="F1341" s="174" t="s">
        <v>2030</v>
      </c>
      <c r="H1341" s="175">
        <v>15.833</v>
      </c>
      <c r="I1341" s="176"/>
      <c r="J1341" s="176"/>
      <c r="M1341" s="172"/>
      <c r="N1341" s="177"/>
      <c r="O1341" s="178"/>
      <c r="P1341" s="178"/>
      <c r="Q1341" s="178"/>
      <c r="R1341" s="178"/>
      <c r="S1341" s="178"/>
      <c r="T1341" s="178"/>
      <c r="U1341" s="178"/>
      <c r="V1341" s="178"/>
      <c r="W1341" s="178"/>
      <c r="X1341" s="179"/>
      <c r="AT1341" s="173" t="s">
        <v>158</v>
      </c>
      <c r="AU1341" s="173" t="s">
        <v>87</v>
      </c>
      <c r="AV1341" s="14" t="s">
        <v>87</v>
      </c>
      <c r="AW1341" s="14" t="s">
        <v>4</v>
      </c>
      <c r="AX1341" s="14" t="s">
        <v>78</v>
      </c>
      <c r="AY1341" s="173" t="s">
        <v>146</v>
      </c>
    </row>
    <row r="1342" spans="1:65" s="14" customFormat="1" ht="11.25">
      <c r="B1342" s="172"/>
      <c r="D1342" s="165" t="s">
        <v>158</v>
      </c>
      <c r="E1342" s="173" t="s">
        <v>1</v>
      </c>
      <c r="F1342" s="174" t="s">
        <v>2031</v>
      </c>
      <c r="H1342" s="175">
        <v>8.9860000000000007</v>
      </c>
      <c r="I1342" s="176"/>
      <c r="J1342" s="176"/>
      <c r="M1342" s="172"/>
      <c r="N1342" s="177"/>
      <c r="O1342" s="178"/>
      <c r="P1342" s="178"/>
      <c r="Q1342" s="178"/>
      <c r="R1342" s="178"/>
      <c r="S1342" s="178"/>
      <c r="T1342" s="178"/>
      <c r="U1342" s="178"/>
      <c r="V1342" s="178"/>
      <c r="W1342" s="178"/>
      <c r="X1342" s="179"/>
      <c r="AT1342" s="173" t="s">
        <v>158</v>
      </c>
      <c r="AU1342" s="173" t="s">
        <v>87</v>
      </c>
      <c r="AV1342" s="14" t="s">
        <v>87</v>
      </c>
      <c r="AW1342" s="14" t="s">
        <v>4</v>
      </c>
      <c r="AX1342" s="14" t="s">
        <v>78</v>
      </c>
      <c r="AY1342" s="173" t="s">
        <v>146</v>
      </c>
    </row>
    <row r="1343" spans="1:65" s="14" customFormat="1" ht="11.25">
      <c r="B1343" s="172"/>
      <c r="D1343" s="165" t="s">
        <v>158</v>
      </c>
      <c r="E1343" s="173" t="s">
        <v>1</v>
      </c>
      <c r="F1343" s="174" t="s">
        <v>2032</v>
      </c>
      <c r="H1343" s="175">
        <v>12.852</v>
      </c>
      <c r="I1343" s="176"/>
      <c r="J1343" s="176"/>
      <c r="M1343" s="172"/>
      <c r="N1343" s="177"/>
      <c r="O1343" s="178"/>
      <c r="P1343" s="178"/>
      <c r="Q1343" s="178"/>
      <c r="R1343" s="178"/>
      <c r="S1343" s="178"/>
      <c r="T1343" s="178"/>
      <c r="U1343" s="178"/>
      <c r="V1343" s="178"/>
      <c r="W1343" s="178"/>
      <c r="X1343" s="179"/>
      <c r="AT1343" s="173" t="s">
        <v>158</v>
      </c>
      <c r="AU1343" s="173" t="s">
        <v>87</v>
      </c>
      <c r="AV1343" s="14" t="s">
        <v>87</v>
      </c>
      <c r="AW1343" s="14" t="s">
        <v>4</v>
      </c>
      <c r="AX1343" s="14" t="s">
        <v>78</v>
      </c>
      <c r="AY1343" s="173" t="s">
        <v>146</v>
      </c>
    </row>
    <row r="1344" spans="1:65" s="14" customFormat="1" ht="22.5">
      <c r="B1344" s="172"/>
      <c r="D1344" s="165" t="s">
        <v>158</v>
      </c>
      <c r="E1344" s="173" t="s">
        <v>1</v>
      </c>
      <c r="F1344" s="174" t="s">
        <v>2033</v>
      </c>
      <c r="H1344" s="175">
        <v>372.63200000000001</v>
      </c>
      <c r="I1344" s="176"/>
      <c r="J1344" s="176"/>
      <c r="M1344" s="172"/>
      <c r="N1344" s="177"/>
      <c r="O1344" s="178"/>
      <c r="P1344" s="178"/>
      <c r="Q1344" s="178"/>
      <c r="R1344" s="178"/>
      <c r="S1344" s="178"/>
      <c r="T1344" s="178"/>
      <c r="U1344" s="178"/>
      <c r="V1344" s="178"/>
      <c r="W1344" s="178"/>
      <c r="X1344" s="179"/>
      <c r="AT1344" s="173" t="s">
        <v>158</v>
      </c>
      <c r="AU1344" s="173" t="s">
        <v>87</v>
      </c>
      <c r="AV1344" s="14" t="s">
        <v>87</v>
      </c>
      <c r="AW1344" s="14" t="s">
        <v>4</v>
      </c>
      <c r="AX1344" s="14" t="s">
        <v>78</v>
      </c>
      <c r="AY1344" s="173" t="s">
        <v>146</v>
      </c>
    </row>
    <row r="1345" spans="2:51" s="14" customFormat="1" ht="11.25">
      <c r="B1345" s="172"/>
      <c r="D1345" s="165" t="s">
        <v>158</v>
      </c>
      <c r="E1345" s="173" t="s">
        <v>1</v>
      </c>
      <c r="F1345" s="174" t="s">
        <v>2034</v>
      </c>
      <c r="H1345" s="175">
        <v>22.748000000000001</v>
      </c>
      <c r="I1345" s="176"/>
      <c r="J1345" s="176"/>
      <c r="M1345" s="172"/>
      <c r="N1345" s="177"/>
      <c r="O1345" s="178"/>
      <c r="P1345" s="178"/>
      <c r="Q1345" s="178"/>
      <c r="R1345" s="178"/>
      <c r="S1345" s="178"/>
      <c r="T1345" s="178"/>
      <c r="U1345" s="178"/>
      <c r="V1345" s="178"/>
      <c r="W1345" s="178"/>
      <c r="X1345" s="179"/>
      <c r="AT1345" s="173" t="s">
        <v>158</v>
      </c>
      <c r="AU1345" s="173" t="s">
        <v>87</v>
      </c>
      <c r="AV1345" s="14" t="s">
        <v>87</v>
      </c>
      <c r="AW1345" s="14" t="s">
        <v>4</v>
      </c>
      <c r="AX1345" s="14" t="s">
        <v>78</v>
      </c>
      <c r="AY1345" s="173" t="s">
        <v>146</v>
      </c>
    </row>
    <row r="1346" spans="2:51" s="14" customFormat="1" ht="11.25">
      <c r="B1346" s="172"/>
      <c r="D1346" s="165" t="s">
        <v>158</v>
      </c>
      <c r="E1346" s="173" t="s">
        <v>1</v>
      </c>
      <c r="F1346" s="174" t="s">
        <v>2035</v>
      </c>
      <c r="H1346" s="175">
        <v>14.378</v>
      </c>
      <c r="I1346" s="176"/>
      <c r="J1346" s="176"/>
      <c r="M1346" s="172"/>
      <c r="N1346" s="177"/>
      <c r="O1346" s="178"/>
      <c r="P1346" s="178"/>
      <c r="Q1346" s="178"/>
      <c r="R1346" s="178"/>
      <c r="S1346" s="178"/>
      <c r="T1346" s="178"/>
      <c r="U1346" s="178"/>
      <c r="V1346" s="178"/>
      <c r="W1346" s="178"/>
      <c r="X1346" s="179"/>
      <c r="AT1346" s="173" t="s">
        <v>158</v>
      </c>
      <c r="AU1346" s="173" t="s">
        <v>87</v>
      </c>
      <c r="AV1346" s="14" t="s">
        <v>87</v>
      </c>
      <c r="AW1346" s="14" t="s">
        <v>4</v>
      </c>
      <c r="AX1346" s="14" t="s">
        <v>78</v>
      </c>
      <c r="AY1346" s="173" t="s">
        <v>146</v>
      </c>
    </row>
    <row r="1347" spans="2:51" s="14" customFormat="1" ht="11.25">
      <c r="B1347" s="172"/>
      <c r="D1347" s="165" t="s">
        <v>158</v>
      </c>
      <c r="E1347" s="173" t="s">
        <v>1</v>
      </c>
      <c r="F1347" s="174" t="s">
        <v>2036</v>
      </c>
      <c r="H1347" s="175">
        <v>30.550999999999998</v>
      </c>
      <c r="I1347" s="176"/>
      <c r="J1347" s="176"/>
      <c r="M1347" s="172"/>
      <c r="N1347" s="177"/>
      <c r="O1347" s="178"/>
      <c r="P1347" s="178"/>
      <c r="Q1347" s="178"/>
      <c r="R1347" s="178"/>
      <c r="S1347" s="178"/>
      <c r="T1347" s="178"/>
      <c r="U1347" s="178"/>
      <c r="V1347" s="178"/>
      <c r="W1347" s="178"/>
      <c r="X1347" s="179"/>
      <c r="AT1347" s="173" t="s">
        <v>158</v>
      </c>
      <c r="AU1347" s="173" t="s">
        <v>87</v>
      </c>
      <c r="AV1347" s="14" t="s">
        <v>87</v>
      </c>
      <c r="AW1347" s="14" t="s">
        <v>4</v>
      </c>
      <c r="AX1347" s="14" t="s">
        <v>78</v>
      </c>
      <c r="AY1347" s="173" t="s">
        <v>146</v>
      </c>
    </row>
    <row r="1348" spans="2:51" s="14" customFormat="1" ht="11.25">
      <c r="B1348" s="172"/>
      <c r="D1348" s="165" t="s">
        <v>158</v>
      </c>
      <c r="E1348" s="173" t="s">
        <v>1</v>
      </c>
      <c r="F1348" s="174" t="s">
        <v>2037</v>
      </c>
      <c r="H1348" s="175">
        <v>77.206999999999994</v>
      </c>
      <c r="I1348" s="176"/>
      <c r="J1348" s="176"/>
      <c r="M1348" s="172"/>
      <c r="N1348" s="177"/>
      <c r="O1348" s="178"/>
      <c r="P1348" s="178"/>
      <c r="Q1348" s="178"/>
      <c r="R1348" s="178"/>
      <c r="S1348" s="178"/>
      <c r="T1348" s="178"/>
      <c r="U1348" s="178"/>
      <c r="V1348" s="178"/>
      <c r="W1348" s="178"/>
      <c r="X1348" s="179"/>
      <c r="AT1348" s="173" t="s">
        <v>158</v>
      </c>
      <c r="AU1348" s="173" t="s">
        <v>87</v>
      </c>
      <c r="AV1348" s="14" t="s">
        <v>87</v>
      </c>
      <c r="AW1348" s="14" t="s">
        <v>4</v>
      </c>
      <c r="AX1348" s="14" t="s">
        <v>78</v>
      </c>
      <c r="AY1348" s="173" t="s">
        <v>146</v>
      </c>
    </row>
    <row r="1349" spans="2:51" s="14" customFormat="1" ht="11.25">
      <c r="B1349" s="172"/>
      <c r="D1349" s="165" t="s">
        <v>158</v>
      </c>
      <c r="E1349" s="173" t="s">
        <v>1</v>
      </c>
      <c r="F1349" s="174" t="s">
        <v>2038</v>
      </c>
      <c r="H1349" s="175">
        <v>14.31</v>
      </c>
      <c r="I1349" s="176"/>
      <c r="J1349" s="176"/>
      <c r="M1349" s="172"/>
      <c r="N1349" s="177"/>
      <c r="O1349" s="178"/>
      <c r="P1349" s="178"/>
      <c r="Q1349" s="178"/>
      <c r="R1349" s="178"/>
      <c r="S1349" s="178"/>
      <c r="T1349" s="178"/>
      <c r="U1349" s="178"/>
      <c r="V1349" s="178"/>
      <c r="W1349" s="178"/>
      <c r="X1349" s="179"/>
      <c r="AT1349" s="173" t="s">
        <v>158</v>
      </c>
      <c r="AU1349" s="173" t="s">
        <v>87</v>
      </c>
      <c r="AV1349" s="14" t="s">
        <v>87</v>
      </c>
      <c r="AW1349" s="14" t="s">
        <v>4</v>
      </c>
      <c r="AX1349" s="14" t="s">
        <v>78</v>
      </c>
      <c r="AY1349" s="173" t="s">
        <v>146</v>
      </c>
    </row>
    <row r="1350" spans="2:51" s="13" customFormat="1" ht="11.25">
      <c r="B1350" s="164"/>
      <c r="D1350" s="165" t="s">
        <v>158</v>
      </c>
      <c r="E1350" s="166" t="s">
        <v>1</v>
      </c>
      <c r="F1350" s="167" t="s">
        <v>2012</v>
      </c>
      <c r="H1350" s="166" t="s">
        <v>1</v>
      </c>
      <c r="I1350" s="168"/>
      <c r="J1350" s="168"/>
      <c r="M1350" s="164"/>
      <c r="N1350" s="169"/>
      <c r="O1350" s="170"/>
      <c r="P1350" s="170"/>
      <c r="Q1350" s="170"/>
      <c r="R1350" s="170"/>
      <c r="S1350" s="170"/>
      <c r="T1350" s="170"/>
      <c r="U1350" s="170"/>
      <c r="V1350" s="170"/>
      <c r="W1350" s="170"/>
      <c r="X1350" s="171"/>
      <c r="AT1350" s="166" t="s">
        <v>158</v>
      </c>
      <c r="AU1350" s="166" t="s">
        <v>87</v>
      </c>
      <c r="AV1350" s="13" t="s">
        <v>83</v>
      </c>
      <c r="AW1350" s="13" t="s">
        <v>4</v>
      </c>
      <c r="AX1350" s="13" t="s">
        <v>78</v>
      </c>
      <c r="AY1350" s="166" t="s">
        <v>146</v>
      </c>
    </row>
    <row r="1351" spans="2:51" s="14" customFormat="1" ht="11.25">
      <c r="B1351" s="172"/>
      <c r="D1351" s="165" t="s">
        <v>158</v>
      </c>
      <c r="E1351" s="173" t="s">
        <v>1</v>
      </c>
      <c r="F1351" s="174" t="s">
        <v>2029</v>
      </c>
      <c r="H1351" s="175">
        <v>30.463999999999999</v>
      </c>
      <c r="I1351" s="176"/>
      <c r="J1351" s="176"/>
      <c r="M1351" s="172"/>
      <c r="N1351" s="177"/>
      <c r="O1351" s="178"/>
      <c r="P1351" s="178"/>
      <c r="Q1351" s="178"/>
      <c r="R1351" s="178"/>
      <c r="S1351" s="178"/>
      <c r="T1351" s="178"/>
      <c r="U1351" s="178"/>
      <c r="V1351" s="178"/>
      <c r="W1351" s="178"/>
      <c r="X1351" s="179"/>
      <c r="AT1351" s="173" t="s">
        <v>158</v>
      </c>
      <c r="AU1351" s="173" t="s">
        <v>87</v>
      </c>
      <c r="AV1351" s="14" t="s">
        <v>87</v>
      </c>
      <c r="AW1351" s="14" t="s">
        <v>4</v>
      </c>
      <c r="AX1351" s="14" t="s">
        <v>78</v>
      </c>
      <c r="AY1351" s="173" t="s">
        <v>146</v>
      </c>
    </row>
    <row r="1352" spans="2:51" s="14" customFormat="1" ht="11.25">
      <c r="B1352" s="172"/>
      <c r="D1352" s="165" t="s">
        <v>158</v>
      </c>
      <c r="E1352" s="173" t="s">
        <v>1</v>
      </c>
      <c r="F1352" s="174" t="s">
        <v>2039</v>
      </c>
      <c r="H1352" s="175">
        <v>15.833</v>
      </c>
      <c r="I1352" s="176"/>
      <c r="J1352" s="176"/>
      <c r="M1352" s="172"/>
      <c r="N1352" s="177"/>
      <c r="O1352" s="178"/>
      <c r="P1352" s="178"/>
      <c r="Q1352" s="178"/>
      <c r="R1352" s="178"/>
      <c r="S1352" s="178"/>
      <c r="T1352" s="178"/>
      <c r="U1352" s="178"/>
      <c r="V1352" s="178"/>
      <c r="W1352" s="178"/>
      <c r="X1352" s="179"/>
      <c r="AT1352" s="173" t="s">
        <v>158</v>
      </c>
      <c r="AU1352" s="173" t="s">
        <v>87</v>
      </c>
      <c r="AV1352" s="14" t="s">
        <v>87</v>
      </c>
      <c r="AW1352" s="14" t="s">
        <v>4</v>
      </c>
      <c r="AX1352" s="14" t="s">
        <v>78</v>
      </c>
      <c r="AY1352" s="173" t="s">
        <v>146</v>
      </c>
    </row>
    <row r="1353" spans="2:51" s="14" customFormat="1" ht="11.25">
      <c r="B1353" s="172"/>
      <c r="D1353" s="165" t="s">
        <v>158</v>
      </c>
      <c r="E1353" s="173" t="s">
        <v>1</v>
      </c>
      <c r="F1353" s="174" t="s">
        <v>2040</v>
      </c>
      <c r="H1353" s="175">
        <v>8.9830000000000005</v>
      </c>
      <c r="I1353" s="176"/>
      <c r="J1353" s="176"/>
      <c r="M1353" s="172"/>
      <c r="N1353" s="177"/>
      <c r="O1353" s="178"/>
      <c r="P1353" s="178"/>
      <c r="Q1353" s="178"/>
      <c r="R1353" s="178"/>
      <c r="S1353" s="178"/>
      <c r="T1353" s="178"/>
      <c r="U1353" s="178"/>
      <c r="V1353" s="178"/>
      <c r="W1353" s="178"/>
      <c r="X1353" s="179"/>
      <c r="AT1353" s="173" t="s">
        <v>158</v>
      </c>
      <c r="AU1353" s="173" t="s">
        <v>87</v>
      </c>
      <c r="AV1353" s="14" t="s">
        <v>87</v>
      </c>
      <c r="AW1353" s="14" t="s">
        <v>4</v>
      </c>
      <c r="AX1353" s="14" t="s">
        <v>78</v>
      </c>
      <c r="AY1353" s="173" t="s">
        <v>146</v>
      </c>
    </row>
    <row r="1354" spans="2:51" s="14" customFormat="1" ht="11.25">
      <c r="B1354" s="172"/>
      <c r="D1354" s="165" t="s">
        <v>158</v>
      </c>
      <c r="E1354" s="173" t="s">
        <v>1</v>
      </c>
      <c r="F1354" s="174" t="s">
        <v>2032</v>
      </c>
      <c r="H1354" s="175">
        <v>12.852</v>
      </c>
      <c r="I1354" s="176"/>
      <c r="J1354" s="176"/>
      <c r="M1354" s="172"/>
      <c r="N1354" s="177"/>
      <c r="O1354" s="178"/>
      <c r="P1354" s="178"/>
      <c r="Q1354" s="178"/>
      <c r="R1354" s="178"/>
      <c r="S1354" s="178"/>
      <c r="T1354" s="178"/>
      <c r="U1354" s="178"/>
      <c r="V1354" s="178"/>
      <c r="W1354" s="178"/>
      <c r="X1354" s="179"/>
      <c r="AT1354" s="173" t="s">
        <v>158</v>
      </c>
      <c r="AU1354" s="173" t="s">
        <v>87</v>
      </c>
      <c r="AV1354" s="14" t="s">
        <v>87</v>
      </c>
      <c r="AW1354" s="14" t="s">
        <v>4</v>
      </c>
      <c r="AX1354" s="14" t="s">
        <v>78</v>
      </c>
      <c r="AY1354" s="173" t="s">
        <v>146</v>
      </c>
    </row>
    <row r="1355" spans="2:51" s="14" customFormat="1" ht="22.5">
      <c r="B1355" s="172"/>
      <c r="D1355" s="165" t="s">
        <v>158</v>
      </c>
      <c r="E1355" s="173" t="s">
        <v>1</v>
      </c>
      <c r="F1355" s="174" t="s">
        <v>2033</v>
      </c>
      <c r="H1355" s="175">
        <v>372.63200000000001</v>
      </c>
      <c r="I1355" s="176"/>
      <c r="J1355" s="176"/>
      <c r="M1355" s="172"/>
      <c r="N1355" s="177"/>
      <c r="O1355" s="178"/>
      <c r="P1355" s="178"/>
      <c r="Q1355" s="178"/>
      <c r="R1355" s="178"/>
      <c r="S1355" s="178"/>
      <c r="T1355" s="178"/>
      <c r="U1355" s="178"/>
      <c r="V1355" s="178"/>
      <c r="W1355" s="178"/>
      <c r="X1355" s="179"/>
      <c r="AT1355" s="173" t="s">
        <v>158</v>
      </c>
      <c r="AU1355" s="173" t="s">
        <v>87</v>
      </c>
      <c r="AV1355" s="14" t="s">
        <v>87</v>
      </c>
      <c r="AW1355" s="14" t="s">
        <v>4</v>
      </c>
      <c r="AX1355" s="14" t="s">
        <v>78</v>
      </c>
      <c r="AY1355" s="173" t="s">
        <v>146</v>
      </c>
    </row>
    <row r="1356" spans="2:51" s="14" customFormat="1" ht="11.25">
      <c r="B1356" s="172"/>
      <c r="D1356" s="165" t="s">
        <v>158</v>
      </c>
      <c r="E1356" s="173" t="s">
        <v>1</v>
      </c>
      <c r="F1356" s="174" t="s">
        <v>2034</v>
      </c>
      <c r="H1356" s="175">
        <v>22.748000000000001</v>
      </c>
      <c r="I1356" s="176"/>
      <c r="J1356" s="176"/>
      <c r="M1356" s="172"/>
      <c r="N1356" s="177"/>
      <c r="O1356" s="178"/>
      <c r="P1356" s="178"/>
      <c r="Q1356" s="178"/>
      <c r="R1356" s="178"/>
      <c r="S1356" s="178"/>
      <c r="T1356" s="178"/>
      <c r="U1356" s="178"/>
      <c r="V1356" s="178"/>
      <c r="W1356" s="178"/>
      <c r="X1356" s="179"/>
      <c r="AT1356" s="173" t="s">
        <v>158</v>
      </c>
      <c r="AU1356" s="173" t="s">
        <v>87</v>
      </c>
      <c r="AV1356" s="14" t="s">
        <v>87</v>
      </c>
      <c r="AW1356" s="14" t="s">
        <v>4</v>
      </c>
      <c r="AX1356" s="14" t="s">
        <v>78</v>
      </c>
      <c r="AY1356" s="173" t="s">
        <v>146</v>
      </c>
    </row>
    <row r="1357" spans="2:51" s="14" customFormat="1" ht="11.25">
      <c r="B1357" s="172"/>
      <c r="D1357" s="165" t="s">
        <v>158</v>
      </c>
      <c r="E1357" s="173" t="s">
        <v>1</v>
      </c>
      <c r="F1357" s="174" t="s">
        <v>2035</v>
      </c>
      <c r="H1357" s="175">
        <v>14.378</v>
      </c>
      <c r="I1357" s="176"/>
      <c r="J1357" s="176"/>
      <c r="M1357" s="172"/>
      <c r="N1357" s="177"/>
      <c r="O1357" s="178"/>
      <c r="P1357" s="178"/>
      <c r="Q1357" s="178"/>
      <c r="R1357" s="178"/>
      <c r="S1357" s="178"/>
      <c r="T1357" s="178"/>
      <c r="U1357" s="178"/>
      <c r="V1357" s="178"/>
      <c r="W1357" s="178"/>
      <c r="X1357" s="179"/>
      <c r="AT1357" s="173" t="s">
        <v>158</v>
      </c>
      <c r="AU1357" s="173" t="s">
        <v>87</v>
      </c>
      <c r="AV1357" s="14" t="s">
        <v>87</v>
      </c>
      <c r="AW1357" s="14" t="s">
        <v>4</v>
      </c>
      <c r="AX1357" s="14" t="s">
        <v>78</v>
      </c>
      <c r="AY1357" s="173" t="s">
        <v>146</v>
      </c>
    </row>
    <row r="1358" spans="2:51" s="14" customFormat="1" ht="11.25">
      <c r="B1358" s="172"/>
      <c r="D1358" s="165" t="s">
        <v>158</v>
      </c>
      <c r="E1358" s="173" t="s">
        <v>1</v>
      </c>
      <c r="F1358" s="174" t="s">
        <v>2041</v>
      </c>
      <c r="H1358" s="175">
        <v>32.981000000000002</v>
      </c>
      <c r="I1358" s="176"/>
      <c r="J1358" s="176"/>
      <c r="M1358" s="172"/>
      <c r="N1358" s="177"/>
      <c r="O1358" s="178"/>
      <c r="P1358" s="178"/>
      <c r="Q1358" s="178"/>
      <c r="R1358" s="178"/>
      <c r="S1358" s="178"/>
      <c r="T1358" s="178"/>
      <c r="U1358" s="178"/>
      <c r="V1358" s="178"/>
      <c r="W1358" s="178"/>
      <c r="X1358" s="179"/>
      <c r="AT1358" s="173" t="s">
        <v>158</v>
      </c>
      <c r="AU1358" s="173" t="s">
        <v>87</v>
      </c>
      <c r="AV1358" s="14" t="s">
        <v>87</v>
      </c>
      <c r="AW1358" s="14" t="s">
        <v>4</v>
      </c>
      <c r="AX1358" s="14" t="s">
        <v>78</v>
      </c>
      <c r="AY1358" s="173" t="s">
        <v>146</v>
      </c>
    </row>
    <row r="1359" spans="2:51" s="14" customFormat="1" ht="11.25">
      <c r="B1359" s="172"/>
      <c r="D1359" s="165" t="s">
        <v>158</v>
      </c>
      <c r="E1359" s="173" t="s">
        <v>1</v>
      </c>
      <c r="F1359" s="174" t="s">
        <v>2037</v>
      </c>
      <c r="H1359" s="175">
        <v>77.206999999999994</v>
      </c>
      <c r="I1359" s="176"/>
      <c r="J1359" s="176"/>
      <c r="M1359" s="172"/>
      <c r="N1359" s="177"/>
      <c r="O1359" s="178"/>
      <c r="P1359" s="178"/>
      <c r="Q1359" s="178"/>
      <c r="R1359" s="178"/>
      <c r="S1359" s="178"/>
      <c r="T1359" s="178"/>
      <c r="U1359" s="178"/>
      <c r="V1359" s="178"/>
      <c r="W1359" s="178"/>
      <c r="X1359" s="179"/>
      <c r="AT1359" s="173" t="s">
        <v>158</v>
      </c>
      <c r="AU1359" s="173" t="s">
        <v>87</v>
      </c>
      <c r="AV1359" s="14" t="s">
        <v>87</v>
      </c>
      <c r="AW1359" s="14" t="s">
        <v>4</v>
      </c>
      <c r="AX1359" s="14" t="s">
        <v>78</v>
      </c>
      <c r="AY1359" s="173" t="s">
        <v>146</v>
      </c>
    </row>
    <row r="1360" spans="2:51" s="14" customFormat="1" ht="11.25">
      <c r="B1360" s="172"/>
      <c r="D1360" s="165" t="s">
        <v>158</v>
      </c>
      <c r="E1360" s="173" t="s">
        <v>1</v>
      </c>
      <c r="F1360" s="174" t="s">
        <v>2038</v>
      </c>
      <c r="H1360" s="175">
        <v>14.31</v>
      </c>
      <c r="I1360" s="176"/>
      <c r="J1360" s="176"/>
      <c r="M1360" s="172"/>
      <c r="N1360" s="177"/>
      <c r="O1360" s="178"/>
      <c r="P1360" s="178"/>
      <c r="Q1360" s="178"/>
      <c r="R1360" s="178"/>
      <c r="S1360" s="178"/>
      <c r="T1360" s="178"/>
      <c r="U1360" s="178"/>
      <c r="V1360" s="178"/>
      <c r="W1360" s="178"/>
      <c r="X1360" s="179"/>
      <c r="AT1360" s="173" t="s">
        <v>158</v>
      </c>
      <c r="AU1360" s="173" t="s">
        <v>87</v>
      </c>
      <c r="AV1360" s="14" t="s">
        <v>87</v>
      </c>
      <c r="AW1360" s="14" t="s">
        <v>4</v>
      </c>
      <c r="AX1360" s="14" t="s">
        <v>78</v>
      </c>
      <c r="AY1360" s="173" t="s">
        <v>146</v>
      </c>
    </row>
    <row r="1361" spans="2:51" s="13" customFormat="1" ht="11.25">
      <c r="B1361" s="164"/>
      <c r="D1361" s="165" t="s">
        <v>158</v>
      </c>
      <c r="E1361" s="166" t="s">
        <v>1</v>
      </c>
      <c r="F1361" s="167" t="s">
        <v>2014</v>
      </c>
      <c r="H1361" s="166" t="s">
        <v>1</v>
      </c>
      <c r="I1361" s="168"/>
      <c r="J1361" s="168"/>
      <c r="M1361" s="164"/>
      <c r="N1361" s="169"/>
      <c r="O1361" s="170"/>
      <c r="P1361" s="170"/>
      <c r="Q1361" s="170"/>
      <c r="R1361" s="170"/>
      <c r="S1361" s="170"/>
      <c r="T1361" s="170"/>
      <c r="U1361" s="170"/>
      <c r="V1361" s="170"/>
      <c r="W1361" s="170"/>
      <c r="X1361" s="171"/>
      <c r="AT1361" s="166" t="s">
        <v>158</v>
      </c>
      <c r="AU1361" s="166" t="s">
        <v>87</v>
      </c>
      <c r="AV1361" s="13" t="s">
        <v>83</v>
      </c>
      <c r="AW1361" s="13" t="s">
        <v>4</v>
      </c>
      <c r="AX1361" s="13" t="s">
        <v>78</v>
      </c>
      <c r="AY1361" s="166" t="s">
        <v>146</v>
      </c>
    </row>
    <row r="1362" spans="2:51" s="13" customFormat="1" ht="11.25">
      <c r="B1362" s="164"/>
      <c r="D1362" s="165" t="s">
        <v>158</v>
      </c>
      <c r="E1362" s="166" t="s">
        <v>1</v>
      </c>
      <c r="F1362" s="167" t="s">
        <v>2042</v>
      </c>
      <c r="H1362" s="166" t="s">
        <v>1</v>
      </c>
      <c r="I1362" s="168"/>
      <c r="J1362" s="168"/>
      <c r="M1362" s="164"/>
      <c r="N1362" s="169"/>
      <c r="O1362" s="170"/>
      <c r="P1362" s="170"/>
      <c r="Q1362" s="170"/>
      <c r="R1362" s="170"/>
      <c r="S1362" s="170"/>
      <c r="T1362" s="170"/>
      <c r="U1362" s="170"/>
      <c r="V1362" s="170"/>
      <c r="W1362" s="170"/>
      <c r="X1362" s="171"/>
      <c r="AT1362" s="166" t="s">
        <v>158</v>
      </c>
      <c r="AU1362" s="166" t="s">
        <v>87</v>
      </c>
      <c r="AV1362" s="13" t="s">
        <v>83</v>
      </c>
      <c r="AW1362" s="13" t="s">
        <v>4</v>
      </c>
      <c r="AX1362" s="13" t="s">
        <v>78</v>
      </c>
      <c r="AY1362" s="166" t="s">
        <v>146</v>
      </c>
    </row>
    <row r="1363" spans="2:51" s="14" customFormat="1" ht="11.25">
      <c r="B1363" s="172"/>
      <c r="D1363" s="165" t="s">
        <v>158</v>
      </c>
      <c r="E1363" s="173" t="s">
        <v>1</v>
      </c>
      <c r="F1363" s="174" t="s">
        <v>2043</v>
      </c>
      <c r="H1363" s="175">
        <v>5.28</v>
      </c>
      <c r="I1363" s="176"/>
      <c r="J1363" s="176"/>
      <c r="M1363" s="172"/>
      <c r="N1363" s="177"/>
      <c r="O1363" s="178"/>
      <c r="P1363" s="178"/>
      <c r="Q1363" s="178"/>
      <c r="R1363" s="178"/>
      <c r="S1363" s="178"/>
      <c r="T1363" s="178"/>
      <c r="U1363" s="178"/>
      <c r="V1363" s="178"/>
      <c r="W1363" s="178"/>
      <c r="X1363" s="179"/>
      <c r="AT1363" s="173" t="s">
        <v>158</v>
      </c>
      <c r="AU1363" s="173" t="s">
        <v>87</v>
      </c>
      <c r="AV1363" s="14" t="s">
        <v>87</v>
      </c>
      <c r="AW1363" s="14" t="s">
        <v>4</v>
      </c>
      <c r="AX1363" s="14" t="s">
        <v>78</v>
      </c>
      <c r="AY1363" s="173" t="s">
        <v>146</v>
      </c>
    </row>
    <row r="1364" spans="2:51" s="14" customFormat="1" ht="22.5">
      <c r="B1364" s="172"/>
      <c r="D1364" s="165" t="s">
        <v>158</v>
      </c>
      <c r="E1364" s="173" t="s">
        <v>1</v>
      </c>
      <c r="F1364" s="174" t="s">
        <v>2044</v>
      </c>
      <c r="H1364" s="175">
        <v>148.315</v>
      </c>
      <c r="I1364" s="176"/>
      <c r="J1364" s="176"/>
      <c r="M1364" s="172"/>
      <c r="N1364" s="177"/>
      <c r="O1364" s="178"/>
      <c r="P1364" s="178"/>
      <c r="Q1364" s="178"/>
      <c r="R1364" s="178"/>
      <c r="S1364" s="178"/>
      <c r="T1364" s="178"/>
      <c r="U1364" s="178"/>
      <c r="V1364" s="178"/>
      <c r="W1364" s="178"/>
      <c r="X1364" s="179"/>
      <c r="AT1364" s="173" t="s">
        <v>158</v>
      </c>
      <c r="AU1364" s="173" t="s">
        <v>87</v>
      </c>
      <c r="AV1364" s="14" t="s">
        <v>87</v>
      </c>
      <c r="AW1364" s="14" t="s">
        <v>4</v>
      </c>
      <c r="AX1364" s="14" t="s">
        <v>78</v>
      </c>
      <c r="AY1364" s="173" t="s">
        <v>146</v>
      </c>
    </row>
    <row r="1365" spans="2:51" s="14" customFormat="1" ht="11.25">
      <c r="B1365" s="172"/>
      <c r="D1365" s="165" t="s">
        <v>158</v>
      </c>
      <c r="E1365" s="173" t="s">
        <v>1</v>
      </c>
      <c r="F1365" s="174" t="s">
        <v>2045</v>
      </c>
      <c r="H1365" s="175">
        <v>26.954999999999998</v>
      </c>
      <c r="I1365" s="176"/>
      <c r="J1365" s="176"/>
      <c r="M1365" s="172"/>
      <c r="N1365" s="177"/>
      <c r="O1365" s="178"/>
      <c r="P1365" s="178"/>
      <c r="Q1365" s="178"/>
      <c r="R1365" s="178"/>
      <c r="S1365" s="178"/>
      <c r="T1365" s="178"/>
      <c r="U1365" s="178"/>
      <c r="V1365" s="178"/>
      <c r="W1365" s="178"/>
      <c r="X1365" s="179"/>
      <c r="AT1365" s="173" t="s">
        <v>158</v>
      </c>
      <c r="AU1365" s="173" t="s">
        <v>87</v>
      </c>
      <c r="AV1365" s="14" t="s">
        <v>87</v>
      </c>
      <c r="AW1365" s="14" t="s">
        <v>4</v>
      </c>
      <c r="AX1365" s="14" t="s">
        <v>78</v>
      </c>
      <c r="AY1365" s="173" t="s">
        <v>146</v>
      </c>
    </row>
    <row r="1366" spans="2:51" s="14" customFormat="1" ht="11.25">
      <c r="B1366" s="172"/>
      <c r="D1366" s="165" t="s">
        <v>158</v>
      </c>
      <c r="E1366" s="173" t="s">
        <v>1</v>
      </c>
      <c r="F1366" s="174" t="s">
        <v>2046</v>
      </c>
      <c r="H1366" s="175">
        <v>16.332000000000001</v>
      </c>
      <c r="I1366" s="176"/>
      <c r="J1366" s="176"/>
      <c r="M1366" s="172"/>
      <c r="N1366" s="177"/>
      <c r="O1366" s="178"/>
      <c r="P1366" s="178"/>
      <c r="Q1366" s="178"/>
      <c r="R1366" s="178"/>
      <c r="S1366" s="178"/>
      <c r="T1366" s="178"/>
      <c r="U1366" s="178"/>
      <c r="V1366" s="178"/>
      <c r="W1366" s="178"/>
      <c r="X1366" s="179"/>
      <c r="AT1366" s="173" t="s">
        <v>158</v>
      </c>
      <c r="AU1366" s="173" t="s">
        <v>87</v>
      </c>
      <c r="AV1366" s="14" t="s">
        <v>87</v>
      </c>
      <c r="AW1366" s="14" t="s">
        <v>4</v>
      </c>
      <c r="AX1366" s="14" t="s">
        <v>78</v>
      </c>
      <c r="AY1366" s="173" t="s">
        <v>146</v>
      </c>
    </row>
    <row r="1367" spans="2:51" s="14" customFormat="1" ht="11.25">
      <c r="B1367" s="172"/>
      <c r="D1367" s="165" t="s">
        <v>158</v>
      </c>
      <c r="E1367" s="173" t="s">
        <v>1</v>
      </c>
      <c r="F1367" s="174" t="s">
        <v>2047</v>
      </c>
      <c r="H1367" s="175">
        <v>2.9470000000000001</v>
      </c>
      <c r="I1367" s="176"/>
      <c r="J1367" s="176"/>
      <c r="M1367" s="172"/>
      <c r="N1367" s="177"/>
      <c r="O1367" s="178"/>
      <c r="P1367" s="178"/>
      <c r="Q1367" s="178"/>
      <c r="R1367" s="178"/>
      <c r="S1367" s="178"/>
      <c r="T1367" s="178"/>
      <c r="U1367" s="178"/>
      <c r="V1367" s="178"/>
      <c r="W1367" s="178"/>
      <c r="X1367" s="179"/>
      <c r="AT1367" s="173" t="s">
        <v>158</v>
      </c>
      <c r="AU1367" s="173" t="s">
        <v>87</v>
      </c>
      <c r="AV1367" s="14" t="s">
        <v>87</v>
      </c>
      <c r="AW1367" s="14" t="s">
        <v>4</v>
      </c>
      <c r="AX1367" s="14" t="s">
        <v>78</v>
      </c>
      <c r="AY1367" s="173" t="s">
        <v>146</v>
      </c>
    </row>
    <row r="1368" spans="2:51" s="14" customFormat="1" ht="11.25">
      <c r="B1368" s="172"/>
      <c r="D1368" s="165" t="s">
        <v>158</v>
      </c>
      <c r="E1368" s="173" t="s">
        <v>1</v>
      </c>
      <c r="F1368" s="174" t="s">
        <v>2048</v>
      </c>
      <c r="H1368" s="175">
        <v>18.082000000000001</v>
      </c>
      <c r="I1368" s="176"/>
      <c r="J1368" s="176"/>
      <c r="M1368" s="172"/>
      <c r="N1368" s="177"/>
      <c r="O1368" s="178"/>
      <c r="P1368" s="178"/>
      <c r="Q1368" s="178"/>
      <c r="R1368" s="178"/>
      <c r="S1368" s="178"/>
      <c r="T1368" s="178"/>
      <c r="U1368" s="178"/>
      <c r="V1368" s="178"/>
      <c r="W1368" s="178"/>
      <c r="X1368" s="179"/>
      <c r="AT1368" s="173" t="s">
        <v>158</v>
      </c>
      <c r="AU1368" s="173" t="s">
        <v>87</v>
      </c>
      <c r="AV1368" s="14" t="s">
        <v>87</v>
      </c>
      <c r="AW1368" s="14" t="s">
        <v>4</v>
      </c>
      <c r="AX1368" s="14" t="s">
        <v>78</v>
      </c>
      <c r="AY1368" s="173" t="s">
        <v>146</v>
      </c>
    </row>
    <row r="1369" spans="2:51" s="14" customFormat="1" ht="11.25">
      <c r="B1369" s="172"/>
      <c r="D1369" s="165" t="s">
        <v>158</v>
      </c>
      <c r="E1369" s="173" t="s">
        <v>1</v>
      </c>
      <c r="F1369" s="174" t="s">
        <v>2049</v>
      </c>
      <c r="H1369" s="175">
        <v>15.504</v>
      </c>
      <c r="I1369" s="176"/>
      <c r="J1369" s="176"/>
      <c r="M1369" s="172"/>
      <c r="N1369" s="177"/>
      <c r="O1369" s="178"/>
      <c r="P1369" s="178"/>
      <c r="Q1369" s="178"/>
      <c r="R1369" s="178"/>
      <c r="S1369" s="178"/>
      <c r="T1369" s="178"/>
      <c r="U1369" s="178"/>
      <c r="V1369" s="178"/>
      <c r="W1369" s="178"/>
      <c r="X1369" s="179"/>
      <c r="AT1369" s="173" t="s">
        <v>158</v>
      </c>
      <c r="AU1369" s="173" t="s">
        <v>87</v>
      </c>
      <c r="AV1369" s="14" t="s">
        <v>87</v>
      </c>
      <c r="AW1369" s="14" t="s">
        <v>4</v>
      </c>
      <c r="AX1369" s="14" t="s">
        <v>78</v>
      </c>
      <c r="AY1369" s="173" t="s">
        <v>146</v>
      </c>
    </row>
    <row r="1370" spans="2:51" s="14" customFormat="1" ht="11.25">
      <c r="B1370" s="172"/>
      <c r="D1370" s="165" t="s">
        <v>158</v>
      </c>
      <c r="E1370" s="173" t="s">
        <v>1</v>
      </c>
      <c r="F1370" s="174" t="s">
        <v>2050</v>
      </c>
      <c r="H1370" s="175">
        <v>9.2100000000000009</v>
      </c>
      <c r="I1370" s="176"/>
      <c r="J1370" s="176"/>
      <c r="M1370" s="172"/>
      <c r="N1370" s="177"/>
      <c r="O1370" s="178"/>
      <c r="P1370" s="178"/>
      <c r="Q1370" s="178"/>
      <c r="R1370" s="178"/>
      <c r="S1370" s="178"/>
      <c r="T1370" s="178"/>
      <c r="U1370" s="178"/>
      <c r="V1370" s="178"/>
      <c r="W1370" s="178"/>
      <c r="X1370" s="179"/>
      <c r="AT1370" s="173" t="s">
        <v>158</v>
      </c>
      <c r="AU1370" s="173" t="s">
        <v>87</v>
      </c>
      <c r="AV1370" s="14" t="s">
        <v>87</v>
      </c>
      <c r="AW1370" s="14" t="s">
        <v>4</v>
      </c>
      <c r="AX1370" s="14" t="s">
        <v>78</v>
      </c>
      <c r="AY1370" s="173" t="s">
        <v>146</v>
      </c>
    </row>
    <row r="1371" spans="2:51" s="14" customFormat="1" ht="11.25">
      <c r="B1371" s="172"/>
      <c r="D1371" s="165" t="s">
        <v>158</v>
      </c>
      <c r="E1371" s="173" t="s">
        <v>1</v>
      </c>
      <c r="F1371" s="174" t="s">
        <v>2051</v>
      </c>
      <c r="H1371" s="175">
        <v>4.1139999999999999</v>
      </c>
      <c r="I1371" s="176"/>
      <c r="J1371" s="176"/>
      <c r="M1371" s="172"/>
      <c r="N1371" s="177"/>
      <c r="O1371" s="178"/>
      <c r="P1371" s="178"/>
      <c r="Q1371" s="178"/>
      <c r="R1371" s="178"/>
      <c r="S1371" s="178"/>
      <c r="T1371" s="178"/>
      <c r="U1371" s="178"/>
      <c r="V1371" s="178"/>
      <c r="W1371" s="178"/>
      <c r="X1371" s="179"/>
      <c r="AT1371" s="173" t="s">
        <v>158</v>
      </c>
      <c r="AU1371" s="173" t="s">
        <v>87</v>
      </c>
      <c r="AV1371" s="14" t="s">
        <v>87</v>
      </c>
      <c r="AW1371" s="14" t="s">
        <v>4</v>
      </c>
      <c r="AX1371" s="14" t="s">
        <v>78</v>
      </c>
      <c r="AY1371" s="173" t="s">
        <v>146</v>
      </c>
    </row>
    <row r="1372" spans="2:51" s="14" customFormat="1" ht="22.5">
      <c r="B1372" s="172"/>
      <c r="D1372" s="165" t="s">
        <v>158</v>
      </c>
      <c r="E1372" s="173" t="s">
        <v>1</v>
      </c>
      <c r="F1372" s="174" t="s">
        <v>2052</v>
      </c>
      <c r="H1372" s="175">
        <v>132.71600000000001</v>
      </c>
      <c r="I1372" s="176"/>
      <c r="J1372" s="176"/>
      <c r="M1372" s="172"/>
      <c r="N1372" s="177"/>
      <c r="O1372" s="178"/>
      <c r="P1372" s="178"/>
      <c r="Q1372" s="178"/>
      <c r="R1372" s="178"/>
      <c r="S1372" s="178"/>
      <c r="T1372" s="178"/>
      <c r="U1372" s="178"/>
      <c r="V1372" s="178"/>
      <c r="W1372" s="178"/>
      <c r="X1372" s="179"/>
      <c r="AT1372" s="173" t="s">
        <v>158</v>
      </c>
      <c r="AU1372" s="173" t="s">
        <v>87</v>
      </c>
      <c r="AV1372" s="14" t="s">
        <v>87</v>
      </c>
      <c r="AW1372" s="14" t="s">
        <v>4</v>
      </c>
      <c r="AX1372" s="14" t="s">
        <v>78</v>
      </c>
      <c r="AY1372" s="173" t="s">
        <v>146</v>
      </c>
    </row>
    <row r="1373" spans="2:51" s="14" customFormat="1" ht="22.5">
      <c r="B1373" s="172"/>
      <c r="D1373" s="165" t="s">
        <v>158</v>
      </c>
      <c r="E1373" s="173" t="s">
        <v>1</v>
      </c>
      <c r="F1373" s="174" t="s">
        <v>2053</v>
      </c>
      <c r="H1373" s="175">
        <v>173.363</v>
      </c>
      <c r="I1373" s="176"/>
      <c r="J1373" s="176"/>
      <c r="M1373" s="172"/>
      <c r="N1373" s="177"/>
      <c r="O1373" s="178"/>
      <c r="P1373" s="178"/>
      <c r="Q1373" s="178"/>
      <c r="R1373" s="178"/>
      <c r="S1373" s="178"/>
      <c r="T1373" s="178"/>
      <c r="U1373" s="178"/>
      <c r="V1373" s="178"/>
      <c r="W1373" s="178"/>
      <c r="X1373" s="179"/>
      <c r="AT1373" s="173" t="s">
        <v>158</v>
      </c>
      <c r="AU1373" s="173" t="s">
        <v>87</v>
      </c>
      <c r="AV1373" s="14" t="s">
        <v>87</v>
      </c>
      <c r="AW1373" s="14" t="s">
        <v>4</v>
      </c>
      <c r="AX1373" s="14" t="s">
        <v>78</v>
      </c>
      <c r="AY1373" s="173" t="s">
        <v>146</v>
      </c>
    </row>
    <row r="1374" spans="2:51" s="14" customFormat="1" ht="11.25">
      <c r="B1374" s="172"/>
      <c r="D1374" s="165" t="s">
        <v>158</v>
      </c>
      <c r="E1374" s="173" t="s">
        <v>1</v>
      </c>
      <c r="F1374" s="174" t="s">
        <v>2054</v>
      </c>
      <c r="H1374" s="175">
        <v>66.650000000000006</v>
      </c>
      <c r="I1374" s="176"/>
      <c r="J1374" s="176"/>
      <c r="M1374" s="172"/>
      <c r="N1374" s="177"/>
      <c r="O1374" s="178"/>
      <c r="P1374" s="178"/>
      <c r="Q1374" s="178"/>
      <c r="R1374" s="178"/>
      <c r="S1374" s="178"/>
      <c r="T1374" s="178"/>
      <c r="U1374" s="178"/>
      <c r="V1374" s="178"/>
      <c r="W1374" s="178"/>
      <c r="X1374" s="179"/>
      <c r="AT1374" s="173" t="s">
        <v>158</v>
      </c>
      <c r="AU1374" s="173" t="s">
        <v>87</v>
      </c>
      <c r="AV1374" s="14" t="s">
        <v>87</v>
      </c>
      <c r="AW1374" s="14" t="s">
        <v>4</v>
      </c>
      <c r="AX1374" s="14" t="s">
        <v>78</v>
      </c>
      <c r="AY1374" s="173" t="s">
        <v>146</v>
      </c>
    </row>
    <row r="1375" spans="2:51" s="14" customFormat="1" ht="11.25">
      <c r="B1375" s="172"/>
      <c r="D1375" s="165" t="s">
        <v>158</v>
      </c>
      <c r="E1375" s="173" t="s">
        <v>1</v>
      </c>
      <c r="F1375" s="174" t="s">
        <v>2055</v>
      </c>
      <c r="H1375" s="175">
        <v>7.89</v>
      </c>
      <c r="I1375" s="176"/>
      <c r="J1375" s="176"/>
      <c r="M1375" s="172"/>
      <c r="N1375" s="177"/>
      <c r="O1375" s="178"/>
      <c r="P1375" s="178"/>
      <c r="Q1375" s="178"/>
      <c r="R1375" s="178"/>
      <c r="S1375" s="178"/>
      <c r="T1375" s="178"/>
      <c r="U1375" s="178"/>
      <c r="V1375" s="178"/>
      <c r="W1375" s="178"/>
      <c r="X1375" s="179"/>
      <c r="AT1375" s="173" t="s">
        <v>158</v>
      </c>
      <c r="AU1375" s="173" t="s">
        <v>87</v>
      </c>
      <c r="AV1375" s="14" t="s">
        <v>87</v>
      </c>
      <c r="AW1375" s="14" t="s">
        <v>4</v>
      </c>
      <c r="AX1375" s="14" t="s">
        <v>78</v>
      </c>
      <c r="AY1375" s="173" t="s">
        <v>146</v>
      </c>
    </row>
    <row r="1376" spans="2:51" s="14" customFormat="1" ht="11.25">
      <c r="B1376" s="172"/>
      <c r="D1376" s="165" t="s">
        <v>158</v>
      </c>
      <c r="E1376" s="173" t="s">
        <v>1</v>
      </c>
      <c r="F1376" s="174" t="s">
        <v>2056</v>
      </c>
      <c r="H1376" s="175">
        <v>14.398</v>
      </c>
      <c r="I1376" s="176"/>
      <c r="J1376" s="176"/>
      <c r="M1376" s="172"/>
      <c r="N1376" s="177"/>
      <c r="O1376" s="178"/>
      <c r="P1376" s="178"/>
      <c r="Q1376" s="178"/>
      <c r="R1376" s="178"/>
      <c r="S1376" s="178"/>
      <c r="T1376" s="178"/>
      <c r="U1376" s="178"/>
      <c r="V1376" s="178"/>
      <c r="W1376" s="178"/>
      <c r="X1376" s="179"/>
      <c r="AT1376" s="173" t="s">
        <v>158</v>
      </c>
      <c r="AU1376" s="173" t="s">
        <v>87</v>
      </c>
      <c r="AV1376" s="14" t="s">
        <v>87</v>
      </c>
      <c r="AW1376" s="14" t="s">
        <v>4</v>
      </c>
      <c r="AX1376" s="14" t="s">
        <v>78</v>
      </c>
      <c r="AY1376" s="173" t="s">
        <v>146</v>
      </c>
    </row>
    <row r="1377" spans="2:51" s="14" customFormat="1" ht="11.25">
      <c r="B1377" s="172"/>
      <c r="D1377" s="165" t="s">
        <v>158</v>
      </c>
      <c r="E1377" s="173" t="s">
        <v>1</v>
      </c>
      <c r="F1377" s="174" t="s">
        <v>2057</v>
      </c>
      <c r="H1377" s="175">
        <v>13.2</v>
      </c>
      <c r="I1377" s="176"/>
      <c r="J1377" s="176"/>
      <c r="M1377" s="172"/>
      <c r="N1377" s="177"/>
      <c r="O1377" s="178"/>
      <c r="P1377" s="178"/>
      <c r="Q1377" s="178"/>
      <c r="R1377" s="178"/>
      <c r="S1377" s="178"/>
      <c r="T1377" s="178"/>
      <c r="U1377" s="178"/>
      <c r="V1377" s="178"/>
      <c r="W1377" s="178"/>
      <c r="X1377" s="179"/>
      <c r="AT1377" s="173" t="s">
        <v>158</v>
      </c>
      <c r="AU1377" s="173" t="s">
        <v>87</v>
      </c>
      <c r="AV1377" s="14" t="s">
        <v>87</v>
      </c>
      <c r="AW1377" s="14" t="s">
        <v>4</v>
      </c>
      <c r="AX1377" s="14" t="s">
        <v>78</v>
      </c>
      <c r="AY1377" s="173" t="s">
        <v>146</v>
      </c>
    </row>
    <row r="1378" spans="2:51" s="14" customFormat="1" ht="11.25">
      <c r="B1378" s="172"/>
      <c r="D1378" s="165" t="s">
        <v>158</v>
      </c>
      <c r="E1378" s="173" t="s">
        <v>1</v>
      </c>
      <c r="F1378" s="174" t="s">
        <v>2058</v>
      </c>
      <c r="H1378" s="175">
        <v>15.114000000000001</v>
      </c>
      <c r="I1378" s="176"/>
      <c r="J1378" s="176"/>
      <c r="M1378" s="172"/>
      <c r="N1378" s="177"/>
      <c r="O1378" s="178"/>
      <c r="P1378" s="178"/>
      <c r="Q1378" s="178"/>
      <c r="R1378" s="178"/>
      <c r="S1378" s="178"/>
      <c r="T1378" s="178"/>
      <c r="U1378" s="178"/>
      <c r="V1378" s="178"/>
      <c r="W1378" s="178"/>
      <c r="X1378" s="179"/>
      <c r="AT1378" s="173" t="s">
        <v>158</v>
      </c>
      <c r="AU1378" s="173" t="s">
        <v>87</v>
      </c>
      <c r="AV1378" s="14" t="s">
        <v>87</v>
      </c>
      <c r="AW1378" s="14" t="s">
        <v>4</v>
      </c>
      <c r="AX1378" s="14" t="s">
        <v>78</v>
      </c>
      <c r="AY1378" s="173" t="s">
        <v>146</v>
      </c>
    </row>
    <row r="1379" spans="2:51" s="14" customFormat="1" ht="11.25">
      <c r="B1379" s="172"/>
      <c r="D1379" s="165" t="s">
        <v>158</v>
      </c>
      <c r="E1379" s="173" t="s">
        <v>1</v>
      </c>
      <c r="F1379" s="174" t="s">
        <v>2059</v>
      </c>
      <c r="H1379" s="175">
        <v>36.927</v>
      </c>
      <c r="I1379" s="176"/>
      <c r="J1379" s="176"/>
      <c r="M1379" s="172"/>
      <c r="N1379" s="177"/>
      <c r="O1379" s="178"/>
      <c r="P1379" s="178"/>
      <c r="Q1379" s="178"/>
      <c r="R1379" s="178"/>
      <c r="S1379" s="178"/>
      <c r="T1379" s="178"/>
      <c r="U1379" s="178"/>
      <c r="V1379" s="178"/>
      <c r="W1379" s="178"/>
      <c r="X1379" s="179"/>
      <c r="AT1379" s="173" t="s">
        <v>158</v>
      </c>
      <c r="AU1379" s="173" t="s">
        <v>87</v>
      </c>
      <c r="AV1379" s="14" t="s">
        <v>87</v>
      </c>
      <c r="AW1379" s="14" t="s">
        <v>4</v>
      </c>
      <c r="AX1379" s="14" t="s">
        <v>78</v>
      </c>
      <c r="AY1379" s="173" t="s">
        <v>146</v>
      </c>
    </row>
    <row r="1380" spans="2:51" s="13" customFormat="1" ht="11.25">
      <c r="B1380" s="164"/>
      <c r="D1380" s="165" t="s">
        <v>158</v>
      </c>
      <c r="E1380" s="166" t="s">
        <v>1</v>
      </c>
      <c r="F1380" s="167" t="s">
        <v>2017</v>
      </c>
      <c r="H1380" s="166" t="s">
        <v>1</v>
      </c>
      <c r="I1380" s="168"/>
      <c r="J1380" s="168"/>
      <c r="M1380" s="164"/>
      <c r="N1380" s="169"/>
      <c r="O1380" s="170"/>
      <c r="P1380" s="170"/>
      <c r="Q1380" s="170"/>
      <c r="R1380" s="170"/>
      <c r="S1380" s="170"/>
      <c r="T1380" s="170"/>
      <c r="U1380" s="170"/>
      <c r="V1380" s="170"/>
      <c r="W1380" s="170"/>
      <c r="X1380" s="171"/>
      <c r="AT1380" s="166" t="s">
        <v>158</v>
      </c>
      <c r="AU1380" s="166" t="s">
        <v>87</v>
      </c>
      <c r="AV1380" s="13" t="s">
        <v>83</v>
      </c>
      <c r="AW1380" s="13" t="s">
        <v>4</v>
      </c>
      <c r="AX1380" s="13" t="s">
        <v>78</v>
      </c>
      <c r="AY1380" s="166" t="s">
        <v>146</v>
      </c>
    </row>
    <row r="1381" spans="2:51" s="14" customFormat="1" ht="11.25">
      <c r="B1381" s="172"/>
      <c r="D1381" s="165" t="s">
        <v>158</v>
      </c>
      <c r="E1381" s="173" t="s">
        <v>1</v>
      </c>
      <c r="F1381" s="174" t="s">
        <v>2060</v>
      </c>
      <c r="H1381" s="175">
        <v>7.35</v>
      </c>
      <c r="I1381" s="176"/>
      <c r="J1381" s="176"/>
      <c r="M1381" s="172"/>
      <c r="N1381" s="177"/>
      <c r="O1381" s="178"/>
      <c r="P1381" s="178"/>
      <c r="Q1381" s="178"/>
      <c r="R1381" s="178"/>
      <c r="S1381" s="178"/>
      <c r="T1381" s="178"/>
      <c r="U1381" s="178"/>
      <c r="V1381" s="178"/>
      <c r="W1381" s="178"/>
      <c r="X1381" s="179"/>
      <c r="AT1381" s="173" t="s">
        <v>158</v>
      </c>
      <c r="AU1381" s="173" t="s">
        <v>87</v>
      </c>
      <c r="AV1381" s="14" t="s">
        <v>87</v>
      </c>
      <c r="AW1381" s="14" t="s">
        <v>4</v>
      </c>
      <c r="AX1381" s="14" t="s">
        <v>78</v>
      </c>
      <c r="AY1381" s="173" t="s">
        <v>146</v>
      </c>
    </row>
    <row r="1382" spans="2:51" s="14" customFormat="1" ht="11.25">
      <c r="B1382" s="172"/>
      <c r="D1382" s="165" t="s">
        <v>158</v>
      </c>
      <c r="E1382" s="173" t="s">
        <v>1</v>
      </c>
      <c r="F1382" s="174" t="s">
        <v>2061</v>
      </c>
      <c r="H1382" s="175">
        <v>68.040000000000006</v>
      </c>
      <c r="I1382" s="176"/>
      <c r="J1382" s="176"/>
      <c r="M1382" s="172"/>
      <c r="N1382" s="177"/>
      <c r="O1382" s="178"/>
      <c r="P1382" s="178"/>
      <c r="Q1382" s="178"/>
      <c r="R1382" s="178"/>
      <c r="S1382" s="178"/>
      <c r="T1382" s="178"/>
      <c r="U1382" s="178"/>
      <c r="V1382" s="178"/>
      <c r="W1382" s="178"/>
      <c r="X1382" s="179"/>
      <c r="AT1382" s="173" t="s">
        <v>158</v>
      </c>
      <c r="AU1382" s="173" t="s">
        <v>87</v>
      </c>
      <c r="AV1382" s="14" t="s">
        <v>87</v>
      </c>
      <c r="AW1382" s="14" t="s">
        <v>4</v>
      </c>
      <c r="AX1382" s="14" t="s">
        <v>78</v>
      </c>
      <c r="AY1382" s="173" t="s">
        <v>146</v>
      </c>
    </row>
    <row r="1383" spans="2:51" s="14" customFormat="1" ht="11.25">
      <c r="B1383" s="172"/>
      <c r="D1383" s="165" t="s">
        <v>158</v>
      </c>
      <c r="E1383" s="173" t="s">
        <v>1</v>
      </c>
      <c r="F1383" s="174" t="s">
        <v>2062</v>
      </c>
      <c r="H1383" s="175">
        <v>24.003</v>
      </c>
      <c r="I1383" s="176"/>
      <c r="J1383" s="176"/>
      <c r="M1383" s="172"/>
      <c r="N1383" s="177"/>
      <c r="O1383" s="178"/>
      <c r="P1383" s="178"/>
      <c r="Q1383" s="178"/>
      <c r="R1383" s="178"/>
      <c r="S1383" s="178"/>
      <c r="T1383" s="178"/>
      <c r="U1383" s="178"/>
      <c r="V1383" s="178"/>
      <c r="W1383" s="178"/>
      <c r="X1383" s="179"/>
      <c r="AT1383" s="173" t="s">
        <v>158</v>
      </c>
      <c r="AU1383" s="173" t="s">
        <v>87</v>
      </c>
      <c r="AV1383" s="14" t="s">
        <v>87</v>
      </c>
      <c r="AW1383" s="14" t="s">
        <v>4</v>
      </c>
      <c r="AX1383" s="14" t="s">
        <v>78</v>
      </c>
      <c r="AY1383" s="173" t="s">
        <v>146</v>
      </c>
    </row>
    <row r="1384" spans="2:51" s="14" customFormat="1" ht="11.25">
      <c r="B1384" s="172"/>
      <c r="D1384" s="165" t="s">
        <v>158</v>
      </c>
      <c r="E1384" s="173" t="s">
        <v>1</v>
      </c>
      <c r="F1384" s="174" t="s">
        <v>2063</v>
      </c>
      <c r="H1384" s="175">
        <v>11.025</v>
      </c>
      <c r="I1384" s="176"/>
      <c r="J1384" s="176"/>
      <c r="M1384" s="172"/>
      <c r="N1384" s="177"/>
      <c r="O1384" s="178"/>
      <c r="P1384" s="178"/>
      <c r="Q1384" s="178"/>
      <c r="R1384" s="178"/>
      <c r="S1384" s="178"/>
      <c r="T1384" s="178"/>
      <c r="U1384" s="178"/>
      <c r="V1384" s="178"/>
      <c r="W1384" s="178"/>
      <c r="X1384" s="179"/>
      <c r="AT1384" s="173" t="s">
        <v>158</v>
      </c>
      <c r="AU1384" s="173" t="s">
        <v>87</v>
      </c>
      <c r="AV1384" s="14" t="s">
        <v>87</v>
      </c>
      <c r="AW1384" s="14" t="s">
        <v>4</v>
      </c>
      <c r="AX1384" s="14" t="s">
        <v>78</v>
      </c>
      <c r="AY1384" s="173" t="s">
        <v>146</v>
      </c>
    </row>
    <row r="1385" spans="2:51" s="14" customFormat="1" ht="11.25">
      <c r="B1385" s="172"/>
      <c r="D1385" s="165" t="s">
        <v>158</v>
      </c>
      <c r="E1385" s="173" t="s">
        <v>1</v>
      </c>
      <c r="F1385" s="174" t="s">
        <v>2064</v>
      </c>
      <c r="H1385" s="175">
        <v>26.934999999999999</v>
      </c>
      <c r="I1385" s="176"/>
      <c r="J1385" s="176"/>
      <c r="M1385" s="172"/>
      <c r="N1385" s="177"/>
      <c r="O1385" s="178"/>
      <c r="P1385" s="178"/>
      <c r="Q1385" s="178"/>
      <c r="R1385" s="178"/>
      <c r="S1385" s="178"/>
      <c r="T1385" s="178"/>
      <c r="U1385" s="178"/>
      <c r="V1385" s="178"/>
      <c r="W1385" s="178"/>
      <c r="X1385" s="179"/>
      <c r="AT1385" s="173" t="s">
        <v>158</v>
      </c>
      <c r="AU1385" s="173" t="s">
        <v>87</v>
      </c>
      <c r="AV1385" s="14" t="s">
        <v>87</v>
      </c>
      <c r="AW1385" s="14" t="s">
        <v>4</v>
      </c>
      <c r="AX1385" s="14" t="s">
        <v>78</v>
      </c>
      <c r="AY1385" s="173" t="s">
        <v>146</v>
      </c>
    </row>
    <row r="1386" spans="2:51" s="14" customFormat="1" ht="22.5">
      <c r="B1386" s="172"/>
      <c r="D1386" s="165" t="s">
        <v>158</v>
      </c>
      <c r="E1386" s="173" t="s">
        <v>1</v>
      </c>
      <c r="F1386" s="174" t="s">
        <v>2065</v>
      </c>
      <c r="H1386" s="175">
        <v>157.47900000000001</v>
      </c>
      <c r="I1386" s="176"/>
      <c r="J1386" s="176"/>
      <c r="M1386" s="172"/>
      <c r="N1386" s="177"/>
      <c r="O1386" s="178"/>
      <c r="P1386" s="178"/>
      <c r="Q1386" s="178"/>
      <c r="R1386" s="178"/>
      <c r="S1386" s="178"/>
      <c r="T1386" s="178"/>
      <c r="U1386" s="178"/>
      <c r="V1386" s="178"/>
      <c r="W1386" s="178"/>
      <c r="X1386" s="179"/>
      <c r="AT1386" s="173" t="s">
        <v>158</v>
      </c>
      <c r="AU1386" s="173" t="s">
        <v>87</v>
      </c>
      <c r="AV1386" s="14" t="s">
        <v>87</v>
      </c>
      <c r="AW1386" s="14" t="s">
        <v>4</v>
      </c>
      <c r="AX1386" s="14" t="s">
        <v>78</v>
      </c>
      <c r="AY1386" s="173" t="s">
        <v>146</v>
      </c>
    </row>
    <row r="1387" spans="2:51" s="14" customFormat="1" ht="11.25">
      <c r="B1387" s="172"/>
      <c r="D1387" s="165" t="s">
        <v>158</v>
      </c>
      <c r="E1387" s="173" t="s">
        <v>1</v>
      </c>
      <c r="F1387" s="174" t="s">
        <v>2066</v>
      </c>
      <c r="H1387" s="175">
        <v>6.51</v>
      </c>
      <c r="I1387" s="176"/>
      <c r="J1387" s="176"/>
      <c r="M1387" s="172"/>
      <c r="N1387" s="177"/>
      <c r="O1387" s="178"/>
      <c r="P1387" s="178"/>
      <c r="Q1387" s="178"/>
      <c r="R1387" s="178"/>
      <c r="S1387" s="178"/>
      <c r="T1387" s="178"/>
      <c r="U1387" s="178"/>
      <c r="V1387" s="178"/>
      <c r="W1387" s="178"/>
      <c r="X1387" s="179"/>
      <c r="AT1387" s="173" t="s">
        <v>158</v>
      </c>
      <c r="AU1387" s="173" t="s">
        <v>87</v>
      </c>
      <c r="AV1387" s="14" t="s">
        <v>87</v>
      </c>
      <c r="AW1387" s="14" t="s">
        <v>4</v>
      </c>
      <c r="AX1387" s="14" t="s">
        <v>78</v>
      </c>
      <c r="AY1387" s="173" t="s">
        <v>146</v>
      </c>
    </row>
    <row r="1388" spans="2:51" s="14" customFormat="1" ht="11.25">
      <c r="B1388" s="172"/>
      <c r="D1388" s="165" t="s">
        <v>158</v>
      </c>
      <c r="E1388" s="173" t="s">
        <v>1</v>
      </c>
      <c r="F1388" s="174" t="s">
        <v>2067</v>
      </c>
      <c r="H1388" s="175">
        <v>12.054</v>
      </c>
      <c r="I1388" s="176"/>
      <c r="J1388" s="176"/>
      <c r="M1388" s="172"/>
      <c r="N1388" s="177"/>
      <c r="O1388" s="178"/>
      <c r="P1388" s="178"/>
      <c r="Q1388" s="178"/>
      <c r="R1388" s="178"/>
      <c r="S1388" s="178"/>
      <c r="T1388" s="178"/>
      <c r="U1388" s="178"/>
      <c r="V1388" s="178"/>
      <c r="W1388" s="178"/>
      <c r="X1388" s="179"/>
      <c r="AT1388" s="173" t="s">
        <v>158</v>
      </c>
      <c r="AU1388" s="173" t="s">
        <v>87</v>
      </c>
      <c r="AV1388" s="14" t="s">
        <v>87</v>
      </c>
      <c r="AW1388" s="14" t="s">
        <v>4</v>
      </c>
      <c r="AX1388" s="14" t="s">
        <v>78</v>
      </c>
      <c r="AY1388" s="173" t="s">
        <v>146</v>
      </c>
    </row>
    <row r="1389" spans="2:51" s="14" customFormat="1" ht="11.25">
      <c r="B1389" s="172"/>
      <c r="D1389" s="165" t="s">
        <v>158</v>
      </c>
      <c r="E1389" s="173" t="s">
        <v>1</v>
      </c>
      <c r="F1389" s="174" t="s">
        <v>2068</v>
      </c>
      <c r="H1389" s="175">
        <v>2.835</v>
      </c>
      <c r="I1389" s="176"/>
      <c r="J1389" s="176"/>
      <c r="M1389" s="172"/>
      <c r="N1389" s="177"/>
      <c r="O1389" s="178"/>
      <c r="P1389" s="178"/>
      <c r="Q1389" s="178"/>
      <c r="R1389" s="178"/>
      <c r="S1389" s="178"/>
      <c r="T1389" s="178"/>
      <c r="U1389" s="178"/>
      <c r="V1389" s="178"/>
      <c r="W1389" s="178"/>
      <c r="X1389" s="179"/>
      <c r="AT1389" s="173" t="s">
        <v>158</v>
      </c>
      <c r="AU1389" s="173" t="s">
        <v>87</v>
      </c>
      <c r="AV1389" s="14" t="s">
        <v>87</v>
      </c>
      <c r="AW1389" s="14" t="s">
        <v>4</v>
      </c>
      <c r="AX1389" s="14" t="s">
        <v>78</v>
      </c>
      <c r="AY1389" s="173" t="s">
        <v>146</v>
      </c>
    </row>
    <row r="1390" spans="2:51" s="14" customFormat="1" ht="11.25">
      <c r="B1390" s="172"/>
      <c r="D1390" s="165" t="s">
        <v>158</v>
      </c>
      <c r="E1390" s="173" t="s">
        <v>1</v>
      </c>
      <c r="F1390" s="174" t="s">
        <v>2069</v>
      </c>
      <c r="H1390" s="175">
        <v>14.007</v>
      </c>
      <c r="I1390" s="176"/>
      <c r="J1390" s="176"/>
      <c r="M1390" s="172"/>
      <c r="N1390" s="177"/>
      <c r="O1390" s="178"/>
      <c r="P1390" s="178"/>
      <c r="Q1390" s="178"/>
      <c r="R1390" s="178"/>
      <c r="S1390" s="178"/>
      <c r="T1390" s="178"/>
      <c r="U1390" s="178"/>
      <c r="V1390" s="178"/>
      <c r="W1390" s="178"/>
      <c r="X1390" s="179"/>
      <c r="AT1390" s="173" t="s">
        <v>158</v>
      </c>
      <c r="AU1390" s="173" t="s">
        <v>87</v>
      </c>
      <c r="AV1390" s="14" t="s">
        <v>87</v>
      </c>
      <c r="AW1390" s="14" t="s">
        <v>4</v>
      </c>
      <c r="AX1390" s="14" t="s">
        <v>78</v>
      </c>
      <c r="AY1390" s="173" t="s">
        <v>146</v>
      </c>
    </row>
    <row r="1391" spans="2:51" s="14" customFormat="1" ht="11.25">
      <c r="B1391" s="172"/>
      <c r="D1391" s="165" t="s">
        <v>158</v>
      </c>
      <c r="E1391" s="173" t="s">
        <v>1</v>
      </c>
      <c r="F1391" s="174" t="s">
        <v>2070</v>
      </c>
      <c r="H1391" s="175">
        <v>3.4649999999999999</v>
      </c>
      <c r="I1391" s="176"/>
      <c r="J1391" s="176"/>
      <c r="M1391" s="172"/>
      <c r="N1391" s="177"/>
      <c r="O1391" s="178"/>
      <c r="P1391" s="178"/>
      <c r="Q1391" s="178"/>
      <c r="R1391" s="178"/>
      <c r="S1391" s="178"/>
      <c r="T1391" s="178"/>
      <c r="U1391" s="178"/>
      <c r="V1391" s="178"/>
      <c r="W1391" s="178"/>
      <c r="X1391" s="179"/>
      <c r="AT1391" s="173" t="s">
        <v>158</v>
      </c>
      <c r="AU1391" s="173" t="s">
        <v>87</v>
      </c>
      <c r="AV1391" s="14" t="s">
        <v>87</v>
      </c>
      <c r="AW1391" s="14" t="s">
        <v>4</v>
      </c>
      <c r="AX1391" s="14" t="s">
        <v>78</v>
      </c>
      <c r="AY1391" s="173" t="s">
        <v>146</v>
      </c>
    </row>
    <row r="1392" spans="2:51" s="14" customFormat="1" ht="11.25">
      <c r="B1392" s="172"/>
      <c r="D1392" s="165" t="s">
        <v>158</v>
      </c>
      <c r="E1392" s="173" t="s">
        <v>1</v>
      </c>
      <c r="F1392" s="174" t="s">
        <v>2071</v>
      </c>
      <c r="H1392" s="175">
        <v>2.415</v>
      </c>
      <c r="I1392" s="176"/>
      <c r="J1392" s="176"/>
      <c r="M1392" s="172"/>
      <c r="N1392" s="177"/>
      <c r="O1392" s="178"/>
      <c r="P1392" s="178"/>
      <c r="Q1392" s="178"/>
      <c r="R1392" s="178"/>
      <c r="S1392" s="178"/>
      <c r="T1392" s="178"/>
      <c r="U1392" s="178"/>
      <c r="V1392" s="178"/>
      <c r="W1392" s="178"/>
      <c r="X1392" s="179"/>
      <c r="AT1392" s="173" t="s">
        <v>158</v>
      </c>
      <c r="AU1392" s="173" t="s">
        <v>87</v>
      </c>
      <c r="AV1392" s="14" t="s">
        <v>87</v>
      </c>
      <c r="AW1392" s="14" t="s">
        <v>4</v>
      </c>
      <c r="AX1392" s="14" t="s">
        <v>78</v>
      </c>
      <c r="AY1392" s="173" t="s">
        <v>146</v>
      </c>
    </row>
    <row r="1393" spans="1:65" s="14" customFormat="1" ht="11.25">
      <c r="B1393" s="172"/>
      <c r="D1393" s="165" t="s">
        <v>158</v>
      </c>
      <c r="E1393" s="173" t="s">
        <v>1</v>
      </c>
      <c r="F1393" s="174" t="s">
        <v>2072</v>
      </c>
      <c r="H1393" s="175">
        <v>2.415</v>
      </c>
      <c r="I1393" s="176"/>
      <c r="J1393" s="176"/>
      <c r="M1393" s="172"/>
      <c r="N1393" s="177"/>
      <c r="O1393" s="178"/>
      <c r="P1393" s="178"/>
      <c r="Q1393" s="178"/>
      <c r="R1393" s="178"/>
      <c r="S1393" s="178"/>
      <c r="T1393" s="178"/>
      <c r="U1393" s="178"/>
      <c r="V1393" s="178"/>
      <c r="W1393" s="178"/>
      <c r="X1393" s="179"/>
      <c r="AT1393" s="173" t="s">
        <v>158</v>
      </c>
      <c r="AU1393" s="173" t="s">
        <v>87</v>
      </c>
      <c r="AV1393" s="14" t="s">
        <v>87</v>
      </c>
      <c r="AW1393" s="14" t="s">
        <v>4</v>
      </c>
      <c r="AX1393" s="14" t="s">
        <v>78</v>
      </c>
      <c r="AY1393" s="173" t="s">
        <v>146</v>
      </c>
    </row>
    <row r="1394" spans="1:65" s="14" customFormat="1" ht="11.25">
      <c r="B1394" s="172"/>
      <c r="D1394" s="165" t="s">
        <v>158</v>
      </c>
      <c r="E1394" s="173" t="s">
        <v>1</v>
      </c>
      <c r="F1394" s="174" t="s">
        <v>2073</v>
      </c>
      <c r="H1394" s="175">
        <v>5.4809999999999999</v>
      </c>
      <c r="I1394" s="176"/>
      <c r="J1394" s="176"/>
      <c r="M1394" s="172"/>
      <c r="N1394" s="177"/>
      <c r="O1394" s="178"/>
      <c r="P1394" s="178"/>
      <c r="Q1394" s="178"/>
      <c r="R1394" s="178"/>
      <c r="S1394" s="178"/>
      <c r="T1394" s="178"/>
      <c r="U1394" s="178"/>
      <c r="V1394" s="178"/>
      <c r="W1394" s="178"/>
      <c r="X1394" s="179"/>
      <c r="AT1394" s="173" t="s">
        <v>158</v>
      </c>
      <c r="AU1394" s="173" t="s">
        <v>87</v>
      </c>
      <c r="AV1394" s="14" t="s">
        <v>87</v>
      </c>
      <c r="AW1394" s="14" t="s">
        <v>4</v>
      </c>
      <c r="AX1394" s="14" t="s">
        <v>78</v>
      </c>
      <c r="AY1394" s="173" t="s">
        <v>146</v>
      </c>
    </row>
    <row r="1395" spans="1:65" s="14" customFormat="1" ht="22.5">
      <c r="B1395" s="172"/>
      <c r="D1395" s="165" t="s">
        <v>158</v>
      </c>
      <c r="E1395" s="173" t="s">
        <v>1</v>
      </c>
      <c r="F1395" s="174" t="s">
        <v>2074</v>
      </c>
      <c r="H1395" s="175">
        <v>69.656999999999996</v>
      </c>
      <c r="I1395" s="176"/>
      <c r="J1395" s="176"/>
      <c r="M1395" s="172"/>
      <c r="N1395" s="177"/>
      <c r="O1395" s="178"/>
      <c r="P1395" s="178"/>
      <c r="Q1395" s="178"/>
      <c r="R1395" s="178"/>
      <c r="S1395" s="178"/>
      <c r="T1395" s="178"/>
      <c r="U1395" s="178"/>
      <c r="V1395" s="178"/>
      <c r="W1395" s="178"/>
      <c r="X1395" s="179"/>
      <c r="AT1395" s="173" t="s">
        <v>158</v>
      </c>
      <c r="AU1395" s="173" t="s">
        <v>87</v>
      </c>
      <c r="AV1395" s="14" t="s">
        <v>87</v>
      </c>
      <c r="AW1395" s="14" t="s">
        <v>4</v>
      </c>
      <c r="AX1395" s="14" t="s">
        <v>78</v>
      </c>
      <c r="AY1395" s="173" t="s">
        <v>146</v>
      </c>
    </row>
    <row r="1396" spans="1:65" s="14" customFormat="1" ht="22.5">
      <c r="B1396" s="172"/>
      <c r="D1396" s="165" t="s">
        <v>158</v>
      </c>
      <c r="E1396" s="173" t="s">
        <v>1</v>
      </c>
      <c r="F1396" s="174" t="s">
        <v>2075</v>
      </c>
      <c r="H1396" s="175">
        <v>182.322</v>
      </c>
      <c r="I1396" s="176"/>
      <c r="J1396" s="176"/>
      <c r="M1396" s="172"/>
      <c r="N1396" s="177"/>
      <c r="O1396" s="178"/>
      <c r="P1396" s="178"/>
      <c r="Q1396" s="178"/>
      <c r="R1396" s="178"/>
      <c r="S1396" s="178"/>
      <c r="T1396" s="178"/>
      <c r="U1396" s="178"/>
      <c r="V1396" s="178"/>
      <c r="W1396" s="178"/>
      <c r="X1396" s="179"/>
      <c r="AT1396" s="173" t="s">
        <v>158</v>
      </c>
      <c r="AU1396" s="173" t="s">
        <v>87</v>
      </c>
      <c r="AV1396" s="14" t="s">
        <v>87</v>
      </c>
      <c r="AW1396" s="14" t="s">
        <v>4</v>
      </c>
      <c r="AX1396" s="14" t="s">
        <v>78</v>
      </c>
      <c r="AY1396" s="173" t="s">
        <v>146</v>
      </c>
    </row>
    <row r="1397" spans="1:65" s="14" customFormat="1" ht="11.25">
      <c r="B1397" s="172"/>
      <c r="D1397" s="165" t="s">
        <v>158</v>
      </c>
      <c r="E1397" s="173" t="s">
        <v>1</v>
      </c>
      <c r="F1397" s="174" t="s">
        <v>2076</v>
      </c>
      <c r="H1397" s="175">
        <v>22.05</v>
      </c>
      <c r="I1397" s="176"/>
      <c r="J1397" s="176"/>
      <c r="M1397" s="172"/>
      <c r="N1397" s="177"/>
      <c r="O1397" s="178"/>
      <c r="P1397" s="178"/>
      <c r="Q1397" s="178"/>
      <c r="R1397" s="178"/>
      <c r="S1397" s="178"/>
      <c r="T1397" s="178"/>
      <c r="U1397" s="178"/>
      <c r="V1397" s="178"/>
      <c r="W1397" s="178"/>
      <c r="X1397" s="179"/>
      <c r="AT1397" s="173" t="s">
        <v>158</v>
      </c>
      <c r="AU1397" s="173" t="s">
        <v>87</v>
      </c>
      <c r="AV1397" s="14" t="s">
        <v>87</v>
      </c>
      <c r="AW1397" s="14" t="s">
        <v>4</v>
      </c>
      <c r="AX1397" s="14" t="s">
        <v>78</v>
      </c>
      <c r="AY1397" s="173" t="s">
        <v>146</v>
      </c>
    </row>
    <row r="1398" spans="1:65" s="14" customFormat="1" ht="11.25">
      <c r="B1398" s="172"/>
      <c r="D1398" s="165" t="s">
        <v>158</v>
      </c>
      <c r="E1398" s="173" t="s">
        <v>1</v>
      </c>
      <c r="F1398" s="174" t="s">
        <v>2077</v>
      </c>
      <c r="H1398" s="175">
        <v>10.5</v>
      </c>
      <c r="I1398" s="176"/>
      <c r="J1398" s="176"/>
      <c r="M1398" s="172"/>
      <c r="N1398" s="177"/>
      <c r="O1398" s="178"/>
      <c r="P1398" s="178"/>
      <c r="Q1398" s="178"/>
      <c r="R1398" s="178"/>
      <c r="S1398" s="178"/>
      <c r="T1398" s="178"/>
      <c r="U1398" s="178"/>
      <c r="V1398" s="178"/>
      <c r="W1398" s="178"/>
      <c r="X1398" s="179"/>
      <c r="AT1398" s="173" t="s">
        <v>158</v>
      </c>
      <c r="AU1398" s="173" t="s">
        <v>87</v>
      </c>
      <c r="AV1398" s="14" t="s">
        <v>87</v>
      </c>
      <c r="AW1398" s="14" t="s">
        <v>4</v>
      </c>
      <c r="AX1398" s="14" t="s">
        <v>78</v>
      </c>
      <c r="AY1398" s="173" t="s">
        <v>146</v>
      </c>
    </row>
    <row r="1399" spans="1:65" s="14" customFormat="1" ht="11.25">
      <c r="B1399" s="172"/>
      <c r="D1399" s="165" t="s">
        <v>158</v>
      </c>
      <c r="E1399" s="173" t="s">
        <v>1</v>
      </c>
      <c r="F1399" s="174" t="s">
        <v>2078</v>
      </c>
      <c r="H1399" s="175">
        <v>19.32</v>
      </c>
      <c r="I1399" s="176"/>
      <c r="J1399" s="176"/>
      <c r="M1399" s="172"/>
      <c r="N1399" s="177"/>
      <c r="O1399" s="178"/>
      <c r="P1399" s="178"/>
      <c r="Q1399" s="178"/>
      <c r="R1399" s="178"/>
      <c r="S1399" s="178"/>
      <c r="T1399" s="178"/>
      <c r="U1399" s="178"/>
      <c r="V1399" s="178"/>
      <c r="W1399" s="178"/>
      <c r="X1399" s="179"/>
      <c r="AT1399" s="173" t="s">
        <v>158</v>
      </c>
      <c r="AU1399" s="173" t="s">
        <v>87</v>
      </c>
      <c r="AV1399" s="14" t="s">
        <v>87</v>
      </c>
      <c r="AW1399" s="14" t="s">
        <v>4</v>
      </c>
      <c r="AX1399" s="14" t="s">
        <v>78</v>
      </c>
      <c r="AY1399" s="173" t="s">
        <v>146</v>
      </c>
    </row>
    <row r="1400" spans="1:65" s="14" customFormat="1" ht="11.25">
      <c r="B1400" s="172"/>
      <c r="D1400" s="165" t="s">
        <v>158</v>
      </c>
      <c r="E1400" s="173" t="s">
        <v>1</v>
      </c>
      <c r="F1400" s="174" t="s">
        <v>2079</v>
      </c>
      <c r="H1400" s="175">
        <v>8.4</v>
      </c>
      <c r="I1400" s="176"/>
      <c r="J1400" s="176"/>
      <c r="M1400" s="172"/>
      <c r="N1400" s="177"/>
      <c r="O1400" s="178"/>
      <c r="P1400" s="178"/>
      <c r="Q1400" s="178"/>
      <c r="R1400" s="178"/>
      <c r="S1400" s="178"/>
      <c r="T1400" s="178"/>
      <c r="U1400" s="178"/>
      <c r="V1400" s="178"/>
      <c r="W1400" s="178"/>
      <c r="X1400" s="179"/>
      <c r="AT1400" s="173" t="s">
        <v>158</v>
      </c>
      <c r="AU1400" s="173" t="s">
        <v>87</v>
      </c>
      <c r="AV1400" s="14" t="s">
        <v>87</v>
      </c>
      <c r="AW1400" s="14" t="s">
        <v>4</v>
      </c>
      <c r="AX1400" s="14" t="s">
        <v>78</v>
      </c>
      <c r="AY1400" s="173" t="s">
        <v>146</v>
      </c>
    </row>
    <row r="1401" spans="1:65" s="13" customFormat="1" ht="11.25">
      <c r="B1401" s="164"/>
      <c r="D1401" s="165" t="s">
        <v>158</v>
      </c>
      <c r="E1401" s="166" t="s">
        <v>1</v>
      </c>
      <c r="F1401" s="167" t="s">
        <v>2080</v>
      </c>
      <c r="H1401" s="166" t="s">
        <v>1</v>
      </c>
      <c r="I1401" s="168"/>
      <c r="J1401" s="168"/>
      <c r="M1401" s="164"/>
      <c r="N1401" s="169"/>
      <c r="O1401" s="170"/>
      <c r="P1401" s="170"/>
      <c r="Q1401" s="170"/>
      <c r="R1401" s="170"/>
      <c r="S1401" s="170"/>
      <c r="T1401" s="170"/>
      <c r="U1401" s="170"/>
      <c r="V1401" s="170"/>
      <c r="W1401" s="170"/>
      <c r="X1401" s="171"/>
      <c r="AT1401" s="166" t="s">
        <v>158</v>
      </c>
      <c r="AU1401" s="166" t="s">
        <v>87</v>
      </c>
      <c r="AV1401" s="13" t="s">
        <v>83</v>
      </c>
      <c r="AW1401" s="13" t="s">
        <v>4</v>
      </c>
      <c r="AX1401" s="13" t="s">
        <v>78</v>
      </c>
      <c r="AY1401" s="166" t="s">
        <v>146</v>
      </c>
    </row>
    <row r="1402" spans="1:65" s="14" customFormat="1" ht="11.25">
      <c r="B1402" s="172"/>
      <c r="D1402" s="165" t="s">
        <v>158</v>
      </c>
      <c r="E1402" s="173" t="s">
        <v>1</v>
      </c>
      <c r="F1402" s="174" t="s">
        <v>2081</v>
      </c>
      <c r="H1402" s="175">
        <v>5.7539999999999996</v>
      </c>
      <c r="I1402" s="176"/>
      <c r="J1402" s="176"/>
      <c r="M1402" s="172"/>
      <c r="N1402" s="177"/>
      <c r="O1402" s="178"/>
      <c r="P1402" s="178"/>
      <c r="Q1402" s="178"/>
      <c r="R1402" s="178"/>
      <c r="S1402" s="178"/>
      <c r="T1402" s="178"/>
      <c r="U1402" s="178"/>
      <c r="V1402" s="178"/>
      <c r="W1402" s="178"/>
      <c r="X1402" s="179"/>
      <c r="AT1402" s="173" t="s">
        <v>158</v>
      </c>
      <c r="AU1402" s="173" t="s">
        <v>87</v>
      </c>
      <c r="AV1402" s="14" t="s">
        <v>87</v>
      </c>
      <c r="AW1402" s="14" t="s">
        <v>4</v>
      </c>
      <c r="AX1402" s="14" t="s">
        <v>78</v>
      </c>
      <c r="AY1402" s="173" t="s">
        <v>146</v>
      </c>
    </row>
    <row r="1403" spans="1:65" s="14" customFormat="1" ht="11.25">
      <c r="B1403" s="172"/>
      <c r="D1403" s="165" t="s">
        <v>158</v>
      </c>
      <c r="E1403" s="173" t="s">
        <v>1</v>
      </c>
      <c r="F1403" s="174" t="s">
        <v>2082</v>
      </c>
      <c r="H1403" s="175">
        <v>5.9640000000000004</v>
      </c>
      <c r="I1403" s="176"/>
      <c r="J1403" s="176"/>
      <c r="M1403" s="172"/>
      <c r="N1403" s="177"/>
      <c r="O1403" s="178"/>
      <c r="P1403" s="178"/>
      <c r="Q1403" s="178"/>
      <c r="R1403" s="178"/>
      <c r="S1403" s="178"/>
      <c r="T1403" s="178"/>
      <c r="U1403" s="178"/>
      <c r="V1403" s="178"/>
      <c r="W1403" s="178"/>
      <c r="X1403" s="179"/>
      <c r="AT1403" s="173" t="s">
        <v>158</v>
      </c>
      <c r="AU1403" s="173" t="s">
        <v>87</v>
      </c>
      <c r="AV1403" s="14" t="s">
        <v>87</v>
      </c>
      <c r="AW1403" s="14" t="s">
        <v>4</v>
      </c>
      <c r="AX1403" s="14" t="s">
        <v>78</v>
      </c>
      <c r="AY1403" s="173" t="s">
        <v>146</v>
      </c>
    </row>
    <row r="1404" spans="1:65" s="14" customFormat="1" ht="22.5">
      <c r="B1404" s="172"/>
      <c r="D1404" s="165" t="s">
        <v>158</v>
      </c>
      <c r="E1404" s="173" t="s">
        <v>1</v>
      </c>
      <c r="F1404" s="174" t="s">
        <v>2083</v>
      </c>
      <c r="H1404" s="175">
        <v>316.38799999999998</v>
      </c>
      <c r="I1404" s="176"/>
      <c r="J1404" s="176"/>
      <c r="M1404" s="172"/>
      <c r="N1404" s="177"/>
      <c r="O1404" s="178"/>
      <c r="P1404" s="178"/>
      <c r="Q1404" s="178"/>
      <c r="R1404" s="178"/>
      <c r="S1404" s="178"/>
      <c r="T1404" s="178"/>
      <c r="U1404" s="178"/>
      <c r="V1404" s="178"/>
      <c r="W1404" s="178"/>
      <c r="X1404" s="179"/>
      <c r="AT1404" s="173" t="s">
        <v>158</v>
      </c>
      <c r="AU1404" s="173" t="s">
        <v>87</v>
      </c>
      <c r="AV1404" s="14" t="s">
        <v>87</v>
      </c>
      <c r="AW1404" s="14" t="s">
        <v>4</v>
      </c>
      <c r="AX1404" s="14" t="s">
        <v>78</v>
      </c>
      <c r="AY1404" s="173" t="s">
        <v>146</v>
      </c>
    </row>
    <row r="1405" spans="1:65" s="14" customFormat="1" ht="11.25">
      <c r="B1405" s="172"/>
      <c r="D1405" s="165" t="s">
        <v>158</v>
      </c>
      <c r="E1405" s="173" t="s">
        <v>1</v>
      </c>
      <c r="F1405" s="174" t="s">
        <v>2084</v>
      </c>
      <c r="H1405" s="175">
        <v>42.015999999999998</v>
      </c>
      <c r="I1405" s="176"/>
      <c r="J1405" s="176"/>
      <c r="M1405" s="172"/>
      <c r="N1405" s="177"/>
      <c r="O1405" s="178"/>
      <c r="P1405" s="178"/>
      <c r="Q1405" s="178"/>
      <c r="R1405" s="178"/>
      <c r="S1405" s="178"/>
      <c r="T1405" s="178"/>
      <c r="U1405" s="178"/>
      <c r="V1405" s="178"/>
      <c r="W1405" s="178"/>
      <c r="X1405" s="179"/>
      <c r="AT1405" s="173" t="s">
        <v>158</v>
      </c>
      <c r="AU1405" s="173" t="s">
        <v>87</v>
      </c>
      <c r="AV1405" s="14" t="s">
        <v>87</v>
      </c>
      <c r="AW1405" s="14" t="s">
        <v>4</v>
      </c>
      <c r="AX1405" s="14" t="s">
        <v>78</v>
      </c>
      <c r="AY1405" s="173" t="s">
        <v>146</v>
      </c>
    </row>
    <row r="1406" spans="1:65" s="14" customFormat="1" ht="11.25">
      <c r="B1406" s="172"/>
      <c r="D1406" s="165" t="s">
        <v>158</v>
      </c>
      <c r="E1406" s="173" t="s">
        <v>1</v>
      </c>
      <c r="F1406" s="174" t="s">
        <v>2085</v>
      </c>
      <c r="H1406" s="175">
        <v>19.12</v>
      </c>
      <c r="I1406" s="176"/>
      <c r="J1406" s="176"/>
      <c r="M1406" s="172"/>
      <c r="N1406" s="177"/>
      <c r="O1406" s="178"/>
      <c r="P1406" s="178"/>
      <c r="Q1406" s="178"/>
      <c r="R1406" s="178"/>
      <c r="S1406" s="178"/>
      <c r="T1406" s="178"/>
      <c r="U1406" s="178"/>
      <c r="V1406" s="178"/>
      <c r="W1406" s="178"/>
      <c r="X1406" s="179"/>
      <c r="AT1406" s="173" t="s">
        <v>158</v>
      </c>
      <c r="AU1406" s="173" t="s">
        <v>87</v>
      </c>
      <c r="AV1406" s="14" t="s">
        <v>87</v>
      </c>
      <c r="AW1406" s="14" t="s">
        <v>4</v>
      </c>
      <c r="AX1406" s="14" t="s">
        <v>78</v>
      </c>
      <c r="AY1406" s="173" t="s">
        <v>146</v>
      </c>
    </row>
    <row r="1407" spans="1:65" s="15" customFormat="1" ht="11.25">
      <c r="B1407" s="190"/>
      <c r="D1407" s="165" t="s">
        <v>158</v>
      </c>
      <c r="E1407" s="191" t="s">
        <v>1</v>
      </c>
      <c r="F1407" s="192" t="s">
        <v>248</v>
      </c>
      <c r="H1407" s="193">
        <v>2954.8510000000001</v>
      </c>
      <c r="I1407" s="194"/>
      <c r="J1407" s="194"/>
      <c r="M1407" s="190"/>
      <c r="N1407" s="195"/>
      <c r="O1407" s="196"/>
      <c r="P1407" s="196"/>
      <c r="Q1407" s="196"/>
      <c r="R1407" s="196"/>
      <c r="S1407" s="196"/>
      <c r="T1407" s="196"/>
      <c r="U1407" s="196"/>
      <c r="V1407" s="196"/>
      <c r="W1407" s="196"/>
      <c r="X1407" s="197"/>
      <c r="AT1407" s="191" t="s">
        <v>158</v>
      </c>
      <c r="AU1407" s="191" t="s">
        <v>87</v>
      </c>
      <c r="AV1407" s="15" t="s">
        <v>152</v>
      </c>
      <c r="AW1407" s="15" t="s">
        <v>4</v>
      </c>
      <c r="AX1407" s="15" t="s">
        <v>83</v>
      </c>
      <c r="AY1407" s="191" t="s">
        <v>146</v>
      </c>
    </row>
    <row r="1408" spans="1:65" s="2" customFormat="1" ht="24.2" customHeight="1">
      <c r="A1408" s="33"/>
      <c r="B1408" s="148"/>
      <c r="C1408" s="149" t="s">
        <v>2086</v>
      </c>
      <c r="D1408" s="149" t="s">
        <v>148</v>
      </c>
      <c r="E1408" s="150" t="s">
        <v>2087</v>
      </c>
      <c r="F1408" s="151" t="s">
        <v>2088</v>
      </c>
      <c r="G1408" s="152" t="s">
        <v>151</v>
      </c>
      <c r="H1408" s="153">
        <v>2956.451</v>
      </c>
      <c r="I1408" s="154"/>
      <c r="J1408" s="154"/>
      <c r="K1408" s="155">
        <f>ROUND(P1408*H1408,2)</f>
        <v>0</v>
      </c>
      <c r="L1408" s="156"/>
      <c r="M1408" s="34"/>
      <c r="N1408" s="157" t="s">
        <v>1</v>
      </c>
      <c r="O1408" s="158" t="s">
        <v>41</v>
      </c>
      <c r="P1408" s="159">
        <f>I1408+J1408</f>
        <v>0</v>
      </c>
      <c r="Q1408" s="159">
        <f>ROUND(I1408*H1408,2)</f>
        <v>0</v>
      </c>
      <c r="R1408" s="159">
        <f>ROUND(J1408*H1408,2)</f>
        <v>0</v>
      </c>
      <c r="S1408" s="59"/>
      <c r="T1408" s="160">
        <f>S1408*H1408</f>
        <v>0</v>
      </c>
      <c r="U1408" s="160">
        <v>2.1000000000000001E-4</v>
      </c>
      <c r="V1408" s="160">
        <f>U1408*H1408</f>
        <v>0.62085471000000003</v>
      </c>
      <c r="W1408" s="160">
        <v>0</v>
      </c>
      <c r="X1408" s="161">
        <f>W1408*H1408</f>
        <v>0</v>
      </c>
      <c r="Y1408" s="33"/>
      <c r="Z1408" s="33"/>
      <c r="AA1408" s="33"/>
      <c r="AB1408" s="33"/>
      <c r="AC1408" s="33"/>
      <c r="AD1408" s="33"/>
      <c r="AE1408" s="33"/>
      <c r="AR1408" s="162" t="s">
        <v>228</v>
      </c>
      <c r="AT1408" s="162" t="s">
        <v>148</v>
      </c>
      <c r="AU1408" s="162" t="s">
        <v>87</v>
      </c>
      <c r="AY1408" s="18" t="s">
        <v>146</v>
      </c>
      <c r="BE1408" s="163">
        <f>IF(O1408="základní",K1408,0)</f>
        <v>0</v>
      </c>
      <c r="BF1408" s="163">
        <f>IF(O1408="snížená",K1408,0)</f>
        <v>0</v>
      </c>
      <c r="BG1408" s="163">
        <f>IF(O1408="zákl. přenesená",K1408,0)</f>
        <v>0</v>
      </c>
      <c r="BH1408" s="163">
        <f>IF(O1408="sníž. přenesená",K1408,0)</f>
        <v>0</v>
      </c>
      <c r="BI1408" s="163">
        <f>IF(O1408="nulová",K1408,0)</f>
        <v>0</v>
      </c>
      <c r="BJ1408" s="18" t="s">
        <v>83</v>
      </c>
      <c r="BK1408" s="163">
        <f>ROUND(P1408*H1408,2)</f>
        <v>0</v>
      </c>
      <c r="BL1408" s="18" t="s">
        <v>228</v>
      </c>
      <c r="BM1408" s="162" t="s">
        <v>2089</v>
      </c>
    </row>
    <row r="1409" spans="1:65" s="14" customFormat="1" ht="11.25">
      <c r="B1409" s="172"/>
      <c r="D1409" s="165" t="s">
        <v>158</v>
      </c>
      <c r="E1409" s="173" t="s">
        <v>1</v>
      </c>
      <c r="F1409" s="174" t="s">
        <v>2090</v>
      </c>
      <c r="H1409" s="175">
        <v>2956.451</v>
      </c>
      <c r="I1409" s="176"/>
      <c r="J1409" s="176"/>
      <c r="M1409" s="172"/>
      <c r="N1409" s="177"/>
      <c r="O1409" s="178"/>
      <c r="P1409" s="178"/>
      <c r="Q1409" s="178"/>
      <c r="R1409" s="178"/>
      <c r="S1409" s="178"/>
      <c r="T1409" s="178"/>
      <c r="U1409" s="178"/>
      <c r="V1409" s="178"/>
      <c r="W1409" s="178"/>
      <c r="X1409" s="179"/>
      <c r="AT1409" s="173" t="s">
        <v>158</v>
      </c>
      <c r="AU1409" s="173" t="s">
        <v>87</v>
      </c>
      <c r="AV1409" s="14" t="s">
        <v>87</v>
      </c>
      <c r="AW1409" s="14" t="s">
        <v>4</v>
      </c>
      <c r="AX1409" s="14" t="s">
        <v>83</v>
      </c>
      <c r="AY1409" s="173" t="s">
        <v>146</v>
      </c>
    </row>
    <row r="1410" spans="1:65" s="2" customFormat="1" ht="24.2" customHeight="1">
      <c r="A1410" s="33"/>
      <c r="B1410" s="148"/>
      <c r="C1410" s="149" t="s">
        <v>2091</v>
      </c>
      <c r="D1410" s="149" t="s">
        <v>148</v>
      </c>
      <c r="E1410" s="150" t="s">
        <v>2092</v>
      </c>
      <c r="F1410" s="151" t="s">
        <v>2093</v>
      </c>
      <c r="G1410" s="152" t="s">
        <v>151</v>
      </c>
      <c r="H1410" s="153">
        <v>2838.28</v>
      </c>
      <c r="I1410" s="154"/>
      <c r="J1410" s="154"/>
      <c r="K1410" s="155">
        <f>ROUND(P1410*H1410,2)</f>
        <v>0</v>
      </c>
      <c r="L1410" s="156"/>
      <c r="M1410" s="34"/>
      <c r="N1410" s="157" t="s">
        <v>1</v>
      </c>
      <c r="O1410" s="158" t="s">
        <v>41</v>
      </c>
      <c r="P1410" s="159">
        <f>I1410+J1410</f>
        <v>0</v>
      </c>
      <c r="Q1410" s="159">
        <f>ROUND(I1410*H1410,2)</f>
        <v>0</v>
      </c>
      <c r="R1410" s="159">
        <f>ROUND(J1410*H1410,2)</f>
        <v>0</v>
      </c>
      <c r="S1410" s="59"/>
      <c r="T1410" s="160">
        <f>S1410*H1410</f>
        <v>0</v>
      </c>
      <c r="U1410" s="160">
        <v>2.5999999999999998E-4</v>
      </c>
      <c r="V1410" s="160">
        <f>U1410*H1410</f>
        <v>0.73795279999999996</v>
      </c>
      <c r="W1410" s="160">
        <v>0</v>
      </c>
      <c r="X1410" s="161">
        <f>W1410*H1410</f>
        <v>0</v>
      </c>
      <c r="Y1410" s="33"/>
      <c r="Z1410" s="33"/>
      <c r="AA1410" s="33"/>
      <c r="AB1410" s="33"/>
      <c r="AC1410" s="33"/>
      <c r="AD1410" s="33"/>
      <c r="AE1410" s="33"/>
      <c r="AR1410" s="162" t="s">
        <v>228</v>
      </c>
      <c r="AT1410" s="162" t="s">
        <v>148</v>
      </c>
      <c r="AU1410" s="162" t="s">
        <v>87</v>
      </c>
      <c r="AY1410" s="18" t="s">
        <v>146</v>
      </c>
      <c r="BE1410" s="163">
        <f>IF(O1410="základní",K1410,0)</f>
        <v>0</v>
      </c>
      <c r="BF1410" s="163">
        <f>IF(O1410="snížená",K1410,0)</f>
        <v>0</v>
      </c>
      <c r="BG1410" s="163">
        <f>IF(O1410="zákl. přenesená",K1410,0)</f>
        <v>0</v>
      </c>
      <c r="BH1410" s="163">
        <f>IF(O1410="sníž. přenesená",K1410,0)</f>
        <v>0</v>
      </c>
      <c r="BI1410" s="163">
        <f>IF(O1410="nulová",K1410,0)</f>
        <v>0</v>
      </c>
      <c r="BJ1410" s="18" t="s">
        <v>83</v>
      </c>
      <c r="BK1410" s="163">
        <f>ROUND(P1410*H1410,2)</f>
        <v>0</v>
      </c>
      <c r="BL1410" s="18" t="s">
        <v>228</v>
      </c>
      <c r="BM1410" s="162" t="s">
        <v>2094</v>
      </c>
    </row>
    <row r="1411" spans="1:65" s="14" customFormat="1" ht="11.25">
      <c r="B1411" s="172"/>
      <c r="D1411" s="165" t="s">
        <v>158</v>
      </c>
      <c r="E1411" s="173" t="s">
        <v>1</v>
      </c>
      <c r="F1411" s="174" t="s">
        <v>2095</v>
      </c>
      <c r="H1411" s="175">
        <v>2838.28</v>
      </c>
      <c r="I1411" s="176"/>
      <c r="J1411" s="176"/>
      <c r="M1411" s="172"/>
      <c r="N1411" s="206"/>
      <c r="O1411" s="207"/>
      <c r="P1411" s="207"/>
      <c r="Q1411" s="207"/>
      <c r="R1411" s="207"/>
      <c r="S1411" s="207"/>
      <c r="T1411" s="207"/>
      <c r="U1411" s="207"/>
      <c r="V1411" s="207"/>
      <c r="W1411" s="207"/>
      <c r="X1411" s="208"/>
      <c r="AT1411" s="173" t="s">
        <v>158</v>
      </c>
      <c r="AU1411" s="173" t="s">
        <v>87</v>
      </c>
      <c r="AV1411" s="14" t="s">
        <v>87</v>
      </c>
      <c r="AW1411" s="14" t="s">
        <v>4</v>
      </c>
      <c r="AX1411" s="14" t="s">
        <v>83</v>
      </c>
      <c r="AY1411" s="173" t="s">
        <v>146</v>
      </c>
    </row>
    <row r="1412" spans="1:65" s="2" customFormat="1" ht="6.95" customHeight="1">
      <c r="A1412" s="33"/>
      <c r="B1412" s="48"/>
      <c r="C1412" s="49"/>
      <c r="D1412" s="49"/>
      <c r="E1412" s="49"/>
      <c r="F1412" s="49"/>
      <c r="G1412" s="49"/>
      <c r="H1412" s="49"/>
      <c r="I1412" s="49"/>
      <c r="J1412" s="49"/>
      <c r="K1412" s="49"/>
      <c r="L1412" s="49"/>
      <c r="M1412" s="34"/>
      <c r="N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</row>
  </sheetData>
  <autoFilter ref="C140:L1411"/>
  <mergeCells count="9">
    <mergeCell ref="E87:H87"/>
    <mergeCell ref="E131:H131"/>
    <mergeCell ref="E133:H13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53" t="s">
        <v>6</v>
      </c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T2" s="18" t="s">
        <v>89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AT3" s="18" t="s">
        <v>87</v>
      </c>
    </row>
    <row r="4" spans="1:46" s="1" customFormat="1" ht="24.95" customHeight="1">
      <c r="B4" s="21"/>
      <c r="D4" s="22" t="s">
        <v>90</v>
      </c>
      <c r="M4" s="21"/>
      <c r="N4" s="95" t="s">
        <v>11</v>
      </c>
      <c r="AT4" s="18" t="s">
        <v>3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28" t="s">
        <v>17</v>
      </c>
      <c r="M6" s="21"/>
    </row>
    <row r="7" spans="1:46" s="1" customFormat="1" ht="26.25" customHeight="1">
      <c r="B7" s="21"/>
      <c r="E7" s="254" t="str">
        <f>'Rekapitulace stavby'!K6</f>
        <v>Stavební úpravy č.p.167,PO schodiště západ,PBŘ celku- Nemocnice Vysoké Mýto</v>
      </c>
      <c r="F7" s="255"/>
      <c r="G7" s="255"/>
      <c r="H7" s="255"/>
      <c r="M7" s="21"/>
    </row>
    <row r="8" spans="1:46" s="2" customFormat="1" ht="12" customHeight="1">
      <c r="A8" s="33"/>
      <c r="B8" s="34"/>
      <c r="C8" s="33"/>
      <c r="D8" s="28" t="s">
        <v>91</v>
      </c>
      <c r="E8" s="33"/>
      <c r="F8" s="33"/>
      <c r="G8" s="33"/>
      <c r="H8" s="33"/>
      <c r="I8" s="33"/>
      <c r="J8" s="33"/>
      <c r="K8" s="33"/>
      <c r="L8" s="33"/>
      <c r="M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2096</v>
      </c>
      <c r="F9" s="256"/>
      <c r="G9" s="256"/>
      <c r="H9" s="256"/>
      <c r="I9" s="33"/>
      <c r="J9" s="33"/>
      <c r="K9" s="33"/>
      <c r="L9" s="33"/>
      <c r="M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1</v>
      </c>
      <c r="G11" s="33"/>
      <c r="H11" s="33"/>
      <c r="I11" s="28" t="s">
        <v>20</v>
      </c>
      <c r="J11" s="26" t="s">
        <v>1</v>
      </c>
      <c r="K11" s="33"/>
      <c r="L11" s="33"/>
      <c r="M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6" t="str">
        <f>'Rekapitulace stavby'!AN8</f>
        <v>16. 12. 2022</v>
      </c>
      <c r="K12" s="33"/>
      <c r="L12" s="33"/>
      <c r="M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1</v>
      </c>
      <c r="K14" s="33"/>
      <c r="L14" s="33"/>
      <c r="M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1</v>
      </c>
      <c r="K15" s="33"/>
      <c r="L15" s="33"/>
      <c r="M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33"/>
      <c r="M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18"/>
      <c r="G18" s="218"/>
      <c r="H18" s="218"/>
      <c r="I18" s="28" t="s">
        <v>28</v>
      </c>
      <c r="J18" s="29" t="str">
        <f>'Rekapitulace stavby'!AN14</f>
        <v>Vyplň údaj</v>
      </c>
      <c r="K18" s="33"/>
      <c r="L18" s="33"/>
      <c r="M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1</v>
      </c>
      <c r="K20" s="33"/>
      <c r="L20" s="33"/>
      <c r="M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1</v>
      </c>
      <c r="K21" s="33"/>
      <c r="L21" s="33"/>
      <c r="M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26</v>
      </c>
      <c r="J23" s="26" t="s">
        <v>1</v>
      </c>
      <c r="K23" s="33"/>
      <c r="L23" s="33"/>
      <c r="M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28</v>
      </c>
      <c r="J24" s="26" t="s">
        <v>1</v>
      </c>
      <c r="K24" s="33"/>
      <c r="L24" s="33"/>
      <c r="M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33"/>
      <c r="M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23" t="s">
        <v>1</v>
      </c>
      <c r="F27" s="223"/>
      <c r="G27" s="223"/>
      <c r="H27" s="223"/>
      <c r="I27" s="96"/>
      <c r="J27" s="96"/>
      <c r="K27" s="96"/>
      <c r="L27" s="96"/>
      <c r="M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67"/>
      <c r="M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.75">
      <c r="A30" s="33"/>
      <c r="B30" s="34"/>
      <c r="C30" s="33"/>
      <c r="D30" s="33"/>
      <c r="E30" s="28" t="s">
        <v>93</v>
      </c>
      <c r="F30" s="33"/>
      <c r="G30" s="33"/>
      <c r="H30" s="33"/>
      <c r="I30" s="33"/>
      <c r="J30" s="33"/>
      <c r="K30" s="99">
        <f>I96</f>
        <v>0</v>
      </c>
      <c r="L30" s="33"/>
      <c r="M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2.75">
      <c r="A31" s="33"/>
      <c r="B31" s="34"/>
      <c r="C31" s="33"/>
      <c r="D31" s="33"/>
      <c r="E31" s="28" t="s">
        <v>94</v>
      </c>
      <c r="F31" s="33"/>
      <c r="G31" s="33"/>
      <c r="H31" s="33"/>
      <c r="I31" s="33"/>
      <c r="J31" s="33"/>
      <c r="K31" s="99">
        <f>J96</f>
        <v>0</v>
      </c>
      <c r="L31" s="33"/>
      <c r="M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0" t="s">
        <v>36</v>
      </c>
      <c r="E32" s="33"/>
      <c r="F32" s="33"/>
      <c r="G32" s="33"/>
      <c r="H32" s="33"/>
      <c r="I32" s="33"/>
      <c r="J32" s="33"/>
      <c r="K32" s="72">
        <f>ROUND(K119, 2)</f>
        <v>0</v>
      </c>
      <c r="L32" s="33"/>
      <c r="M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67"/>
      <c r="M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3"/>
      <c r="K34" s="37" t="s">
        <v>39</v>
      </c>
      <c r="L34" s="33"/>
      <c r="M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1" t="s">
        <v>40</v>
      </c>
      <c r="E35" s="28" t="s">
        <v>41</v>
      </c>
      <c r="F35" s="99">
        <f>ROUND((SUM(BE119:BE128)),  2)</f>
        <v>0</v>
      </c>
      <c r="G35" s="33"/>
      <c r="H35" s="33"/>
      <c r="I35" s="102">
        <v>0.21</v>
      </c>
      <c r="J35" s="33"/>
      <c r="K35" s="99">
        <f>ROUND(((SUM(BE119:BE128))*I35),  2)</f>
        <v>0</v>
      </c>
      <c r="L35" s="33"/>
      <c r="M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99">
        <f>ROUND((SUM(BF119:BF128)),  2)</f>
        <v>0</v>
      </c>
      <c r="G36" s="33"/>
      <c r="H36" s="33"/>
      <c r="I36" s="102">
        <v>0.15</v>
      </c>
      <c r="J36" s="33"/>
      <c r="K36" s="99">
        <f>ROUND(((SUM(BF119:BF128))*I36),  2)</f>
        <v>0</v>
      </c>
      <c r="L36" s="33"/>
      <c r="M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99">
        <f>ROUND((SUM(BG119:BG128)),  2)</f>
        <v>0</v>
      </c>
      <c r="G37" s="33"/>
      <c r="H37" s="33"/>
      <c r="I37" s="102">
        <v>0.21</v>
      </c>
      <c r="J37" s="33"/>
      <c r="K37" s="99">
        <f>0</f>
        <v>0</v>
      </c>
      <c r="L37" s="33"/>
      <c r="M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99">
        <f>ROUND((SUM(BH119:BH128)),  2)</f>
        <v>0</v>
      </c>
      <c r="G38" s="33"/>
      <c r="H38" s="33"/>
      <c r="I38" s="102">
        <v>0.15</v>
      </c>
      <c r="J38" s="33"/>
      <c r="K38" s="99">
        <f>0</f>
        <v>0</v>
      </c>
      <c r="L38" s="33"/>
      <c r="M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99">
        <f>ROUND((SUM(BI119:BI128)),  2)</f>
        <v>0</v>
      </c>
      <c r="G39" s="33"/>
      <c r="H39" s="33"/>
      <c r="I39" s="102">
        <v>0</v>
      </c>
      <c r="J39" s="33"/>
      <c r="K39" s="99">
        <f>0</f>
        <v>0</v>
      </c>
      <c r="L39" s="33"/>
      <c r="M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3"/>
      <c r="D41" s="104" t="s">
        <v>46</v>
      </c>
      <c r="E41" s="61"/>
      <c r="F41" s="61"/>
      <c r="G41" s="105" t="s">
        <v>47</v>
      </c>
      <c r="H41" s="106" t="s">
        <v>48</v>
      </c>
      <c r="I41" s="61"/>
      <c r="J41" s="61"/>
      <c r="K41" s="107">
        <f>SUM(K32:K39)</f>
        <v>0</v>
      </c>
      <c r="L41" s="108"/>
      <c r="M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M43" s="21"/>
    </row>
    <row r="44" spans="1:31" s="1" customFormat="1" ht="14.45" customHeight="1">
      <c r="B44" s="21"/>
      <c r="M44" s="21"/>
    </row>
    <row r="45" spans="1:31" s="1" customFormat="1" ht="14.45" customHeight="1">
      <c r="B45" s="21"/>
      <c r="M45" s="21"/>
    </row>
    <row r="46" spans="1:31" s="1" customFormat="1" ht="14.45" customHeight="1">
      <c r="B46" s="21"/>
      <c r="M46" s="21"/>
    </row>
    <row r="47" spans="1:31" s="1" customFormat="1" ht="14.45" customHeight="1">
      <c r="B47" s="21"/>
      <c r="M47" s="21"/>
    </row>
    <row r="48" spans="1:31" s="1" customFormat="1" ht="14.45" customHeight="1">
      <c r="B48" s="21"/>
      <c r="M48" s="21"/>
    </row>
    <row r="49" spans="1:31" s="1" customFormat="1" ht="14.45" customHeight="1">
      <c r="B49" s="21"/>
      <c r="M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5"/>
      <c r="M50" s="43"/>
    </row>
    <row r="51" spans="1:31" ht="11.25">
      <c r="B51" s="21"/>
      <c r="M51" s="21"/>
    </row>
    <row r="52" spans="1:31" ht="11.25">
      <c r="B52" s="21"/>
      <c r="M52" s="21"/>
    </row>
    <row r="53" spans="1:31" ht="11.25">
      <c r="B53" s="21"/>
      <c r="M53" s="21"/>
    </row>
    <row r="54" spans="1:31" ht="11.25">
      <c r="B54" s="21"/>
      <c r="M54" s="21"/>
    </row>
    <row r="55" spans="1:31" ht="11.25">
      <c r="B55" s="21"/>
      <c r="M55" s="21"/>
    </row>
    <row r="56" spans="1:31" ht="11.25">
      <c r="B56" s="21"/>
      <c r="M56" s="21"/>
    </row>
    <row r="57" spans="1:31" ht="11.25">
      <c r="B57" s="21"/>
      <c r="M57" s="21"/>
    </row>
    <row r="58" spans="1:31" ht="11.25">
      <c r="B58" s="21"/>
      <c r="M58" s="21"/>
    </row>
    <row r="59" spans="1:31" ht="11.25">
      <c r="B59" s="21"/>
      <c r="M59" s="21"/>
    </row>
    <row r="60" spans="1:31" ht="11.25">
      <c r="B60" s="21"/>
      <c r="M60" s="21"/>
    </row>
    <row r="61" spans="1:31" s="2" customFormat="1" ht="12.75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36"/>
      <c r="M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M62" s="21"/>
    </row>
    <row r="63" spans="1:31" ht="11.25">
      <c r="B63" s="21"/>
      <c r="M63" s="21"/>
    </row>
    <row r="64" spans="1:31" ht="11.25">
      <c r="B64" s="21"/>
      <c r="M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7"/>
      <c r="M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M66" s="21"/>
    </row>
    <row r="67" spans="1:31" ht="11.25">
      <c r="B67" s="21"/>
      <c r="M67" s="21"/>
    </row>
    <row r="68" spans="1:31" ht="11.25">
      <c r="B68" s="21"/>
      <c r="M68" s="21"/>
    </row>
    <row r="69" spans="1:31" ht="11.25">
      <c r="B69" s="21"/>
      <c r="M69" s="21"/>
    </row>
    <row r="70" spans="1:31" ht="11.25">
      <c r="B70" s="21"/>
      <c r="M70" s="21"/>
    </row>
    <row r="71" spans="1:31" ht="11.25">
      <c r="B71" s="21"/>
      <c r="M71" s="21"/>
    </row>
    <row r="72" spans="1:31" ht="11.25">
      <c r="B72" s="21"/>
      <c r="M72" s="21"/>
    </row>
    <row r="73" spans="1:31" ht="11.25">
      <c r="B73" s="21"/>
      <c r="M73" s="21"/>
    </row>
    <row r="74" spans="1:31" ht="11.25">
      <c r="B74" s="21"/>
      <c r="M74" s="21"/>
    </row>
    <row r="75" spans="1:31" ht="11.25">
      <c r="B75" s="21"/>
      <c r="M75" s="21"/>
    </row>
    <row r="76" spans="1:31" s="2" customFormat="1" ht="12.75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36"/>
      <c r="M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95</v>
      </c>
      <c r="D82" s="33"/>
      <c r="E82" s="33"/>
      <c r="F82" s="33"/>
      <c r="G82" s="33"/>
      <c r="H82" s="33"/>
      <c r="I82" s="33"/>
      <c r="J82" s="33"/>
      <c r="K82" s="33"/>
      <c r="L82" s="33"/>
      <c r="M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3"/>
      <c r="E84" s="33"/>
      <c r="F84" s="33"/>
      <c r="G84" s="33"/>
      <c r="H84" s="33"/>
      <c r="I84" s="33"/>
      <c r="J84" s="33"/>
      <c r="K84" s="33"/>
      <c r="L84" s="33"/>
      <c r="M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3"/>
      <c r="D85" s="33"/>
      <c r="E85" s="254" t="str">
        <f>E7</f>
        <v>Stavební úpravy č.p.167,PO schodiště západ,PBŘ celku- Nemocnice Vysoké Mýto</v>
      </c>
      <c r="F85" s="255"/>
      <c r="G85" s="255"/>
      <c r="H85" s="255"/>
      <c r="I85" s="33"/>
      <c r="J85" s="33"/>
      <c r="K85" s="33"/>
      <c r="L85" s="33"/>
      <c r="M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3"/>
      <c r="E86" s="33"/>
      <c r="F86" s="33"/>
      <c r="G86" s="33"/>
      <c r="H86" s="33"/>
      <c r="I86" s="33"/>
      <c r="J86" s="33"/>
      <c r="K86" s="33"/>
      <c r="L86" s="33"/>
      <c r="M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2 - Vedlejší rozpočtové náklady</v>
      </c>
      <c r="F87" s="256"/>
      <c r="G87" s="256"/>
      <c r="H87" s="256"/>
      <c r="I87" s="33"/>
      <c r="J87" s="33"/>
      <c r="K87" s="33"/>
      <c r="L87" s="33"/>
      <c r="M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3"/>
      <c r="E89" s="33"/>
      <c r="F89" s="26" t="str">
        <f>F12</f>
        <v>ul.Hradecká p.č.st.1985/3</v>
      </c>
      <c r="G89" s="33"/>
      <c r="H89" s="33"/>
      <c r="I89" s="28" t="s">
        <v>23</v>
      </c>
      <c r="J89" s="56" t="str">
        <f>IF(J12="","",J12)</f>
        <v>16. 12. 2022</v>
      </c>
      <c r="K89" s="33"/>
      <c r="L89" s="33"/>
      <c r="M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25</v>
      </c>
      <c r="D91" s="33"/>
      <c r="E91" s="33"/>
      <c r="F91" s="26" t="str">
        <f>E15</f>
        <v>Vysokomýtská nemocnice p.o.</v>
      </c>
      <c r="G91" s="33"/>
      <c r="H91" s="33"/>
      <c r="I91" s="28" t="s">
        <v>31</v>
      </c>
      <c r="J91" s="31" t="str">
        <f>E21</f>
        <v>KVARTA spol.s r.o. Choceň</v>
      </c>
      <c r="K91" s="33"/>
      <c r="L91" s="33"/>
      <c r="M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R.Janošová</v>
      </c>
      <c r="K92" s="33"/>
      <c r="L92" s="33"/>
      <c r="M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96</v>
      </c>
      <c r="D94" s="103"/>
      <c r="E94" s="103"/>
      <c r="F94" s="103"/>
      <c r="G94" s="103"/>
      <c r="H94" s="103"/>
      <c r="I94" s="112" t="s">
        <v>97</v>
      </c>
      <c r="J94" s="112" t="s">
        <v>98</v>
      </c>
      <c r="K94" s="112" t="s">
        <v>99</v>
      </c>
      <c r="L94" s="103"/>
      <c r="M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100</v>
      </c>
      <c r="D96" s="33"/>
      <c r="E96" s="33"/>
      <c r="F96" s="33"/>
      <c r="G96" s="33"/>
      <c r="H96" s="33"/>
      <c r="I96" s="72">
        <f t="shared" ref="I96:J98" si="0">Q119</f>
        <v>0</v>
      </c>
      <c r="J96" s="72">
        <f t="shared" si="0"/>
        <v>0</v>
      </c>
      <c r="K96" s="72">
        <f>K119</f>
        <v>0</v>
      </c>
      <c r="L96" s="33"/>
      <c r="M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101</v>
      </c>
    </row>
    <row r="97" spans="1:31" s="9" customFormat="1" ht="24.95" customHeight="1">
      <c r="B97" s="114"/>
      <c r="D97" s="115" t="s">
        <v>2097</v>
      </c>
      <c r="E97" s="116"/>
      <c r="F97" s="116"/>
      <c r="G97" s="116"/>
      <c r="H97" s="116"/>
      <c r="I97" s="117">
        <f t="shared" si="0"/>
        <v>0</v>
      </c>
      <c r="J97" s="117">
        <f t="shared" si="0"/>
        <v>0</v>
      </c>
      <c r="K97" s="117">
        <f>K120</f>
        <v>0</v>
      </c>
      <c r="M97" s="114"/>
    </row>
    <row r="98" spans="1:31" s="10" customFormat="1" ht="19.899999999999999" customHeight="1">
      <c r="B98" s="118"/>
      <c r="D98" s="119" t="s">
        <v>2098</v>
      </c>
      <c r="E98" s="120"/>
      <c r="F98" s="120"/>
      <c r="G98" s="120"/>
      <c r="H98" s="120"/>
      <c r="I98" s="121">
        <f t="shared" si="0"/>
        <v>0</v>
      </c>
      <c r="J98" s="121">
        <f t="shared" si="0"/>
        <v>0</v>
      </c>
      <c r="K98" s="121">
        <f>K121</f>
        <v>0</v>
      </c>
      <c r="M98" s="118"/>
    </row>
    <row r="99" spans="1:31" s="10" customFormat="1" ht="19.899999999999999" customHeight="1">
      <c r="B99" s="118"/>
      <c r="D99" s="119" t="s">
        <v>2099</v>
      </c>
      <c r="E99" s="120"/>
      <c r="F99" s="120"/>
      <c r="G99" s="120"/>
      <c r="H99" s="120"/>
      <c r="I99" s="121">
        <f>Q127</f>
        <v>0</v>
      </c>
      <c r="J99" s="121">
        <f>R127</f>
        <v>0</v>
      </c>
      <c r="K99" s="121">
        <f>K127</f>
        <v>0</v>
      </c>
      <c r="M99" s="118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127</v>
      </c>
      <c r="D106" s="33"/>
      <c r="E106" s="33"/>
      <c r="F106" s="33"/>
      <c r="G106" s="33"/>
      <c r="H106" s="33"/>
      <c r="I106" s="33"/>
      <c r="J106" s="33"/>
      <c r="K106" s="33"/>
      <c r="L106" s="33"/>
      <c r="M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17</v>
      </c>
      <c r="D108" s="33"/>
      <c r="E108" s="33"/>
      <c r="F108" s="33"/>
      <c r="G108" s="33"/>
      <c r="H108" s="33"/>
      <c r="I108" s="33"/>
      <c r="J108" s="33"/>
      <c r="K108" s="33"/>
      <c r="L108" s="33"/>
      <c r="M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6.25" customHeight="1">
      <c r="A109" s="33"/>
      <c r="B109" s="34"/>
      <c r="C109" s="33"/>
      <c r="D109" s="33"/>
      <c r="E109" s="254" t="str">
        <f>E7</f>
        <v>Stavební úpravy č.p.167,PO schodiště západ,PBŘ celku- Nemocnice Vysoké Mýto</v>
      </c>
      <c r="F109" s="255"/>
      <c r="G109" s="255"/>
      <c r="H109" s="255"/>
      <c r="I109" s="33"/>
      <c r="J109" s="33"/>
      <c r="K109" s="33"/>
      <c r="L109" s="33"/>
      <c r="M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91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34" t="str">
        <f>E9</f>
        <v>2 - Vedlejší rozpočtové náklady</v>
      </c>
      <c r="F111" s="256"/>
      <c r="G111" s="256"/>
      <c r="H111" s="256"/>
      <c r="I111" s="33"/>
      <c r="J111" s="33"/>
      <c r="K111" s="33"/>
      <c r="L111" s="33"/>
      <c r="M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21</v>
      </c>
      <c r="D113" s="33"/>
      <c r="E113" s="33"/>
      <c r="F113" s="26" t="str">
        <f>F12</f>
        <v>ul.Hradecká p.č.st.1985/3</v>
      </c>
      <c r="G113" s="33"/>
      <c r="H113" s="33"/>
      <c r="I113" s="28" t="s">
        <v>23</v>
      </c>
      <c r="J113" s="56" t="str">
        <f>IF(J12="","",J12)</f>
        <v>16. 12. 2022</v>
      </c>
      <c r="K113" s="33"/>
      <c r="L113" s="33"/>
      <c r="M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5.7" customHeight="1">
      <c r="A115" s="33"/>
      <c r="B115" s="34"/>
      <c r="C115" s="28" t="s">
        <v>25</v>
      </c>
      <c r="D115" s="33"/>
      <c r="E115" s="33"/>
      <c r="F115" s="26" t="str">
        <f>E15</f>
        <v>Vysokomýtská nemocnice p.o.</v>
      </c>
      <c r="G115" s="33"/>
      <c r="H115" s="33"/>
      <c r="I115" s="28" t="s">
        <v>31</v>
      </c>
      <c r="J115" s="31" t="str">
        <f>E21</f>
        <v>KVARTA spol.s r.o. Choceň</v>
      </c>
      <c r="K115" s="33"/>
      <c r="L115" s="33"/>
      <c r="M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29</v>
      </c>
      <c r="D116" s="33"/>
      <c r="E116" s="33"/>
      <c r="F116" s="26" t="str">
        <f>IF(E18="","",E18)</f>
        <v>Vyplň údaj</v>
      </c>
      <c r="G116" s="33"/>
      <c r="H116" s="33"/>
      <c r="I116" s="28" t="s">
        <v>33</v>
      </c>
      <c r="J116" s="31" t="str">
        <f>E24</f>
        <v>R.Janošová</v>
      </c>
      <c r="K116" s="33"/>
      <c r="L116" s="33"/>
      <c r="M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22"/>
      <c r="B118" s="123"/>
      <c r="C118" s="124" t="s">
        <v>128</v>
      </c>
      <c r="D118" s="125" t="s">
        <v>61</v>
      </c>
      <c r="E118" s="125" t="s">
        <v>57</v>
      </c>
      <c r="F118" s="125" t="s">
        <v>58</v>
      </c>
      <c r="G118" s="125" t="s">
        <v>129</v>
      </c>
      <c r="H118" s="125" t="s">
        <v>130</v>
      </c>
      <c r="I118" s="125" t="s">
        <v>131</v>
      </c>
      <c r="J118" s="125" t="s">
        <v>132</v>
      </c>
      <c r="K118" s="126" t="s">
        <v>99</v>
      </c>
      <c r="L118" s="127" t="s">
        <v>133</v>
      </c>
      <c r="M118" s="128"/>
      <c r="N118" s="63" t="s">
        <v>1</v>
      </c>
      <c r="O118" s="64" t="s">
        <v>40</v>
      </c>
      <c r="P118" s="64" t="s">
        <v>134</v>
      </c>
      <c r="Q118" s="64" t="s">
        <v>135</v>
      </c>
      <c r="R118" s="64" t="s">
        <v>136</v>
      </c>
      <c r="S118" s="64" t="s">
        <v>137</v>
      </c>
      <c r="T118" s="64" t="s">
        <v>138</v>
      </c>
      <c r="U118" s="64" t="s">
        <v>139</v>
      </c>
      <c r="V118" s="64" t="s">
        <v>140</v>
      </c>
      <c r="W118" s="64" t="s">
        <v>141</v>
      </c>
      <c r="X118" s="65" t="s">
        <v>142</v>
      </c>
      <c r="Y118" s="122"/>
      <c r="Z118" s="122"/>
      <c r="AA118" s="122"/>
      <c r="AB118" s="122"/>
      <c r="AC118" s="122"/>
      <c r="AD118" s="122"/>
      <c r="AE118" s="122"/>
    </row>
    <row r="119" spans="1:65" s="2" customFormat="1" ht="22.9" customHeight="1">
      <c r="A119" s="33"/>
      <c r="B119" s="34"/>
      <c r="C119" s="70" t="s">
        <v>143</v>
      </c>
      <c r="D119" s="33"/>
      <c r="E119" s="33"/>
      <c r="F119" s="33"/>
      <c r="G119" s="33"/>
      <c r="H119" s="33"/>
      <c r="I119" s="33"/>
      <c r="J119" s="33"/>
      <c r="K119" s="129">
        <f>BK119</f>
        <v>0</v>
      </c>
      <c r="L119" s="33"/>
      <c r="M119" s="34"/>
      <c r="N119" s="66"/>
      <c r="O119" s="57"/>
      <c r="P119" s="67"/>
      <c r="Q119" s="130">
        <f>Q120</f>
        <v>0</v>
      </c>
      <c r="R119" s="130">
        <f>R120</f>
        <v>0</v>
      </c>
      <c r="S119" s="67"/>
      <c r="T119" s="131">
        <f>T120</f>
        <v>0</v>
      </c>
      <c r="U119" s="67"/>
      <c r="V119" s="131">
        <f>V120</f>
        <v>0</v>
      </c>
      <c r="W119" s="67"/>
      <c r="X119" s="132">
        <f>X120</f>
        <v>0</v>
      </c>
      <c r="Y119" s="33"/>
      <c r="Z119" s="33"/>
      <c r="AA119" s="33"/>
      <c r="AB119" s="33"/>
      <c r="AC119" s="33"/>
      <c r="AD119" s="33"/>
      <c r="AE119" s="33"/>
      <c r="AT119" s="18" t="s">
        <v>77</v>
      </c>
      <c r="AU119" s="18" t="s">
        <v>101</v>
      </c>
      <c r="BK119" s="133">
        <f>BK120</f>
        <v>0</v>
      </c>
    </row>
    <row r="120" spans="1:65" s="12" customFormat="1" ht="25.9" customHeight="1">
      <c r="B120" s="134"/>
      <c r="D120" s="135" t="s">
        <v>77</v>
      </c>
      <c r="E120" s="136" t="s">
        <v>2100</v>
      </c>
      <c r="F120" s="136" t="s">
        <v>88</v>
      </c>
      <c r="I120" s="137"/>
      <c r="J120" s="137"/>
      <c r="K120" s="138">
        <f>BK120</f>
        <v>0</v>
      </c>
      <c r="M120" s="134"/>
      <c r="N120" s="139"/>
      <c r="O120" s="140"/>
      <c r="P120" s="140"/>
      <c r="Q120" s="141">
        <f>Q121+Q127</f>
        <v>0</v>
      </c>
      <c r="R120" s="141">
        <f>R121+R127</f>
        <v>0</v>
      </c>
      <c r="S120" s="140"/>
      <c r="T120" s="142">
        <f>T121+T127</f>
        <v>0</v>
      </c>
      <c r="U120" s="140"/>
      <c r="V120" s="142">
        <f>V121+V127</f>
        <v>0</v>
      </c>
      <c r="W120" s="140"/>
      <c r="X120" s="143">
        <f>X121+X127</f>
        <v>0</v>
      </c>
      <c r="AR120" s="135" t="s">
        <v>170</v>
      </c>
      <c r="AT120" s="144" t="s">
        <v>77</v>
      </c>
      <c r="AU120" s="144" t="s">
        <v>78</v>
      </c>
      <c r="AY120" s="135" t="s">
        <v>146</v>
      </c>
      <c r="BK120" s="145">
        <f>BK121+BK127</f>
        <v>0</v>
      </c>
    </row>
    <row r="121" spans="1:65" s="12" customFormat="1" ht="22.9" customHeight="1">
      <c r="B121" s="134"/>
      <c r="D121" s="135" t="s">
        <v>77</v>
      </c>
      <c r="E121" s="146" t="s">
        <v>2101</v>
      </c>
      <c r="F121" s="146" t="s">
        <v>2102</v>
      </c>
      <c r="I121" s="137"/>
      <c r="J121" s="137"/>
      <c r="K121" s="147">
        <f>BK121</f>
        <v>0</v>
      </c>
      <c r="M121" s="134"/>
      <c r="N121" s="139"/>
      <c r="O121" s="140"/>
      <c r="P121" s="140"/>
      <c r="Q121" s="141">
        <f>SUM(Q122:Q126)</f>
        <v>0</v>
      </c>
      <c r="R121" s="141">
        <f>SUM(R122:R126)</f>
        <v>0</v>
      </c>
      <c r="S121" s="140"/>
      <c r="T121" s="142">
        <f>SUM(T122:T126)</f>
        <v>0</v>
      </c>
      <c r="U121" s="140"/>
      <c r="V121" s="142">
        <f>SUM(V122:V126)</f>
        <v>0</v>
      </c>
      <c r="W121" s="140"/>
      <c r="X121" s="143">
        <f>SUM(X122:X126)</f>
        <v>0</v>
      </c>
      <c r="AR121" s="135" t="s">
        <v>170</v>
      </c>
      <c r="AT121" s="144" t="s">
        <v>77</v>
      </c>
      <c r="AU121" s="144" t="s">
        <v>83</v>
      </c>
      <c r="AY121" s="135" t="s">
        <v>146</v>
      </c>
      <c r="BK121" s="145">
        <f>SUM(BK122:BK126)</f>
        <v>0</v>
      </c>
    </row>
    <row r="122" spans="1:65" s="2" customFormat="1" ht="14.45" customHeight="1">
      <c r="A122" s="33"/>
      <c r="B122" s="148"/>
      <c r="C122" s="149" t="s">
        <v>83</v>
      </c>
      <c r="D122" s="149" t="s">
        <v>148</v>
      </c>
      <c r="E122" s="150" t="s">
        <v>2103</v>
      </c>
      <c r="F122" s="151" t="s">
        <v>2104</v>
      </c>
      <c r="G122" s="152" t="s">
        <v>501</v>
      </c>
      <c r="H122" s="153">
        <v>1</v>
      </c>
      <c r="I122" s="154"/>
      <c r="J122" s="154"/>
      <c r="K122" s="155">
        <f>ROUND(P122*H122,2)</f>
        <v>0</v>
      </c>
      <c r="L122" s="156"/>
      <c r="M122" s="34"/>
      <c r="N122" s="157" t="s">
        <v>1</v>
      </c>
      <c r="O122" s="158" t="s">
        <v>41</v>
      </c>
      <c r="P122" s="159">
        <f>I122+J122</f>
        <v>0</v>
      </c>
      <c r="Q122" s="159">
        <f>ROUND(I122*H122,2)</f>
        <v>0</v>
      </c>
      <c r="R122" s="159">
        <f>ROUND(J122*H122,2)</f>
        <v>0</v>
      </c>
      <c r="S122" s="59"/>
      <c r="T122" s="160">
        <f>S122*H122</f>
        <v>0</v>
      </c>
      <c r="U122" s="160">
        <v>0</v>
      </c>
      <c r="V122" s="160">
        <f>U122*H122</f>
        <v>0</v>
      </c>
      <c r="W122" s="160">
        <v>0</v>
      </c>
      <c r="X122" s="161">
        <f>W122*H122</f>
        <v>0</v>
      </c>
      <c r="Y122" s="33"/>
      <c r="Z122" s="33"/>
      <c r="AA122" s="33"/>
      <c r="AB122" s="33"/>
      <c r="AC122" s="33"/>
      <c r="AD122" s="33"/>
      <c r="AE122" s="33"/>
      <c r="AR122" s="162" t="s">
        <v>2105</v>
      </c>
      <c r="AT122" s="162" t="s">
        <v>148</v>
      </c>
      <c r="AU122" s="162" t="s">
        <v>87</v>
      </c>
      <c r="AY122" s="18" t="s">
        <v>146</v>
      </c>
      <c r="BE122" s="163">
        <f>IF(O122="základní",K122,0)</f>
        <v>0</v>
      </c>
      <c r="BF122" s="163">
        <f>IF(O122="snížená",K122,0)</f>
        <v>0</v>
      </c>
      <c r="BG122" s="163">
        <f>IF(O122="zákl. přenesená",K122,0)</f>
        <v>0</v>
      </c>
      <c r="BH122" s="163">
        <f>IF(O122="sníž. přenesená",K122,0)</f>
        <v>0</v>
      </c>
      <c r="BI122" s="163">
        <f>IF(O122="nulová",K122,0)</f>
        <v>0</v>
      </c>
      <c r="BJ122" s="18" t="s">
        <v>83</v>
      </c>
      <c r="BK122" s="163">
        <f>ROUND(P122*H122,2)</f>
        <v>0</v>
      </c>
      <c r="BL122" s="18" t="s">
        <v>2105</v>
      </c>
      <c r="BM122" s="162" t="s">
        <v>2106</v>
      </c>
    </row>
    <row r="123" spans="1:65" s="2" customFormat="1" ht="14.45" customHeight="1">
      <c r="A123" s="33"/>
      <c r="B123" s="148"/>
      <c r="C123" s="149" t="s">
        <v>87</v>
      </c>
      <c r="D123" s="149" t="s">
        <v>148</v>
      </c>
      <c r="E123" s="150" t="s">
        <v>2107</v>
      </c>
      <c r="F123" s="151" t="s">
        <v>2108</v>
      </c>
      <c r="G123" s="152" t="s">
        <v>2109</v>
      </c>
      <c r="H123" s="153">
        <v>1</v>
      </c>
      <c r="I123" s="154"/>
      <c r="J123" s="154"/>
      <c r="K123" s="155">
        <f>ROUND(P123*H123,2)</f>
        <v>0</v>
      </c>
      <c r="L123" s="156"/>
      <c r="M123" s="34"/>
      <c r="N123" s="157" t="s">
        <v>1</v>
      </c>
      <c r="O123" s="158" t="s">
        <v>41</v>
      </c>
      <c r="P123" s="159">
        <f>I123+J123</f>
        <v>0</v>
      </c>
      <c r="Q123" s="159">
        <f>ROUND(I123*H123,2)</f>
        <v>0</v>
      </c>
      <c r="R123" s="159">
        <f>ROUND(J123*H123,2)</f>
        <v>0</v>
      </c>
      <c r="S123" s="59"/>
      <c r="T123" s="160">
        <f>S123*H123</f>
        <v>0</v>
      </c>
      <c r="U123" s="160">
        <v>0</v>
      </c>
      <c r="V123" s="160">
        <f>U123*H123</f>
        <v>0</v>
      </c>
      <c r="W123" s="160">
        <v>0</v>
      </c>
      <c r="X123" s="161">
        <f>W123*H123</f>
        <v>0</v>
      </c>
      <c r="Y123" s="33"/>
      <c r="Z123" s="33"/>
      <c r="AA123" s="33"/>
      <c r="AB123" s="33"/>
      <c r="AC123" s="33"/>
      <c r="AD123" s="33"/>
      <c r="AE123" s="33"/>
      <c r="AR123" s="162" t="s">
        <v>2105</v>
      </c>
      <c r="AT123" s="162" t="s">
        <v>148</v>
      </c>
      <c r="AU123" s="162" t="s">
        <v>87</v>
      </c>
      <c r="AY123" s="18" t="s">
        <v>146</v>
      </c>
      <c r="BE123" s="163">
        <f>IF(O123="základní",K123,0)</f>
        <v>0</v>
      </c>
      <c r="BF123" s="163">
        <f>IF(O123="snížená",K123,0)</f>
        <v>0</v>
      </c>
      <c r="BG123" s="163">
        <f>IF(O123="zákl. přenesená",K123,0)</f>
        <v>0</v>
      </c>
      <c r="BH123" s="163">
        <f>IF(O123="sníž. přenesená",K123,0)</f>
        <v>0</v>
      </c>
      <c r="BI123" s="163">
        <f>IF(O123="nulová",K123,0)</f>
        <v>0</v>
      </c>
      <c r="BJ123" s="18" t="s">
        <v>83</v>
      </c>
      <c r="BK123" s="163">
        <f>ROUND(P123*H123,2)</f>
        <v>0</v>
      </c>
      <c r="BL123" s="18" t="s">
        <v>2105</v>
      </c>
      <c r="BM123" s="162" t="s">
        <v>2110</v>
      </c>
    </row>
    <row r="124" spans="1:65" s="2" customFormat="1" ht="14.45" customHeight="1">
      <c r="A124" s="33"/>
      <c r="B124" s="148"/>
      <c r="C124" s="149" t="s">
        <v>161</v>
      </c>
      <c r="D124" s="149" t="s">
        <v>148</v>
      </c>
      <c r="E124" s="150" t="s">
        <v>2111</v>
      </c>
      <c r="F124" s="151" t="s">
        <v>2112</v>
      </c>
      <c r="G124" s="152" t="s">
        <v>2109</v>
      </c>
      <c r="H124" s="153">
        <v>1</v>
      </c>
      <c r="I124" s="154"/>
      <c r="J124" s="154"/>
      <c r="K124" s="155">
        <f>ROUND(P124*H124,2)</f>
        <v>0</v>
      </c>
      <c r="L124" s="156"/>
      <c r="M124" s="34"/>
      <c r="N124" s="157" t="s">
        <v>1</v>
      </c>
      <c r="O124" s="158" t="s">
        <v>41</v>
      </c>
      <c r="P124" s="159">
        <f>I124+J124</f>
        <v>0</v>
      </c>
      <c r="Q124" s="159">
        <f>ROUND(I124*H124,2)</f>
        <v>0</v>
      </c>
      <c r="R124" s="159">
        <f>ROUND(J124*H124,2)</f>
        <v>0</v>
      </c>
      <c r="S124" s="59"/>
      <c r="T124" s="160">
        <f>S124*H124</f>
        <v>0</v>
      </c>
      <c r="U124" s="160">
        <v>0</v>
      </c>
      <c r="V124" s="160">
        <f>U124*H124</f>
        <v>0</v>
      </c>
      <c r="W124" s="160">
        <v>0</v>
      </c>
      <c r="X124" s="161">
        <f>W124*H124</f>
        <v>0</v>
      </c>
      <c r="Y124" s="33"/>
      <c r="Z124" s="33"/>
      <c r="AA124" s="33"/>
      <c r="AB124" s="33"/>
      <c r="AC124" s="33"/>
      <c r="AD124" s="33"/>
      <c r="AE124" s="33"/>
      <c r="AR124" s="162" t="s">
        <v>2105</v>
      </c>
      <c r="AT124" s="162" t="s">
        <v>148</v>
      </c>
      <c r="AU124" s="162" t="s">
        <v>87</v>
      </c>
      <c r="AY124" s="18" t="s">
        <v>146</v>
      </c>
      <c r="BE124" s="163">
        <f>IF(O124="základní",K124,0)</f>
        <v>0</v>
      </c>
      <c r="BF124" s="163">
        <f>IF(O124="snížená",K124,0)</f>
        <v>0</v>
      </c>
      <c r="BG124" s="163">
        <f>IF(O124="zákl. přenesená",K124,0)</f>
        <v>0</v>
      </c>
      <c r="BH124" s="163">
        <f>IF(O124="sníž. přenesená",K124,0)</f>
        <v>0</v>
      </c>
      <c r="BI124" s="163">
        <f>IF(O124="nulová",K124,0)</f>
        <v>0</v>
      </c>
      <c r="BJ124" s="18" t="s">
        <v>83</v>
      </c>
      <c r="BK124" s="163">
        <f>ROUND(P124*H124,2)</f>
        <v>0</v>
      </c>
      <c r="BL124" s="18" t="s">
        <v>2105</v>
      </c>
      <c r="BM124" s="162" t="s">
        <v>2113</v>
      </c>
    </row>
    <row r="125" spans="1:65" s="2" customFormat="1" ht="14.45" customHeight="1">
      <c r="A125" s="33"/>
      <c r="B125" s="148"/>
      <c r="C125" s="149" t="s">
        <v>152</v>
      </c>
      <c r="D125" s="149" t="s">
        <v>148</v>
      </c>
      <c r="E125" s="150" t="s">
        <v>2114</v>
      </c>
      <c r="F125" s="151" t="s">
        <v>2115</v>
      </c>
      <c r="G125" s="152" t="s">
        <v>2109</v>
      </c>
      <c r="H125" s="153">
        <v>1</v>
      </c>
      <c r="I125" s="154"/>
      <c r="J125" s="154"/>
      <c r="K125" s="155">
        <f>ROUND(P125*H125,2)</f>
        <v>0</v>
      </c>
      <c r="L125" s="156"/>
      <c r="M125" s="34"/>
      <c r="N125" s="157" t="s">
        <v>1</v>
      </c>
      <c r="O125" s="158" t="s">
        <v>41</v>
      </c>
      <c r="P125" s="159">
        <f>I125+J125</f>
        <v>0</v>
      </c>
      <c r="Q125" s="159">
        <f>ROUND(I125*H125,2)</f>
        <v>0</v>
      </c>
      <c r="R125" s="159">
        <f>ROUND(J125*H125,2)</f>
        <v>0</v>
      </c>
      <c r="S125" s="59"/>
      <c r="T125" s="160">
        <f>S125*H125</f>
        <v>0</v>
      </c>
      <c r="U125" s="160">
        <v>0</v>
      </c>
      <c r="V125" s="160">
        <f>U125*H125</f>
        <v>0</v>
      </c>
      <c r="W125" s="160">
        <v>0</v>
      </c>
      <c r="X125" s="161">
        <f>W125*H125</f>
        <v>0</v>
      </c>
      <c r="Y125" s="33"/>
      <c r="Z125" s="33"/>
      <c r="AA125" s="33"/>
      <c r="AB125" s="33"/>
      <c r="AC125" s="33"/>
      <c r="AD125" s="33"/>
      <c r="AE125" s="33"/>
      <c r="AR125" s="162" t="s">
        <v>2105</v>
      </c>
      <c r="AT125" s="162" t="s">
        <v>148</v>
      </c>
      <c r="AU125" s="162" t="s">
        <v>87</v>
      </c>
      <c r="AY125" s="18" t="s">
        <v>146</v>
      </c>
      <c r="BE125" s="163">
        <f>IF(O125="základní",K125,0)</f>
        <v>0</v>
      </c>
      <c r="BF125" s="163">
        <f>IF(O125="snížená",K125,0)</f>
        <v>0</v>
      </c>
      <c r="BG125" s="163">
        <f>IF(O125="zákl. přenesená",K125,0)</f>
        <v>0</v>
      </c>
      <c r="BH125" s="163">
        <f>IF(O125="sníž. přenesená",K125,0)</f>
        <v>0</v>
      </c>
      <c r="BI125" s="163">
        <f>IF(O125="nulová",K125,0)</f>
        <v>0</v>
      </c>
      <c r="BJ125" s="18" t="s">
        <v>83</v>
      </c>
      <c r="BK125" s="163">
        <f>ROUND(P125*H125,2)</f>
        <v>0</v>
      </c>
      <c r="BL125" s="18" t="s">
        <v>2105</v>
      </c>
      <c r="BM125" s="162" t="s">
        <v>2116</v>
      </c>
    </row>
    <row r="126" spans="1:65" s="2" customFormat="1" ht="24.2" customHeight="1">
      <c r="A126" s="33"/>
      <c r="B126" s="148"/>
      <c r="C126" s="149" t="s">
        <v>170</v>
      </c>
      <c r="D126" s="149" t="s">
        <v>148</v>
      </c>
      <c r="E126" s="150" t="s">
        <v>2117</v>
      </c>
      <c r="F126" s="151" t="s">
        <v>2118</v>
      </c>
      <c r="G126" s="152" t="s">
        <v>2109</v>
      </c>
      <c r="H126" s="153">
        <v>1</v>
      </c>
      <c r="I126" s="154"/>
      <c r="J126" s="154"/>
      <c r="K126" s="155">
        <f>ROUND(P126*H126,2)</f>
        <v>0</v>
      </c>
      <c r="L126" s="156"/>
      <c r="M126" s="34"/>
      <c r="N126" s="157" t="s">
        <v>1</v>
      </c>
      <c r="O126" s="158" t="s">
        <v>41</v>
      </c>
      <c r="P126" s="159">
        <f>I126+J126</f>
        <v>0</v>
      </c>
      <c r="Q126" s="159">
        <f>ROUND(I126*H126,2)</f>
        <v>0</v>
      </c>
      <c r="R126" s="159">
        <f>ROUND(J126*H126,2)</f>
        <v>0</v>
      </c>
      <c r="S126" s="59"/>
      <c r="T126" s="160">
        <f>S126*H126</f>
        <v>0</v>
      </c>
      <c r="U126" s="160">
        <v>0</v>
      </c>
      <c r="V126" s="160">
        <f>U126*H126</f>
        <v>0</v>
      </c>
      <c r="W126" s="160">
        <v>0</v>
      </c>
      <c r="X126" s="161">
        <f>W126*H126</f>
        <v>0</v>
      </c>
      <c r="Y126" s="33"/>
      <c r="Z126" s="33"/>
      <c r="AA126" s="33"/>
      <c r="AB126" s="33"/>
      <c r="AC126" s="33"/>
      <c r="AD126" s="33"/>
      <c r="AE126" s="33"/>
      <c r="AR126" s="162" t="s">
        <v>2105</v>
      </c>
      <c r="AT126" s="162" t="s">
        <v>148</v>
      </c>
      <c r="AU126" s="162" t="s">
        <v>87</v>
      </c>
      <c r="AY126" s="18" t="s">
        <v>146</v>
      </c>
      <c r="BE126" s="163">
        <f>IF(O126="základní",K126,0)</f>
        <v>0</v>
      </c>
      <c r="BF126" s="163">
        <f>IF(O126="snížená",K126,0)</f>
        <v>0</v>
      </c>
      <c r="BG126" s="163">
        <f>IF(O126="zákl. přenesená",K126,0)</f>
        <v>0</v>
      </c>
      <c r="BH126" s="163">
        <f>IF(O126="sníž. přenesená",K126,0)</f>
        <v>0</v>
      </c>
      <c r="BI126" s="163">
        <f>IF(O126="nulová",K126,0)</f>
        <v>0</v>
      </c>
      <c r="BJ126" s="18" t="s">
        <v>83</v>
      </c>
      <c r="BK126" s="163">
        <f>ROUND(P126*H126,2)</f>
        <v>0</v>
      </c>
      <c r="BL126" s="18" t="s">
        <v>2105</v>
      </c>
      <c r="BM126" s="162" t="s">
        <v>2119</v>
      </c>
    </row>
    <row r="127" spans="1:65" s="12" customFormat="1" ht="22.9" customHeight="1">
      <c r="B127" s="134"/>
      <c r="D127" s="135" t="s">
        <v>77</v>
      </c>
      <c r="E127" s="146" t="s">
        <v>2120</v>
      </c>
      <c r="F127" s="146" t="s">
        <v>2121</v>
      </c>
      <c r="I127" s="137"/>
      <c r="J127" s="137"/>
      <c r="K127" s="147">
        <f>BK127</f>
        <v>0</v>
      </c>
      <c r="M127" s="134"/>
      <c r="N127" s="139"/>
      <c r="O127" s="140"/>
      <c r="P127" s="140"/>
      <c r="Q127" s="141">
        <f>Q128</f>
        <v>0</v>
      </c>
      <c r="R127" s="141">
        <f>R128</f>
        <v>0</v>
      </c>
      <c r="S127" s="140"/>
      <c r="T127" s="142">
        <f>T128</f>
        <v>0</v>
      </c>
      <c r="U127" s="140"/>
      <c r="V127" s="142">
        <f>V128</f>
        <v>0</v>
      </c>
      <c r="W127" s="140"/>
      <c r="X127" s="143">
        <f>X128</f>
        <v>0</v>
      </c>
      <c r="AR127" s="135" t="s">
        <v>170</v>
      </c>
      <c r="AT127" s="144" t="s">
        <v>77</v>
      </c>
      <c r="AU127" s="144" t="s">
        <v>83</v>
      </c>
      <c r="AY127" s="135" t="s">
        <v>146</v>
      </c>
      <c r="BK127" s="145">
        <f>BK128</f>
        <v>0</v>
      </c>
    </row>
    <row r="128" spans="1:65" s="2" customFormat="1" ht="14.45" customHeight="1">
      <c r="A128" s="33"/>
      <c r="B128" s="148"/>
      <c r="C128" s="149" t="s">
        <v>174</v>
      </c>
      <c r="D128" s="149" t="s">
        <v>148</v>
      </c>
      <c r="E128" s="150" t="s">
        <v>2122</v>
      </c>
      <c r="F128" s="151" t="s">
        <v>2123</v>
      </c>
      <c r="G128" s="152" t="s">
        <v>501</v>
      </c>
      <c r="H128" s="153">
        <v>1</v>
      </c>
      <c r="I128" s="154"/>
      <c r="J128" s="154"/>
      <c r="K128" s="155">
        <f>ROUND(P128*H128,2)</f>
        <v>0</v>
      </c>
      <c r="L128" s="156"/>
      <c r="M128" s="34"/>
      <c r="N128" s="209" t="s">
        <v>1</v>
      </c>
      <c r="O128" s="210" t="s">
        <v>41</v>
      </c>
      <c r="P128" s="211">
        <f>I128+J128</f>
        <v>0</v>
      </c>
      <c r="Q128" s="211">
        <f>ROUND(I128*H128,2)</f>
        <v>0</v>
      </c>
      <c r="R128" s="211">
        <f>ROUND(J128*H128,2)</f>
        <v>0</v>
      </c>
      <c r="S128" s="212"/>
      <c r="T128" s="213">
        <f>S128*H128</f>
        <v>0</v>
      </c>
      <c r="U128" s="213">
        <v>0</v>
      </c>
      <c r="V128" s="213">
        <f>U128*H128</f>
        <v>0</v>
      </c>
      <c r="W128" s="213">
        <v>0</v>
      </c>
      <c r="X128" s="214">
        <f>W128*H128</f>
        <v>0</v>
      </c>
      <c r="Y128" s="33"/>
      <c r="Z128" s="33"/>
      <c r="AA128" s="33"/>
      <c r="AB128" s="33"/>
      <c r="AC128" s="33"/>
      <c r="AD128" s="33"/>
      <c r="AE128" s="33"/>
      <c r="AR128" s="162" t="s">
        <v>2105</v>
      </c>
      <c r="AT128" s="162" t="s">
        <v>148</v>
      </c>
      <c r="AU128" s="162" t="s">
        <v>87</v>
      </c>
      <c r="AY128" s="18" t="s">
        <v>146</v>
      </c>
      <c r="BE128" s="163">
        <f>IF(O128="základní",K128,0)</f>
        <v>0</v>
      </c>
      <c r="BF128" s="163">
        <f>IF(O128="snížená",K128,0)</f>
        <v>0</v>
      </c>
      <c r="BG128" s="163">
        <f>IF(O128="zákl. přenesená",K128,0)</f>
        <v>0</v>
      </c>
      <c r="BH128" s="163">
        <f>IF(O128="sníž. přenesená",K128,0)</f>
        <v>0</v>
      </c>
      <c r="BI128" s="163">
        <f>IF(O128="nulová",K128,0)</f>
        <v>0</v>
      </c>
      <c r="BJ128" s="18" t="s">
        <v>83</v>
      </c>
      <c r="BK128" s="163">
        <f>ROUND(P128*H128,2)</f>
        <v>0</v>
      </c>
      <c r="BL128" s="18" t="s">
        <v>2105</v>
      </c>
      <c r="BM128" s="162" t="s">
        <v>2124</v>
      </c>
    </row>
    <row r="129" spans="1:31" s="2" customFormat="1" ht="6.95" customHeight="1">
      <c r="A129" s="33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34"/>
      <c r="N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</sheetData>
  <autoFilter ref="C118:L128"/>
  <mergeCells count="9">
    <mergeCell ref="E87:H87"/>
    <mergeCell ref="E109:H109"/>
    <mergeCell ref="E111:H11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Stavební část</vt:lpstr>
      <vt:lpstr>2 - Vedlejší rozpočtové n...</vt:lpstr>
      <vt:lpstr>'1 - Stavební část'!Názvy_tisku</vt:lpstr>
      <vt:lpstr>'2 - Vedlejší rozpočtové n...'!Názvy_tisku</vt:lpstr>
      <vt:lpstr>'Rekapitulace stavby'!Názvy_tisku</vt:lpstr>
      <vt:lpstr>'1 - Stavební část'!Oblast_tisku</vt:lpstr>
      <vt:lpstr>'2 - Vedlejší rozpočtové n...'!Oblast_tisku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Janošová</dc:creator>
  <cp:lastModifiedBy>Renata Janošová</cp:lastModifiedBy>
  <dcterms:created xsi:type="dcterms:W3CDTF">2023-02-13T13:09:57Z</dcterms:created>
  <dcterms:modified xsi:type="dcterms:W3CDTF">2023-10-10T10:11:28Z</dcterms:modified>
</cp:coreProperties>
</file>