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40" windowWidth="22716" windowHeight="10524" activeTab="1"/>
  </bookViews>
  <sheets>
    <sheet name="Rekapitulace stavby" sheetId="1" r:id="rId1"/>
    <sheet name="01 - SO 01 Multifunkční h..." sheetId="2" r:id="rId2"/>
    <sheet name="02 - SO 02 Víceúčelové hř..." sheetId="3" r:id="rId3"/>
    <sheet name="03 - SO 03 Workout" sheetId="4" r:id="rId4"/>
    <sheet name="04 - SO 04 Zpevněné plochy" sheetId="5" r:id="rId5"/>
  </sheets>
  <definedNames>
    <definedName name="_xlnm._FilterDatabase" localSheetId="1" hidden="1">'01 - SO 01 Multifunkční h...'!$C$135:$K$364</definedName>
    <definedName name="_xlnm._FilterDatabase" localSheetId="2" hidden="1">'02 - SO 02 Víceúčelové hř...'!$C$126:$K$271</definedName>
    <definedName name="_xlnm._FilterDatabase" localSheetId="3" hidden="1">'03 - SO 03 Workout'!$C$121:$K$201</definedName>
    <definedName name="_xlnm._FilterDatabase" localSheetId="4" hidden="1">'04 - SO 04 Zpevněné plochy'!$C$125:$K$306</definedName>
    <definedName name="_xlnm.Print_Titles" localSheetId="1">'01 - SO 01 Multifunkční h...'!$135:$135</definedName>
    <definedName name="_xlnm.Print_Titles" localSheetId="2">'02 - SO 02 Víceúčelové hř...'!$126:$126</definedName>
    <definedName name="_xlnm.Print_Titles" localSheetId="3">'03 - SO 03 Workout'!$121:$121</definedName>
    <definedName name="_xlnm.Print_Titles" localSheetId="4">'04 - SO 04 Zpevněné plochy'!$125:$125</definedName>
    <definedName name="_xlnm.Print_Titles" localSheetId="0">'Rekapitulace stavby'!$92:$92</definedName>
    <definedName name="_xlnm.Print_Area" localSheetId="1">'01 - SO 01 Multifunkční h...'!$C$4:$J$76,'01 - SO 01 Multifunkční h...'!$C$82:$J$117,'01 - SO 01 Multifunkční h...'!$C$123:$K$364</definedName>
    <definedName name="_xlnm.Print_Area" localSheetId="2">'02 - SO 02 Víceúčelové hř...'!$C$4:$J$76,'02 - SO 02 Víceúčelové hř...'!$C$82:$J$108,'02 - SO 02 Víceúčelové hř...'!$C$114:$K$271</definedName>
    <definedName name="_xlnm.Print_Area" localSheetId="3">'03 - SO 03 Workout'!$C$4:$J$76,'03 - SO 03 Workout'!$C$82:$J$103,'03 - SO 03 Workout'!$C$109:$K$201</definedName>
    <definedName name="_xlnm.Print_Area" localSheetId="4">'04 - SO 04 Zpevněné plochy'!$C$4:$J$76,'04 - SO 04 Zpevněné plochy'!$C$82:$J$107,'04 - SO 04 Zpevněné plochy'!$C$113:$K$306</definedName>
    <definedName name="_xlnm.Print_Area" localSheetId="0">'Rekapitulace stavby'!$D$4:$AO$76,'Rekapitulace stavby'!$C$82:$AQ$99</definedName>
  </definedNames>
  <calcPr calcId="144525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306" i="5"/>
  <c r="BH306" i="5"/>
  <c r="BG306" i="5"/>
  <c r="BF306" i="5"/>
  <c r="T306" i="5"/>
  <c r="R306" i="5"/>
  <c r="P306" i="5"/>
  <c r="BI300" i="5"/>
  <c r="BH300" i="5"/>
  <c r="BG300" i="5"/>
  <c r="BF300" i="5"/>
  <c r="T300" i="5"/>
  <c r="R300" i="5"/>
  <c r="P300" i="5"/>
  <c r="BI297" i="5"/>
  <c r="BH297" i="5"/>
  <c r="BG297" i="5"/>
  <c r="BF297" i="5"/>
  <c r="T297" i="5"/>
  <c r="T296" i="5"/>
  <c r="R297" i="5"/>
  <c r="R296" i="5" s="1"/>
  <c r="P297" i="5"/>
  <c r="P296" i="5"/>
  <c r="BI295" i="5"/>
  <c r="BH295" i="5"/>
  <c r="BG295" i="5"/>
  <c r="BF295" i="5"/>
  <c r="T295" i="5"/>
  <c r="R295" i="5"/>
  <c r="P295" i="5"/>
  <c r="BI294" i="5"/>
  <c r="BH294" i="5"/>
  <c r="BG294" i="5"/>
  <c r="BF294" i="5"/>
  <c r="T294" i="5"/>
  <c r="R294" i="5"/>
  <c r="P294" i="5"/>
  <c r="BI292" i="5"/>
  <c r="BH292" i="5"/>
  <c r="BG292" i="5"/>
  <c r="BF292" i="5"/>
  <c r="T292" i="5"/>
  <c r="R292" i="5"/>
  <c r="P292" i="5"/>
  <c r="BI290" i="5"/>
  <c r="BH290" i="5"/>
  <c r="BG290" i="5"/>
  <c r="BF290" i="5"/>
  <c r="T290" i="5"/>
  <c r="R290" i="5"/>
  <c r="P290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83" i="5"/>
  <c r="BH283" i="5"/>
  <c r="BG283" i="5"/>
  <c r="BF283" i="5"/>
  <c r="T283" i="5"/>
  <c r="R283" i="5"/>
  <c r="P283" i="5"/>
  <c r="BI281" i="5"/>
  <c r="BH281" i="5"/>
  <c r="BG281" i="5"/>
  <c r="BF281" i="5"/>
  <c r="T281" i="5"/>
  <c r="R281" i="5"/>
  <c r="P281" i="5"/>
  <c r="BI279" i="5"/>
  <c r="BH279" i="5"/>
  <c r="BG279" i="5"/>
  <c r="BF279" i="5"/>
  <c r="T279" i="5"/>
  <c r="R279" i="5"/>
  <c r="P279" i="5"/>
  <c r="BI276" i="5"/>
  <c r="BH276" i="5"/>
  <c r="BG276" i="5"/>
  <c r="BF276" i="5"/>
  <c r="T276" i="5"/>
  <c r="R276" i="5"/>
  <c r="P276" i="5"/>
  <c r="BI269" i="5"/>
  <c r="BH269" i="5"/>
  <c r="BG269" i="5"/>
  <c r="BF269" i="5"/>
  <c r="T269" i="5"/>
  <c r="R269" i="5"/>
  <c r="P269" i="5"/>
  <c r="BI260" i="5"/>
  <c r="BH260" i="5"/>
  <c r="BG260" i="5"/>
  <c r="BF260" i="5"/>
  <c r="T260" i="5"/>
  <c r="R260" i="5"/>
  <c r="P260" i="5"/>
  <c r="BI251" i="5"/>
  <c r="BH251" i="5"/>
  <c r="BG251" i="5"/>
  <c r="BF251" i="5"/>
  <c r="T251" i="5"/>
  <c r="R251" i="5"/>
  <c r="P251" i="5"/>
  <c r="BI249" i="5"/>
  <c r="BH249" i="5"/>
  <c r="BG249" i="5"/>
  <c r="BF249" i="5"/>
  <c r="T249" i="5"/>
  <c r="R249" i="5"/>
  <c r="P249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T242" i="5"/>
  <c r="R243" i="5"/>
  <c r="R242" i="5"/>
  <c r="P243" i="5"/>
  <c r="P242" i="5"/>
  <c r="BI240" i="5"/>
  <c r="BH240" i="5"/>
  <c r="BG240" i="5"/>
  <c r="BF240" i="5"/>
  <c r="T240" i="5"/>
  <c r="R240" i="5"/>
  <c r="P240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28" i="5"/>
  <c r="BH228" i="5"/>
  <c r="BG228" i="5"/>
  <c r="BF228" i="5"/>
  <c r="T228" i="5"/>
  <c r="R228" i="5"/>
  <c r="P228" i="5"/>
  <c r="BI225" i="5"/>
  <c r="BH225" i="5"/>
  <c r="BG225" i="5"/>
  <c r="BF225" i="5"/>
  <c r="T225" i="5"/>
  <c r="R225" i="5"/>
  <c r="P225" i="5"/>
  <c r="BI220" i="5"/>
  <c r="BH220" i="5"/>
  <c r="BG220" i="5"/>
  <c r="BF220" i="5"/>
  <c r="T220" i="5"/>
  <c r="R220" i="5"/>
  <c r="P220" i="5"/>
  <c r="BI215" i="5"/>
  <c r="BH215" i="5"/>
  <c r="BG215" i="5"/>
  <c r="BF215" i="5"/>
  <c r="T215" i="5"/>
  <c r="R215" i="5"/>
  <c r="P215" i="5"/>
  <c r="BI210" i="5"/>
  <c r="BH210" i="5"/>
  <c r="BG210" i="5"/>
  <c r="BF210" i="5"/>
  <c r="T210" i="5"/>
  <c r="R210" i="5"/>
  <c r="P210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1" i="5"/>
  <c r="BH151" i="5"/>
  <c r="BG151" i="5"/>
  <c r="BF151" i="5"/>
  <c r="T151" i="5"/>
  <c r="R151" i="5"/>
  <c r="P151" i="5"/>
  <c r="BI143" i="5"/>
  <c r="BH143" i="5"/>
  <c r="BG143" i="5"/>
  <c r="BF143" i="5"/>
  <c r="T143" i="5"/>
  <c r="R143" i="5"/>
  <c r="P143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J122" i="5"/>
  <c r="F122" i="5"/>
  <c r="F120" i="5"/>
  <c r="E118" i="5"/>
  <c r="J91" i="5"/>
  <c r="F91" i="5"/>
  <c r="F89" i="5"/>
  <c r="E87" i="5"/>
  <c r="J24" i="5"/>
  <c r="E24" i="5"/>
  <c r="J92" i="5" s="1"/>
  <c r="J23" i="5"/>
  <c r="J18" i="5"/>
  <c r="E18" i="5"/>
  <c r="F123" i="5" s="1"/>
  <c r="J17" i="5"/>
  <c r="J12" i="5"/>
  <c r="J89" i="5"/>
  <c r="E7" i="5"/>
  <c r="E116" i="5"/>
  <c r="J37" i="4"/>
  <c r="J36" i="4"/>
  <c r="AY97" i="1" s="1"/>
  <c r="J35" i="4"/>
  <c r="AX97" i="1" s="1"/>
  <c r="BI201" i="4"/>
  <c r="BH201" i="4"/>
  <c r="BG201" i="4"/>
  <c r="BF201" i="4"/>
  <c r="T201" i="4"/>
  <c r="T200" i="4" s="1"/>
  <c r="R201" i="4"/>
  <c r="R200" i="4" s="1"/>
  <c r="P201" i="4"/>
  <c r="P200" i="4" s="1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T156" i="4"/>
  <c r="R157" i="4"/>
  <c r="R156" i="4"/>
  <c r="P157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5" i="4"/>
  <c r="BH125" i="4"/>
  <c r="BG125" i="4"/>
  <c r="BF125" i="4"/>
  <c r="T125" i="4"/>
  <c r="R125" i="4"/>
  <c r="P125" i="4"/>
  <c r="J118" i="4"/>
  <c r="F118" i="4"/>
  <c r="F116" i="4"/>
  <c r="E114" i="4"/>
  <c r="J91" i="4"/>
  <c r="F91" i="4"/>
  <c r="F89" i="4"/>
  <c r="E87" i="4"/>
  <c r="J24" i="4"/>
  <c r="E24" i="4"/>
  <c r="J92" i="4" s="1"/>
  <c r="J23" i="4"/>
  <c r="J18" i="4"/>
  <c r="E18" i="4"/>
  <c r="F119" i="4" s="1"/>
  <c r="J17" i="4"/>
  <c r="J12" i="4"/>
  <c r="J89" i="4"/>
  <c r="E7" i="4"/>
  <c r="E112" i="4"/>
  <c r="J37" i="3"/>
  <c r="J36" i="3"/>
  <c r="AY96" i="1" s="1"/>
  <c r="J35" i="3"/>
  <c r="AX96" i="1" s="1"/>
  <c r="BI268" i="3"/>
  <c r="BH268" i="3"/>
  <c r="BG268" i="3"/>
  <c r="BF268" i="3"/>
  <c r="T268" i="3"/>
  <c r="R268" i="3"/>
  <c r="P268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T259" i="3" s="1"/>
  <c r="R260" i="3"/>
  <c r="R259" i="3" s="1"/>
  <c r="P260" i="3"/>
  <c r="P259" i="3" s="1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T228" i="3"/>
  <c r="R229" i="3"/>
  <c r="R228" i="3"/>
  <c r="P229" i="3"/>
  <c r="P228" i="3"/>
  <c r="BI221" i="3"/>
  <c r="BH221" i="3"/>
  <c r="BG221" i="3"/>
  <c r="BF221" i="3"/>
  <c r="T221" i="3"/>
  <c r="T220" i="3"/>
  <c r="R221" i="3"/>
  <c r="R220" i="3"/>
  <c r="P221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J123" i="3"/>
  <c r="F123" i="3"/>
  <c r="F121" i="3"/>
  <c r="E119" i="3"/>
  <c r="J91" i="3"/>
  <c r="F91" i="3"/>
  <c r="F89" i="3"/>
  <c r="E87" i="3"/>
  <c r="J24" i="3"/>
  <c r="E24" i="3"/>
  <c r="J92" i="3"/>
  <c r="J23" i="3"/>
  <c r="J18" i="3"/>
  <c r="E18" i="3"/>
  <c r="F124" i="3"/>
  <c r="J17" i="3"/>
  <c r="J12" i="3"/>
  <c r="J121" i="3" s="1"/>
  <c r="E7" i="3"/>
  <c r="E117" i="3" s="1"/>
  <c r="J37" i="2"/>
  <c r="J36" i="2"/>
  <c r="AY95" i="1"/>
  <c r="J35" i="2"/>
  <c r="AX95" i="1"/>
  <c r="BI364" i="2"/>
  <c r="BH364" i="2"/>
  <c r="BG364" i="2"/>
  <c r="BF364" i="2"/>
  <c r="T364" i="2"/>
  <c r="T363" i="2"/>
  <c r="R364" i="2"/>
  <c r="R363" i="2"/>
  <c r="P364" i="2"/>
  <c r="P363" i="2"/>
  <c r="BI362" i="2"/>
  <c r="BH362" i="2"/>
  <c r="BG362" i="2"/>
  <c r="BF362" i="2"/>
  <c r="T362" i="2"/>
  <c r="T361" i="2"/>
  <c r="R362" i="2"/>
  <c r="R361" i="2"/>
  <c r="P362" i="2"/>
  <c r="P361" i="2"/>
  <c r="BI360" i="2"/>
  <c r="BH360" i="2"/>
  <c r="BG360" i="2"/>
  <c r="BF360" i="2"/>
  <c r="T360" i="2"/>
  <c r="T359" i="2"/>
  <c r="R360" i="2"/>
  <c r="R359" i="2"/>
  <c r="P360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T342" i="2" s="1"/>
  <c r="R343" i="2"/>
  <c r="R342" i="2" s="1"/>
  <c r="P343" i="2"/>
  <c r="P342" i="2" s="1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T317" i="2" s="1"/>
  <c r="R318" i="2"/>
  <c r="R317" i="2" s="1"/>
  <c r="P318" i="2"/>
  <c r="P317" i="2" s="1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T264" i="2" s="1"/>
  <c r="R265" i="2"/>
  <c r="R264" i="2" s="1"/>
  <c r="P265" i="2"/>
  <c r="P264" i="2" s="1"/>
  <c r="BI258" i="2"/>
  <c r="BH258" i="2"/>
  <c r="BG258" i="2"/>
  <c r="BF258" i="2"/>
  <c r="T258" i="2"/>
  <c r="T257" i="2" s="1"/>
  <c r="R258" i="2"/>
  <c r="R257" i="2" s="1"/>
  <c r="P258" i="2"/>
  <c r="P257" i="2" s="1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09" i="2"/>
  <c r="BH209" i="2"/>
  <c r="BG209" i="2"/>
  <c r="BF209" i="2"/>
  <c r="T209" i="2"/>
  <c r="R209" i="2"/>
  <c r="P209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J132" i="2"/>
  <c r="F132" i="2"/>
  <c r="F130" i="2"/>
  <c r="E128" i="2"/>
  <c r="J91" i="2"/>
  <c r="F91" i="2"/>
  <c r="F89" i="2"/>
  <c r="E87" i="2"/>
  <c r="J24" i="2"/>
  <c r="E24" i="2"/>
  <c r="J133" i="2"/>
  <c r="J23" i="2"/>
  <c r="J18" i="2"/>
  <c r="E18" i="2"/>
  <c r="F133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306" i="5"/>
  <c r="J306" i="5"/>
  <c r="BK300" i="5"/>
  <c r="BK297" i="5"/>
  <c r="J295" i="5"/>
  <c r="J294" i="5"/>
  <c r="BK292" i="5"/>
  <c r="BK290" i="5"/>
  <c r="BK289" i="5"/>
  <c r="J289" i="5"/>
  <c r="BK288" i="5"/>
  <c r="J285" i="5"/>
  <c r="J283" i="5"/>
  <c r="BK281" i="5"/>
  <c r="J279" i="5"/>
  <c r="J276" i="5"/>
  <c r="BK269" i="5"/>
  <c r="J260" i="5"/>
  <c r="J243" i="5"/>
  <c r="BK240" i="5"/>
  <c r="J235" i="5"/>
  <c r="J215" i="5"/>
  <c r="J206" i="5"/>
  <c r="BK203" i="5"/>
  <c r="BK201" i="5"/>
  <c r="J195" i="5"/>
  <c r="J193" i="5"/>
  <c r="J189" i="5"/>
  <c r="BK185" i="5"/>
  <c r="BK178" i="5"/>
  <c r="J176" i="5"/>
  <c r="BK174" i="5"/>
  <c r="BK151" i="5"/>
  <c r="J143" i="5"/>
  <c r="BK136" i="5"/>
  <c r="BK132" i="5"/>
  <c r="BK129" i="5"/>
  <c r="J201" i="4"/>
  <c r="BK197" i="4"/>
  <c r="J185" i="4"/>
  <c r="J183" i="4"/>
  <c r="BK181" i="4"/>
  <c r="BK179" i="4"/>
  <c r="BK173" i="4"/>
  <c r="J169" i="4"/>
  <c r="J167" i="4"/>
  <c r="BK164" i="4"/>
  <c r="BK162" i="4"/>
  <c r="BK161" i="4"/>
  <c r="BK160" i="4"/>
  <c r="BK154" i="4"/>
  <c r="BK150" i="4"/>
  <c r="J139" i="4"/>
  <c r="BK133" i="4"/>
  <c r="J131" i="4"/>
  <c r="J125" i="4"/>
  <c r="J256" i="3"/>
  <c r="BK255" i="3"/>
  <c r="J251" i="3"/>
  <c r="BK246" i="3"/>
  <c r="BK242" i="3"/>
  <c r="J300" i="5"/>
  <c r="J297" i="5"/>
  <c r="BK295" i="5"/>
  <c r="BK294" i="5"/>
  <c r="J292" i="5"/>
  <c r="J290" i="5"/>
  <c r="J288" i="5"/>
  <c r="BK285" i="5"/>
  <c r="BK283" i="5"/>
  <c r="J281" i="5"/>
  <c r="BK279" i="5"/>
  <c r="BK276" i="5"/>
  <c r="J269" i="5"/>
  <c r="J249" i="5"/>
  <c r="BK245" i="5"/>
  <c r="BK243" i="5"/>
  <c r="BK233" i="5"/>
  <c r="BK225" i="5"/>
  <c r="J220" i="5"/>
  <c r="BK206" i="5"/>
  <c r="J191" i="5"/>
  <c r="J188" i="5"/>
  <c r="BK187" i="5"/>
  <c r="J166" i="5"/>
  <c r="J163" i="5"/>
  <c r="J161" i="5"/>
  <c r="J139" i="5"/>
  <c r="J136" i="5"/>
  <c r="BK201" i="4"/>
  <c r="J197" i="4"/>
  <c r="J192" i="4"/>
  <c r="BK191" i="4"/>
  <c r="BK190" i="4"/>
  <c r="BK189" i="4"/>
  <c r="J187" i="4"/>
  <c r="J181" i="4"/>
  <c r="J175" i="4"/>
  <c r="J162" i="4"/>
  <c r="J157" i="4"/>
  <c r="J152" i="4"/>
  <c r="J150" i="4"/>
  <c r="BK149" i="4"/>
  <c r="J149" i="4"/>
  <c r="BK148" i="4"/>
  <c r="J144" i="4"/>
  <c r="J141" i="4"/>
  <c r="BK139" i="4"/>
  <c r="BK131" i="4"/>
  <c r="BK125" i="4"/>
  <c r="BK268" i="3"/>
  <c r="BK263" i="3"/>
  <c r="J258" i="3"/>
  <c r="BK254" i="3"/>
  <c r="BK251" i="3"/>
  <c r="BK236" i="3"/>
  <c r="J234" i="3"/>
  <c r="J221" i="3"/>
  <c r="BK212" i="3"/>
  <c r="J200" i="3"/>
  <c r="BK196" i="3"/>
  <c r="BK192" i="3"/>
  <c r="J188" i="3"/>
  <c r="BK186" i="3"/>
  <c r="J176" i="3"/>
  <c r="BK171" i="3"/>
  <c r="BK168" i="3"/>
  <c r="BK164" i="3"/>
  <c r="BK162" i="3"/>
  <c r="J159" i="3"/>
  <c r="J158" i="3"/>
  <c r="J150" i="3"/>
  <c r="BK149" i="3"/>
  <c r="J148" i="3"/>
  <c r="BK143" i="3"/>
  <c r="BK140" i="3"/>
  <c r="BK132" i="3"/>
  <c r="J364" i="2"/>
  <c r="J362" i="2"/>
  <c r="J360" i="2"/>
  <c r="J358" i="2"/>
  <c r="J357" i="2"/>
  <c r="J356" i="2"/>
  <c r="BK355" i="2"/>
  <c r="BK354" i="2"/>
  <c r="BK346" i="2"/>
  <c r="BK341" i="2"/>
  <c r="BK336" i="2"/>
  <c r="J329" i="2"/>
  <c r="J325" i="2"/>
  <c r="J322" i="2"/>
  <c r="BK321" i="2"/>
  <c r="J318" i="2"/>
  <c r="J316" i="2"/>
  <c r="J311" i="2"/>
  <c r="J310" i="2"/>
  <c r="J305" i="2"/>
  <c r="J293" i="2"/>
  <c r="BK292" i="2"/>
  <c r="J291" i="2"/>
  <c r="BK288" i="2"/>
  <c r="J287" i="2"/>
  <c r="BK286" i="2"/>
  <c r="BK284" i="2"/>
  <c r="BK280" i="2"/>
  <c r="BK274" i="2"/>
  <c r="BK267" i="2"/>
  <c r="BK249" i="2"/>
  <c r="BK242" i="2"/>
  <c r="BK238" i="2"/>
  <c r="J231" i="2"/>
  <c r="J223" i="2"/>
  <c r="BK218" i="2"/>
  <c r="J216" i="2"/>
  <c r="BK202" i="2"/>
  <c r="BK198" i="2"/>
  <c r="J193" i="2"/>
  <c r="J186" i="2"/>
  <c r="J183" i="2"/>
  <c r="J181" i="2"/>
  <c r="BK172" i="2"/>
  <c r="BK170" i="2"/>
  <c r="BK169" i="2"/>
  <c r="BK161" i="2"/>
  <c r="BK160" i="2"/>
  <c r="BK159" i="2"/>
  <c r="BK152" i="2"/>
  <c r="J149" i="2"/>
  <c r="BK147" i="2"/>
  <c r="J141" i="2"/>
  <c r="J139" i="2"/>
  <c r="BK260" i="5"/>
  <c r="J251" i="5"/>
  <c r="BK235" i="5"/>
  <c r="J233" i="5"/>
  <c r="BK228" i="5"/>
  <c r="BK220" i="5"/>
  <c r="BK215" i="5"/>
  <c r="J210" i="5"/>
  <c r="J203" i="5"/>
  <c r="J201" i="5"/>
  <c r="BK193" i="5"/>
  <c r="J185" i="5"/>
  <c r="J178" i="5"/>
  <c r="BK176" i="5"/>
  <c r="J174" i="5"/>
  <c r="BK166" i="5"/>
  <c r="BK163" i="5"/>
  <c r="BK161" i="5"/>
  <c r="BK143" i="5"/>
  <c r="BK139" i="5"/>
  <c r="J132" i="5"/>
  <c r="J129" i="5"/>
  <c r="BK195" i="4"/>
  <c r="BK192" i="4"/>
  <c r="J191" i="4"/>
  <c r="J190" i="4"/>
  <c r="J189" i="4"/>
  <c r="BK187" i="4"/>
  <c r="BK183" i="4"/>
  <c r="J179" i="4"/>
  <c r="J177" i="4"/>
  <c r="BK171" i="4"/>
  <c r="BK165" i="4"/>
  <c r="J164" i="4"/>
  <c r="BK163" i="4"/>
  <c r="J161" i="4"/>
  <c r="J160" i="4"/>
  <c r="J148" i="4"/>
  <c r="BK144" i="4"/>
  <c r="BK143" i="4"/>
  <c r="J138" i="4"/>
  <c r="J137" i="4"/>
  <c r="J268" i="3"/>
  <c r="J263" i="3"/>
  <c r="BK260" i="3"/>
  <c r="BK256" i="3"/>
  <c r="J255" i="3"/>
  <c r="BK247" i="3"/>
  <c r="J246" i="3"/>
  <c r="J242" i="3"/>
  <c r="BK240" i="3"/>
  <c r="J238" i="3"/>
  <c r="J236" i="3"/>
  <c r="BK234" i="3"/>
  <c r="J231" i="3"/>
  <c r="BK229" i="3"/>
  <c r="BK216" i="3"/>
  <c r="BK208" i="3"/>
  <c r="J206" i="3"/>
  <c r="J196" i="3"/>
  <c r="J192" i="3"/>
  <c r="BK181" i="3"/>
  <c r="J168" i="3"/>
  <c r="BK166" i="3"/>
  <c r="J164" i="3"/>
  <c r="BK163" i="3"/>
  <c r="J162" i="3"/>
  <c r="J160" i="3"/>
  <c r="BK158" i="3"/>
  <c r="J156" i="3"/>
  <c r="J149" i="3"/>
  <c r="J143" i="3"/>
  <c r="BK138" i="3"/>
  <c r="BK130" i="3"/>
  <c r="BK364" i="2"/>
  <c r="BK362" i="2"/>
  <c r="BK357" i="2"/>
  <c r="BK356" i="2"/>
  <c r="J354" i="2"/>
  <c r="J349" i="2"/>
  <c r="J346" i="2"/>
  <c r="BK343" i="2"/>
  <c r="J331" i="2"/>
  <c r="J323" i="2"/>
  <c r="BK314" i="2"/>
  <c r="BK312" i="2"/>
  <c r="BK311" i="2"/>
  <c r="J308" i="2"/>
  <c r="J307" i="2"/>
  <c r="BK304" i="2"/>
  <c r="J300" i="2"/>
  <c r="J298" i="2"/>
  <c r="BK297" i="2"/>
  <c r="J292" i="2"/>
  <c r="BK291" i="2"/>
  <c r="BK290" i="2"/>
  <c r="J289" i="2"/>
  <c r="BK287" i="2"/>
  <c r="BK282" i="2"/>
  <c r="J280" i="2"/>
  <c r="J276" i="2"/>
  <c r="J272" i="2"/>
  <c r="BK270" i="2"/>
  <c r="J265" i="2"/>
  <c r="J258" i="2"/>
  <c r="J253" i="2"/>
  <c r="J242" i="2"/>
  <c r="J232" i="2"/>
  <c r="BK227" i="2"/>
  <c r="BK223" i="2"/>
  <c r="BK221" i="2"/>
  <c r="BK209" i="2"/>
  <c r="J202" i="2"/>
  <c r="BK201" i="2"/>
  <c r="BK186" i="2"/>
  <c r="BK183" i="2"/>
  <c r="BK179" i="2"/>
  <c r="J175" i="2"/>
  <c r="BK174" i="2"/>
  <c r="J170" i="2"/>
  <c r="J167" i="2"/>
  <c r="J152" i="2"/>
  <c r="BK149" i="2"/>
  <c r="AS94" i="1"/>
  <c r="BK251" i="5"/>
  <c r="BK249" i="5"/>
  <c r="J245" i="5"/>
  <c r="J240" i="5"/>
  <c r="J228" i="5"/>
  <c r="J225" i="5"/>
  <c r="BK210" i="5"/>
  <c r="BK195" i="5"/>
  <c r="BK191" i="5"/>
  <c r="BK189" i="5"/>
  <c r="BK188" i="5"/>
  <c r="J187" i="5"/>
  <c r="J151" i="5"/>
  <c r="J195" i="4"/>
  <c r="BK185" i="4"/>
  <c r="BK177" i="4"/>
  <c r="BK175" i="4"/>
  <c r="J173" i="4"/>
  <c r="J171" i="4"/>
  <c r="BK169" i="4"/>
  <c r="BK167" i="4"/>
  <c r="J165" i="4"/>
  <c r="J163" i="4"/>
  <c r="BK157" i="4"/>
  <c r="J154" i="4"/>
  <c r="BK152" i="4"/>
  <c r="J143" i="4"/>
  <c r="BK141" i="4"/>
  <c r="BK138" i="4"/>
  <c r="BK137" i="4"/>
  <c r="J133" i="4"/>
  <c r="J260" i="3"/>
  <c r="BK258" i="3"/>
  <c r="J254" i="3"/>
  <c r="J247" i="3"/>
  <c r="J240" i="3"/>
  <c r="BK238" i="3"/>
  <c r="BK231" i="3"/>
  <c r="J229" i="3"/>
  <c r="BK221" i="3"/>
  <c r="J216" i="3"/>
  <c r="J212" i="3"/>
  <c r="J208" i="3"/>
  <c r="BK206" i="3"/>
  <c r="BK200" i="3"/>
  <c r="BK188" i="3"/>
  <c r="J186" i="3"/>
  <c r="J181" i="3"/>
  <c r="BK176" i="3"/>
  <c r="J171" i="3"/>
  <c r="J166" i="3"/>
  <c r="J163" i="3"/>
  <c r="BK160" i="3"/>
  <c r="BK159" i="3"/>
  <c r="BK156" i="3"/>
  <c r="BK150" i="3"/>
  <c r="BK148" i="3"/>
  <c r="J140" i="3"/>
  <c r="J138" i="3"/>
  <c r="J132" i="3"/>
  <c r="J130" i="3"/>
  <c r="BK360" i="2"/>
  <c r="BK358" i="2"/>
  <c r="J355" i="2"/>
  <c r="BK349" i="2"/>
  <c r="J343" i="2"/>
  <c r="J341" i="2"/>
  <c r="J336" i="2"/>
  <c r="BK331" i="2"/>
  <c r="BK329" i="2"/>
  <c r="BK325" i="2"/>
  <c r="BK323" i="2"/>
  <c r="BK322" i="2"/>
  <c r="J321" i="2"/>
  <c r="BK318" i="2"/>
  <c r="BK316" i="2"/>
  <c r="J314" i="2"/>
  <c r="J312" i="2"/>
  <c r="BK310" i="2"/>
  <c r="BK308" i="2"/>
  <c r="BK307" i="2"/>
  <c r="BK305" i="2"/>
  <c r="J304" i="2"/>
  <c r="BK300" i="2"/>
  <c r="BK298" i="2"/>
  <c r="J297" i="2"/>
  <c r="BK293" i="2"/>
  <c r="J290" i="2"/>
  <c r="BK289" i="2"/>
  <c r="J288" i="2"/>
  <c r="J286" i="2"/>
  <c r="J284" i="2"/>
  <c r="J282" i="2"/>
  <c r="BK276" i="2"/>
  <c r="J274" i="2"/>
  <c r="BK272" i="2"/>
  <c r="J270" i="2"/>
  <c r="J267" i="2"/>
  <c r="BK265" i="2"/>
  <c r="BK258" i="2"/>
  <c r="BK253" i="2"/>
  <c r="J249" i="2"/>
  <c r="J238" i="2"/>
  <c r="BK232" i="2"/>
  <c r="BK231" i="2"/>
  <c r="J227" i="2"/>
  <c r="J221" i="2"/>
  <c r="J218" i="2"/>
  <c r="BK216" i="2"/>
  <c r="J209" i="2"/>
  <c r="J201" i="2"/>
  <c r="J198" i="2"/>
  <c r="BK193" i="2"/>
  <c r="BK181" i="2"/>
  <c r="J179" i="2"/>
  <c r="BK175" i="2"/>
  <c r="J174" i="2"/>
  <c r="J172" i="2"/>
  <c r="J169" i="2"/>
  <c r="BK167" i="2"/>
  <c r="J161" i="2"/>
  <c r="J160" i="2"/>
  <c r="J159" i="2"/>
  <c r="J147" i="2"/>
  <c r="BK141" i="2"/>
  <c r="BK139" i="2"/>
  <c r="BK138" i="2" l="1"/>
  <c r="T138" i="2"/>
  <c r="R185" i="2"/>
  <c r="BK217" i="2"/>
  <c r="J217" i="2" s="1"/>
  <c r="J100" i="2" s="1"/>
  <c r="R217" i="2"/>
  <c r="R222" i="2"/>
  <c r="BK266" i="2"/>
  <c r="J266" i="2"/>
  <c r="J104" i="2"/>
  <c r="R266" i="2"/>
  <c r="BK309" i="2"/>
  <c r="J309" i="2" s="1"/>
  <c r="J105" i="2" s="1"/>
  <c r="R309" i="2"/>
  <c r="BK324" i="2"/>
  <c r="J324" i="2" s="1"/>
  <c r="J109" i="2" s="1"/>
  <c r="R324" i="2"/>
  <c r="P345" i="2"/>
  <c r="BK353" i="2"/>
  <c r="J353" i="2"/>
  <c r="J113" i="2"/>
  <c r="R353" i="2"/>
  <c r="R352" i="2" s="1"/>
  <c r="T129" i="3"/>
  <c r="T170" i="3"/>
  <c r="P187" i="3"/>
  <c r="T230" i="3"/>
  <c r="R253" i="3"/>
  <c r="T262" i="3"/>
  <c r="T261" i="3" s="1"/>
  <c r="P124" i="4"/>
  <c r="T159" i="4"/>
  <c r="BK166" i="4"/>
  <c r="J166" i="4" s="1"/>
  <c r="J101" i="4" s="1"/>
  <c r="P138" i="2"/>
  <c r="BK185" i="2"/>
  <c r="J185" i="2" s="1"/>
  <c r="J99" i="2" s="1"/>
  <c r="T185" i="2"/>
  <c r="P217" i="2"/>
  <c r="T217" i="2"/>
  <c r="P222" i="2"/>
  <c r="T266" i="2"/>
  <c r="P309" i="2"/>
  <c r="T309" i="2"/>
  <c r="P320" i="2"/>
  <c r="R320" i="2"/>
  <c r="T324" i="2"/>
  <c r="BK345" i="2"/>
  <c r="J345" i="2"/>
  <c r="J111" i="2"/>
  <c r="R345" i="2"/>
  <c r="T353" i="2"/>
  <c r="T352" i="2"/>
  <c r="P129" i="3"/>
  <c r="R170" i="3"/>
  <c r="T187" i="3"/>
  <c r="BK230" i="3"/>
  <c r="J230" i="3"/>
  <c r="J103" i="3"/>
  <c r="BK253" i="3"/>
  <c r="J253" i="3"/>
  <c r="J104" i="3"/>
  <c r="P253" i="3"/>
  <c r="BK262" i="3"/>
  <c r="BK261" i="3"/>
  <c r="J261" i="3"/>
  <c r="J106" i="3"/>
  <c r="BK124" i="4"/>
  <c r="R159" i="4"/>
  <c r="T166" i="4"/>
  <c r="R138" i="2"/>
  <c r="R137" i="2" s="1"/>
  <c r="P185" i="2"/>
  <c r="BK222" i="2"/>
  <c r="J222" i="2"/>
  <c r="J101" i="2" s="1"/>
  <c r="T222" i="2"/>
  <c r="P266" i="2"/>
  <c r="BK320" i="2"/>
  <c r="J320" i="2" s="1"/>
  <c r="J108" i="2" s="1"/>
  <c r="T320" i="2"/>
  <c r="P324" i="2"/>
  <c r="T345" i="2"/>
  <c r="P353" i="2"/>
  <c r="P352" i="2"/>
  <c r="R129" i="3"/>
  <c r="P170" i="3"/>
  <c r="R187" i="3"/>
  <c r="R230" i="3"/>
  <c r="R262" i="3"/>
  <c r="R261" i="3" s="1"/>
  <c r="T124" i="4"/>
  <c r="T123" i="4"/>
  <c r="T122" i="4"/>
  <c r="BK159" i="4"/>
  <c r="J159" i="4"/>
  <c r="J100" i="4"/>
  <c r="P166" i="4"/>
  <c r="P128" i="5"/>
  <c r="R128" i="5"/>
  <c r="BK194" i="5"/>
  <c r="J194" i="5"/>
  <c r="J99" i="5" s="1"/>
  <c r="R194" i="5"/>
  <c r="T194" i="5"/>
  <c r="P205" i="5"/>
  <c r="R205" i="5"/>
  <c r="P244" i="5"/>
  <c r="T244" i="5"/>
  <c r="R287" i="5"/>
  <c r="BK129" i="3"/>
  <c r="J129" i="3"/>
  <c r="J98" i="3"/>
  <c r="BK170" i="3"/>
  <c r="J170" i="3" s="1"/>
  <c r="J99" i="3" s="1"/>
  <c r="BK187" i="3"/>
  <c r="J187" i="3"/>
  <c r="J100" i="3" s="1"/>
  <c r="P230" i="3"/>
  <c r="T253" i="3"/>
  <c r="P262" i="3"/>
  <c r="P261" i="3" s="1"/>
  <c r="R124" i="4"/>
  <c r="P159" i="4"/>
  <c r="R166" i="4"/>
  <c r="BK128" i="5"/>
  <c r="J128" i="5"/>
  <c r="J98" i="5"/>
  <c r="T128" i="5"/>
  <c r="P194" i="5"/>
  <c r="BK205" i="5"/>
  <c r="J205" i="5"/>
  <c r="J100" i="5"/>
  <c r="T205" i="5"/>
  <c r="BK244" i="5"/>
  <c r="J244" i="5" s="1"/>
  <c r="J102" i="5" s="1"/>
  <c r="R244" i="5"/>
  <c r="BK287" i="5"/>
  <c r="J287" i="5" s="1"/>
  <c r="J103" i="5" s="1"/>
  <c r="P287" i="5"/>
  <c r="T287" i="5"/>
  <c r="BK299" i="5"/>
  <c r="J299" i="5"/>
  <c r="J106" i="5" s="1"/>
  <c r="P299" i="5"/>
  <c r="P298" i="5" s="1"/>
  <c r="R299" i="5"/>
  <c r="R298" i="5" s="1"/>
  <c r="T299" i="5"/>
  <c r="T298" i="5" s="1"/>
  <c r="E126" i="2"/>
  <c r="J130" i="2"/>
  <c r="BE141" i="2"/>
  <c r="BE149" i="2"/>
  <c r="BE159" i="2"/>
  <c r="BE160" i="2"/>
  <c r="BE161" i="2"/>
  <c r="BE170" i="2"/>
  <c r="BE174" i="2"/>
  <c r="BE179" i="2"/>
  <c r="BE186" i="2"/>
  <c r="BE198" i="2"/>
  <c r="BE202" i="2"/>
  <c r="BE209" i="2"/>
  <c r="BE227" i="2"/>
  <c r="BE242" i="2"/>
  <c r="BE249" i="2"/>
  <c r="BE265" i="2"/>
  <c r="BE270" i="2"/>
  <c r="BE272" i="2"/>
  <c r="BE274" i="2"/>
  <c r="BE280" i="2"/>
  <c r="BE288" i="2"/>
  <c r="BE289" i="2"/>
  <c r="BE290" i="2"/>
  <c r="BE292" i="2"/>
  <c r="BE297" i="2"/>
  <c r="BE298" i="2"/>
  <c r="BE300" i="2"/>
  <c r="BE304" i="2"/>
  <c r="BE305" i="2"/>
  <c r="BE307" i="2"/>
  <c r="BE310" i="2"/>
  <c r="BE311" i="2"/>
  <c r="BE312" i="2"/>
  <c r="BE314" i="2"/>
  <c r="BE321" i="2"/>
  <c r="BE322" i="2"/>
  <c r="BE341" i="2"/>
  <c r="BE346" i="2"/>
  <c r="BE357" i="2"/>
  <c r="BK317" i="2"/>
  <c r="J317" i="2"/>
  <c r="J106" i="2"/>
  <c r="E85" i="3"/>
  <c r="J89" i="3"/>
  <c r="F92" i="3"/>
  <c r="J124" i="3"/>
  <c r="BE140" i="3"/>
  <c r="BE143" i="3"/>
  <c r="BE149" i="3"/>
  <c r="BE150" i="3"/>
  <c r="BE158" i="3"/>
  <c r="BE168" i="3"/>
  <c r="BE171" i="3"/>
  <c r="BE196" i="3"/>
  <c r="BE200" i="3"/>
  <c r="BE216" i="3"/>
  <c r="BE229" i="3"/>
  <c r="BE236" i="3"/>
  <c r="BE247" i="3"/>
  <c r="BE255" i="3"/>
  <c r="F92" i="4"/>
  <c r="J116" i="4"/>
  <c r="J119" i="4"/>
  <c r="BE139" i="4"/>
  <c r="BE148" i="4"/>
  <c r="BE149" i="4"/>
  <c r="BE163" i="4"/>
  <c r="BE164" i="4"/>
  <c r="BE179" i="4"/>
  <c r="BE189" i="4"/>
  <c r="BE191" i="4"/>
  <c r="J123" i="5"/>
  <c r="BE132" i="5"/>
  <c r="BE161" i="5"/>
  <c r="BE163" i="5"/>
  <c r="BE176" i="5"/>
  <c r="BE178" i="5"/>
  <c r="BE201" i="5"/>
  <c r="BE215" i="5"/>
  <c r="BE228" i="5"/>
  <c r="BE243" i="5"/>
  <c r="BE279" i="5"/>
  <c r="F92" i="2"/>
  <c r="BE139" i="2"/>
  <c r="BE147" i="2"/>
  <c r="BE169" i="2"/>
  <c r="BE172" i="2"/>
  <c r="BE175" i="2"/>
  <c r="BE181" i="2"/>
  <c r="BE216" i="2"/>
  <c r="BE218" i="2"/>
  <c r="BE223" i="2"/>
  <c r="BE231" i="2"/>
  <c r="BE238" i="2"/>
  <c r="BE258" i="2"/>
  <c r="BE267" i="2"/>
  <c r="BE276" i="2"/>
  <c r="BE286" i="2"/>
  <c r="BE291" i="2"/>
  <c r="BE293" i="2"/>
  <c r="BE316" i="2"/>
  <c r="BE323" i="2"/>
  <c r="BE325" i="2"/>
  <c r="BE355" i="2"/>
  <c r="BE356" i="2"/>
  <c r="BE362" i="2"/>
  <c r="BE364" i="2"/>
  <c r="BK257" i="2"/>
  <c r="J257" i="2"/>
  <c r="J102" i="2" s="1"/>
  <c r="BK264" i="2"/>
  <c r="J264" i="2" s="1"/>
  <c r="J103" i="2" s="1"/>
  <c r="BK361" i="2"/>
  <c r="J361" i="2"/>
  <c r="J115" i="2" s="1"/>
  <c r="BE132" i="3"/>
  <c r="BE156" i="3"/>
  <c r="BE159" i="3"/>
  <c r="BE160" i="3"/>
  <c r="BE162" i="3"/>
  <c r="BE164" i="3"/>
  <c r="BE176" i="3"/>
  <c r="BE186" i="3"/>
  <c r="BE188" i="3"/>
  <c r="BE206" i="3"/>
  <c r="BE212" i="3"/>
  <c r="BE231" i="3"/>
  <c r="BE238" i="3"/>
  <c r="BE251" i="3"/>
  <c r="E85" i="4"/>
  <c r="BE125" i="4"/>
  <c r="BE131" i="4"/>
  <c r="BE133" i="4"/>
  <c r="BE152" i="4"/>
  <c r="BE154" i="4"/>
  <c r="BE157" i="4"/>
  <c r="BE167" i="4"/>
  <c r="BE185" i="4"/>
  <c r="BE197" i="4"/>
  <c r="BK156" i="4"/>
  <c r="J156" i="4" s="1"/>
  <c r="J99" i="4" s="1"/>
  <c r="E85" i="5"/>
  <c r="F92" i="5"/>
  <c r="J120" i="5"/>
  <c r="BE151" i="5"/>
  <c r="BE187" i="5"/>
  <c r="BE203" i="5"/>
  <c r="BE235" i="5"/>
  <c r="BE240" i="5"/>
  <c r="BE245" i="5"/>
  <c r="BE249" i="5"/>
  <c r="BE251" i="5"/>
  <c r="BE269" i="5"/>
  <c r="BE276" i="5"/>
  <c r="J92" i="2"/>
  <c r="BE152" i="2"/>
  <c r="BE167" i="2"/>
  <c r="BE183" i="2"/>
  <c r="BE193" i="2"/>
  <c r="BE201" i="2"/>
  <c r="BE221" i="2"/>
  <c r="BE232" i="2"/>
  <c r="BE253" i="2"/>
  <c r="BE282" i="2"/>
  <c r="BE284" i="2"/>
  <c r="BE287" i="2"/>
  <c r="BE308" i="2"/>
  <c r="BE318" i="2"/>
  <c r="BE329" i="2"/>
  <c r="BE331" i="2"/>
  <c r="BE336" i="2"/>
  <c r="BE343" i="2"/>
  <c r="BE349" i="2"/>
  <c r="BE354" i="2"/>
  <c r="BE358" i="2"/>
  <c r="BE360" i="2"/>
  <c r="BK342" i="2"/>
  <c r="J342" i="2" s="1"/>
  <c r="J110" i="2" s="1"/>
  <c r="BK359" i="2"/>
  <c r="J359" i="2"/>
  <c r="J114" i="2" s="1"/>
  <c r="BK363" i="2"/>
  <c r="J363" i="2" s="1"/>
  <c r="J116" i="2" s="1"/>
  <c r="BE130" i="3"/>
  <c r="BE138" i="3"/>
  <c r="BE148" i="3"/>
  <c r="BE163" i="3"/>
  <c r="BE166" i="3"/>
  <c r="BE181" i="3"/>
  <c r="BE192" i="3"/>
  <c r="BE208" i="3"/>
  <c r="BE221" i="3"/>
  <c r="BE234" i="3"/>
  <c r="BE240" i="3"/>
  <c r="BE242" i="3"/>
  <c r="BE246" i="3"/>
  <c r="BE254" i="3"/>
  <c r="BE258" i="3"/>
  <c r="BE260" i="3"/>
  <c r="BE268" i="3"/>
  <c r="BK259" i="3"/>
  <c r="J259" i="3" s="1"/>
  <c r="J105" i="3" s="1"/>
  <c r="BE137" i="4"/>
  <c r="BE138" i="4"/>
  <c r="BE144" i="4"/>
  <c r="BE150" i="4"/>
  <c r="BE160" i="4"/>
  <c r="BE162" i="4"/>
  <c r="BE165" i="4"/>
  <c r="BE171" i="4"/>
  <c r="BE173" i="4"/>
  <c r="BE175" i="4"/>
  <c r="BE181" i="4"/>
  <c r="BE183" i="4"/>
  <c r="BE195" i="4"/>
  <c r="BE129" i="5"/>
  <c r="BE136" i="5"/>
  <c r="BE143" i="5"/>
  <c r="BE191" i="5"/>
  <c r="BE193" i="5"/>
  <c r="BE210" i="5"/>
  <c r="BE260" i="5"/>
  <c r="BE283" i="5"/>
  <c r="BE288" i="5"/>
  <c r="BE289" i="5"/>
  <c r="BE292" i="5"/>
  <c r="BE294" i="5"/>
  <c r="BE297" i="5"/>
  <c r="BE300" i="5"/>
  <c r="BK242" i="5"/>
  <c r="J242" i="5" s="1"/>
  <c r="J101" i="5" s="1"/>
  <c r="BE256" i="3"/>
  <c r="BE263" i="3"/>
  <c r="BK220" i="3"/>
  <c r="J220" i="3"/>
  <c r="J101" i="3" s="1"/>
  <c r="BK228" i="3"/>
  <c r="J228" i="3" s="1"/>
  <c r="J102" i="3" s="1"/>
  <c r="BE141" i="4"/>
  <c r="BE143" i="4"/>
  <c r="BE161" i="4"/>
  <c r="BE169" i="4"/>
  <c r="BE177" i="4"/>
  <c r="BE187" i="4"/>
  <c r="BE190" i="4"/>
  <c r="BE192" i="4"/>
  <c r="BE201" i="4"/>
  <c r="BK200" i="4"/>
  <c r="J200" i="4" s="1"/>
  <c r="J102" i="4" s="1"/>
  <c r="BE139" i="5"/>
  <c r="BE166" i="5"/>
  <c r="BE174" i="5"/>
  <c r="BE185" i="5"/>
  <c r="BE188" i="5"/>
  <c r="BE189" i="5"/>
  <c r="BE195" i="5"/>
  <c r="BE206" i="5"/>
  <c r="BE220" i="5"/>
  <c r="BE225" i="5"/>
  <c r="BE233" i="5"/>
  <c r="BE281" i="5"/>
  <c r="BE285" i="5"/>
  <c r="BE290" i="5"/>
  <c r="BE295" i="5"/>
  <c r="BE306" i="5"/>
  <c r="BK296" i="5"/>
  <c r="J296" i="5"/>
  <c r="J104" i="5" s="1"/>
  <c r="F35" i="2"/>
  <c r="BB95" i="1" s="1"/>
  <c r="F34" i="4"/>
  <c r="BA97" i="1" s="1"/>
  <c r="J34" i="2"/>
  <c r="AW95" i="1" s="1"/>
  <c r="F35" i="4"/>
  <c r="BB97" i="1" s="1"/>
  <c r="F37" i="4"/>
  <c r="BD97" i="1" s="1"/>
  <c r="F36" i="3"/>
  <c r="BC96" i="1" s="1"/>
  <c r="F36" i="5"/>
  <c r="BC98" i="1" s="1"/>
  <c r="F36" i="4"/>
  <c r="BC97" i="1" s="1"/>
  <c r="F36" i="2"/>
  <c r="BC95" i="1" s="1"/>
  <c r="F37" i="2"/>
  <c r="BD95" i="1" s="1"/>
  <c r="F37" i="3"/>
  <c r="BD96" i="1" s="1"/>
  <c r="J34" i="5"/>
  <c r="AW98" i="1" s="1"/>
  <c r="J34" i="3"/>
  <c r="AW96" i="1" s="1"/>
  <c r="F35" i="5"/>
  <c r="BB98" i="1" s="1"/>
  <c r="F37" i="5"/>
  <c r="BD98" i="1" s="1"/>
  <c r="F34" i="5"/>
  <c r="BA98" i="1" s="1"/>
  <c r="F34" i="3"/>
  <c r="BA96" i="1" s="1"/>
  <c r="F34" i="2"/>
  <c r="BA95" i="1" s="1"/>
  <c r="F35" i="3"/>
  <c r="BB96" i="1" s="1"/>
  <c r="J34" i="4"/>
  <c r="AW97" i="1" s="1"/>
  <c r="P127" i="5" l="1"/>
  <c r="P126" i="5"/>
  <c r="AU98" i="1"/>
  <c r="BK123" i="4"/>
  <c r="BK122" i="4" s="1"/>
  <c r="J122" i="4" s="1"/>
  <c r="J96" i="4" s="1"/>
  <c r="P137" i="2"/>
  <c r="P123" i="4"/>
  <c r="P122" i="4"/>
  <c r="AU97" i="1"/>
  <c r="T128" i="3"/>
  <c r="T127" i="3" s="1"/>
  <c r="P319" i="2"/>
  <c r="T137" i="2"/>
  <c r="T127" i="5"/>
  <c r="T126" i="5" s="1"/>
  <c r="R123" i="4"/>
  <c r="R122" i="4"/>
  <c r="P128" i="3"/>
  <c r="P127" i="3" s="1"/>
  <c r="AU96" i="1" s="1"/>
  <c r="BK137" i="2"/>
  <c r="J137" i="2"/>
  <c r="J97" i="2" s="1"/>
  <c r="R127" i="5"/>
  <c r="R126" i="5"/>
  <c r="R128" i="3"/>
  <c r="R127" i="3" s="1"/>
  <c r="T319" i="2"/>
  <c r="R319" i="2"/>
  <c r="R136" i="2"/>
  <c r="J138" i="2"/>
  <c r="J98" i="2"/>
  <c r="BK128" i="3"/>
  <c r="J128" i="3"/>
  <c r="J97" i="3" s="1"/>
  <c r="BK319" i="2"/>
  <c r="J319" i="2"/>
  <c r="J107" i="2"/>
  <c r="BK352" i="2"/>
  <c r="J352" i="2"/>
  <c r="J112" i="2"/>
  <c r="J262" i="3"/>
  <c r="J107" i="3" s="1"/>
  <c r="J124" i="4"/>
  <c r="J98" i="4"/>
  <c r="BK127" i="5"/>
  <c r="J127" i="5" s="1"/>
  <c r="J97" i="5" s="1"/>
  <c r="BK298" i="5"/>
  <c r="J298" i="5"/>
  <c r="J105" i="5" s="1"/>
  <c r="BA94" i="1"/>
  <c r="W30" i="1"/>
  <c r="BD94" i="1"/>
  <c r="W33" i="1" s="1"/>
  <c r="F33" i="2"/>
  <c r="AZ95" i="1" s="1"/>
  <c r="J33" i="5"/>
  <c r="AV98" i="1" s="1"/>
  <c r="AT98" i="1" s="1"/>
  <c r="BC94" i="1"/>
  <c r="AY94" i="1"/>
  <c r="J33" i="2"/>
  <c r="AV95" i="1"/>
  <c r="AT95" i="1"/>
  <c r="F33" i="3"/>
  <c r="AZ96" i="1" s="1"/>
  <c r="BB94" i="1"/>
  <c r="W31" i="1"/>
  <c r="J33" i="4"/>
  <c r="AV97" i="1" s="1"/>
  <c r="AT97" i="1" s="1"/>
  <c r="J33" i="3"/>
  <c r="AV96" i="1"/>
  <c r="AT96" i="1" s="1"/>
  <c r="F33" i="4"/>
  <c r="AZ97" i="1"/>
  <c r="F33" i="5"/>
  <c r="AZ98" i="1" s="1"/>
  <c r="T136" i="2" l="1"/>
  <c r="P136" i="2"/>
  <c r="AU95" i="1"/>
  <c r="BK127" i="3"/>
  <c r="J127" i="3" s="1"/>
  <c r="J30" i="3" s="1"/>
  <c r="AG96" i="1" s="1"/>
  <c r="AN96" i="1" s="1"/>
  <c r="J123" i="4"/>
  <c r="J97" i="4"/>
  <c r="BK136" i="2"/>
  <c r="J136" i="2" s="1"/>
  <c r="J30" i="2" s="1"/>
  <c r="AG95" i="1" s="1"/>
  <c r="AN95" i="1" s="1"/>
  <c r="BK126" i="5"/>
  <c r="J126" i="5"/>
  <c r="J96" i="5" s="1"/>
  <c r="AZ94" i="1"/>
  <c r="AV94" i="1"/>
  <c r="AK29" i="1"/>
  <c r="AW94" i="1"/>
  <c r="AK30" i="1" s="1"/>
  <c r="W32" i="1"/>
  <c r="AX94" i="1"/>
  <c r="AU94" i="1"/>
  <c r="J30" i="4"/>
  <c r="AG97" i="1" s="1"/>
  <c r="AN97" i="1" s="1"/>
  <c r="J39" i="2" l="1"/>
  <c r="J96" i="2"/>
  <c r="J39" i="3"/>
  <c r="J96" i="3"/>
  <c r="J39" i="4"/>
  <c r="W29" i="1"/>
  <c r="AT94" i="1"/>
  <c r="J30" i="5"/>
  <c r="AG98" i="1" s="1"/>
  <c r="AN98" i="1" s="1"/>
  <c r="J39" i="5" l="1"/>
  <c r="AG94" i="1"/>
  <c r="AK26" i="1"/>
  <c r="AK35" i="1"/>
  <c r="AN94" i="1" l="1"/>
</calcChain>
</file>

<file path=xl/sharedStrings.xml><?xml version="1.0" encoding="utf-8"?>
<sst xmlns="http://schemas.openxmlformats.org/spreadsheetml/2006/main" count="7401" uniqueCount="947">
  <si>
    <t>Export Komplet</t>
  </si>
  <si>
    <t/>
  </si>
  <si>
    <t>2.0</t>
  </si>
  <si>
    <t>False</t>
  </si>
  <si>
    <t>{4fab25ae-19e1-4e10-b385-1a5976a64074}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</si>
  <si>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</si>
  <si>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</si>
  <si>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</si>
  <si>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</si>
  <si>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</si>
  <si>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</si>
  <si>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</si>
  <si>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</si>
  <si>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</si>
  <si>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Pitter157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</si>
  <si>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</si>
  <si>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</si>
  <si>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 Česká Třebová-úprava areálu školy</t>
  </si>
  <si>
    <t>KSO:</t>
  </si>
  <si>
    <t>CC-CZ:</t>
  </si>
  <si>
    <t>Místo:</t>
  </si>
  <si>
    <t>Česká Třebová</t>
  </si>
  <si>
    <t>Datum:</t>
  </si>
  <si>
    <t>14. 4. 2023</t>
  </si>
  <si>
    <t>Zadavatel:</t>
  </si>
  <si>
    <t>IČ:</t>
  </si>
  <si>
    <t>70892822</t>
  </si>
  <si>
    <t>Pardubický kraj komenského náměstí</t>
  </si>
  <si>
    <t>DIČ:</t>
  </si>
  <si>
    <t>Uchazeč:</t>
  </si>
  <si>
    <t>Vyplň údaj</t>
  </si>
  <si>
    <t>Projektant:</t>
  </si>
  <si>
    <t>28831365</t>
  </si>
  <si>
    <t>CALYPSO Group s.r.o.Brožíkova 550, Pardubice 53009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</si>
  <si>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</si>
  <si>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</si>
  <si>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</si>
  <si>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</si>
  <si>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</si>
  <si>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</si>
  <si>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</si>
  <si>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</si>
  <si>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</si>
  <si>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</si>
  <si>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</si>
  <si>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</si>
  <si>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</si>
  <si>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</si>
  <si>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</si>
  <si>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</si>
  <si>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</si>
  <si>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</si>
  <si>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</si>
  <si>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</si>
  <si>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</si>
  <si>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</si>
  <si>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</si>
  <si>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</si>
  <si>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</si>
  <si>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</si>
  <si>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</si>
  <si>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</si>
  <si>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</si>
  <si>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</si>
  <si>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</si>
  <si>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</si>
  <si>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</si>
  <si>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</si>
  <si>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</si>
  <si>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</si>
  <si>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</si>
  <si>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</si>
  <si>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</si>
  <si>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</si>
  <si>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</si>
  <si>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</si>
  <si>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</si>
  <si>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</si>
  <si>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</si>
  <si>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</si>
  <si>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</si>
  <si>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</si>
  <si>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</si>
  <si>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</si>
  <si>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Multifunkční hřiště</t>
  </si>
  <si>
    <t>STA</t>
  </si>
  <si>
    <t>1</t>
  </si>
  <si>
    <t>{42f260e5-d78b-4f82-bc5d-b5b838ec5dab}</t>
  </si>
  <si>
    <t>2</t>
  </si>
  <si>
    <t>02</t>
  </si>
  <si>
    <t>SO 02 Víceúčelové hřiště</t>
  </si>
  <si>
    <t>{64be5b0d-4221-48cc-b8d3-da9e5481479d}</t>
  </si>
  <si>
    <t>03</t>
  </si>
  <si>
    <t>SO 03 Workout</t>
  </si>
  <si>
    <t>{1f7badbe-1ad6-4763-984d-e0be012400f2}</t>
  </si>
  <si>
    <t>04</t>
  </si>
  <si>
    <t>SO 04 Zpevněné plochy</t>
  </si>
  <si>
    <t>{f2d78cc5-0a12-4ebc-81ac-7b3e3e01f01d}</t>
  </si>
  <si>
    <t>KRYCÍ LIST SOUPISU PRACÍ</t>
  </si>
  <si>
    <t>Objekt:</t>
  </si>
  <si>
    <t>01 - SO 01 Multifunkční hřiště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</si>
  <si>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</si>
  <si>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</si>
  <si>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</si>
  <si>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</si>
  <si>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</si>
  <si>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</si>
  <si>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</si>
  <si>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</si>
  <si>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</si>
  <si>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</si>
  <si>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</si>
  <si>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</si>
  <si>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</si>
  <si>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</si>
  <si>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</si>
  <si>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</si>
  <si>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</si>
  <si>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767 - Konstrukce zámečnické</t>
  </si>
  <si>
    <t xml:space="preserve">    776 - Podlahy povlakové</t>
  </si>
  <si>
    <t xml:space="preserve">    783 - Dokončovací práce - nátěry</t>
  </si>
  <si>
    <t>VRN - Vedlejší rozpočtové náklady-pro celou stavbu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</si>
  <si>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</si>
  <si>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</si>
  <si>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</si>
  <si>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</si>
  <si>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</si>
  <si>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</si>
  <si>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</si>
  <si>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</si>
  <si>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</si>
  <si>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</si>
  <si>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</si>
  <si>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</si>
  <si>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</si>
  <si>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</si>
  <si>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</si>
  <si>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</si>
  <si>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</si>
  <si>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</si>
  <si>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</si>
  <si>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</si>
  <si>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</si>
  <si>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</si>
  <si>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</si>
  <si>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</si>
  <si>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</si>
  <si>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</si>
  <si>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1541022</t>
  </si>
  <si>
    <t>VV</t>
  </si>
  <si>
    <t>211,2</t>
  </si>
  <si>
    <t>113106132</t>
  </si>
  <si>
    <t>Rozebrání dlažeb z betonových nebo kamenných dlaždic komunikací pro pěší strojně pl do 50 m2</t>
  </si>
  <si>
    <t>-2109987703</t>
  </si>
  <si>
    <t>"v.č. C4 ozn.5- betonová přídlažba"</t>
  </si>
  <si>
    <t>126*0,5</t>
  </si>
  <si>
    <t>"v.č. C4 ozn.5- oprava zpevněné plochy"</t>
  </si>
  <si>
    <t>52,4</t>
  </si>
  <si>
    <t>Součet</t>
  </si>
  <si>
    <t>3</t>
  </si>
  <si>
    <t>113154223</t>
  </si>
  <si>
    <t>Frézování živičného krytu tl 50 mm pruh š 1 m pl do 1000 m2 bez překážek v trase</t>
  </si>
  <si>
    <t>-1151720552</t>
  </si>
  <si>
    <t>"v.č.C4-ozn. 4"802,8</t>
  </si>
  <si>
    <t>121151123</t>
  </si>
  <si>
    <t>Sejmutí ornice plochy přes 500 m2 tl vrstvy do 200 mm strojně</t>
  </si>
  <si>
    <t>-432486667</t>
  </si>
  <si>
    <t>"podél objektu""</t>
  </si>
  <si>
    <t>(8,0+75,0+8,0+22,6+75,0+22,6)*1,0</t>
  </si>
  <si>
    <t>5</t>
  </si>
  <si>
    <t>131252502</t>
  </si>
  <si>
    <t>Hloubení jamek do 0,5 m3 v hornině třídy těžitelnosti I, skupiny 1 až 3 strojně</t>
  </si>
  <si>
    <t>m3</t>
  </si>
  <si>
    <t>-1056594581</t>
  </si>
  <si>
    <t>" D1.3"</t>
  </si>
  <si>
    <t>"ozn. 1"0,5*0,5*0,95*12</t>
  </si>
  <si>
    <t>"ozn. 2"0,3*1,2*0,75*4</t>
  </si>
  <si>
    <t>"ozn. 3"0,5*0,5*0,75*2</t>
  </si>
  <si>
    <t>"ozn. 4"0,8*0,8*0,95*4</t>
  </si>
  <si>
    <t>6</t>
  </si>
  <si>
    <t>162751117</t>
  </si>
  <si>
    <t>Vodorovné přemístění do 10000 m výkopku/sypaniny z horniny třídy těžitelnosti I, skupiny 1 až 3</t>
  </si>
  <si>
    <t>252936966</t>
  </si>
  <si>
    <t>7</t>
  </si>
  <si>
    <t>167151101</t>
  </si>
  <si>
    <t>Nakládání výkopku z hornin třídy těžitelnosti I, skupiny 1 až 3 do 100 m3</t>
  </si>
  <si>
    <t>-1271523488</t>
  </si>
  <si>
    <t>8</t>
  </si>
  <si>
    <t>171152501</t>
  </si>
  <si>
    <t>Zhutnění podloží z hornin soudržných nebo nesoudržných pod násypy</t>
  </si>
  <si>
    <t>1800497773</t>
  </si>
  <si>
    <t>9</t>
  </si>
  <si>
    <t>171201231</t>
  </si>
  <si>
    <t>Poplatek za uložení zeminy a kamení na recyklační skládce (skládkovné) kód odpadu 17 05 04</t>
  </si>
  <si>
    <t>t</t>
  </si>
  <si>
    <t>-1727524066</t>
  </si>
  <si>
    <t>6,737*1,6</t>
  </si>
  <si>
    <t>10</t>
  </si>
  <si>
    <t>171251201</t>
  </si>
  <si>
    <t>Uložení sypaniny na skládky nebo meziskládky</t>
  </si>
  <si>
    <t>984862122</t>
  </si>
  <si>
    <t>11</t>
  </si>
  <si>
    <t>180404111</t>
  </si>
  <si>
    <t>Založení hřišťového trávníku výsevem na vrstvě ornice</t>
  </si>
  <si>
    <t>1181720221</t>
  </si>
  <si>
    <t>12</t>
  </si>
  <si>
    <t>M</t>
  </si>
  <si>
    <t>00572440</t>
  </si>
  <si>
    <t>osivo směs travní hřištní</t>
  </si>
  <si>
    <t>kg</t>
  </si>
  <si>
    <t>339610598</t>
  </si>
  <si>
    <t>211,2*0,03</t>
  </si>
  <si>
    <t>13</t>
  </si>
  <si>
    <t>181111111</t>
  </si>
  <si>
    <t>Plošná úprava terénu do 500 m2 zemina tř 1 až 4 nerovnosti do 100 mm v rovinně a svahu do 1:5</t>
  </si>
  <si>
    <t>-2031083025</t>
  </si>
  <si>
    <t>14</t>
  </si>
  <si>
    <t>181351005</t>
  </si>
  <si>
    <t>Rozprostření ornice tl vrstvy do 300 mm pl do 100 m2 v rovině nebo ve svahu do 1:5 strojně</t>
  </si>
  <si>
    <t>-1346466682</t>
  </si>
  <si>
    <t>"C3" "</t>
  </si>
  <si>
    <t>181951112</t>
  </si>
  <si>
    <t>Úprava pláně v hornině třídy těžitelnosti I, skupiny 1 až 3 se zhutněním</t>
  </si>
  <si>
    <t>1958205979</t>
  </si>
  <si>
    <t>16</t>
  </si>
  <si>
    <t>183403153</t>
  </si>
  <si>
    <t>Obdělání půdy hrabáním v rovině a svahu do 1:5</t>
  </si>
  <si>
    <t>95617508</t>
  </si>
  <si>
    <t>17</t>
  </si>
  <si>
    <t>183403161</t>
  </si>
  <si>
    <t>Obdělání půdy válením v rovině a svahu do 1:5</t>
  </si>
  <si>
    <t>-1359457904</t>
  </si>
  <si>
    <t>Zakládání</t>
  </si>
  <si>
    <t>18</t>
  </si>
  <si>
    <t>271532213</t>
  </si>
  <si>
    <t>Podsyp pod základové konstrukce se zhutněním z hrubého kameniva frakce 8 až 16 mm</t>
  </si>
  <si>
    <t>568089682</t>
  </si>
  <si>
    <t>"ozn. 1"0,5*0,5*0,15*12</t>
  </si>
  <si>
    <t>"ozn. 2"0,3*1,2*0,15*4</t>
  </si>
  <si>
    <t>"ozn. 3"0,5*0,5*0,15*2</t>
  </si>
  <si>
    <t>"ozn. 4"0,8*0,8*0,15*4</t>
  </si>
  <si>
    <t>19</t>
  </si>
  <si>
    <t>274313611</t>
  </si>
  <si>
    <t>Základové pásy z betonu tř. C 16/20</t>
  </si>
  <si>
    <t>-1637993663</t>
  </si>
  <si>
    <t>" sektor skoku do dálky - doskočiště-okraj D1,6"</t>
  </si>
  <si>
    <t xml:space="preserve">"odrazové břevno"    </t>
  </si>
  <si>
    <t xml:space="preserve"> (1,22*0,50*0,15-1,00*0,304*0,05)</t>
  </si>
  <si>
    <t>20</t>
  </si>
  <si>
    <t>274351121</t>
  </si>
  <si>
    <t>Zřízení bednění základových pasů rovného</t>
  </si>
  <si>
    <t>-1964186206</t>
  </si>
  <si>
    <t>"odrazové břevno"     ((1,22+0,54)*2*0,15+(1,00+0,304)*2*0,05)</t>
  </si>
  <si>
    <t>274351122</t>
  </si>
  <si>
    <t>Odstranění bednění základových pasů rovného</t>
  </si>
  <si>
    <t>-2002683318</t>
  </si>
  <si>
    <t>22</t>
  </si>
  <si>
    <t>275313611</t>
  </si>
  <si>
    <t>Základové patky z betonu tř. C 16/20</t>
  </si>
  <si>
    <t>658005572</t>
  </si>
  <si>
    <t>"ozn. 1"0,5*0,5*1,0*12</t>
  </si>
  <si>
    <t>"ozn. 2"0,3*1,2*0,8*4</t>
  </si>
  <si>
    <t>"ozn. 3"0,5*0,5*0,8*2</t>
  </si>
  <si>
    <t>"ozn. 4"0,8*0,8*1,0*4</t>
  </si>
  <si>
    <t>23</t>
  </si>
  <si>
    <t>275351121</t>
  </si>
  <si>
    <t>Zřízení bednění základových patek</t>
  </si>
  <si>
    <t>1482304265</t>
  </si>
  <si>
    <t>"ozn. 1"0,5*4*0,3*12</t>
  </si>
  <si>
    <t>"ozn. 2"(0,3+1,2)*2*0,3*4</t>
  </si>
  <si>
    <t>"ozn. 3"0,5*4*0,3*2</t>
  </si>
  <si>
    <t>"ozn. 4"0,8*4*0,3*4</t>
  </si>
  <si>
    <t>24</t>
  </si>
  <si>
    <t>275351122</t>
  </si>
  <si>
    <t>Odstranění bednění základových patek</t>
  </si>
  <si>
    <t>-750264367</t>
  </si>
  <si>
    <t>Svislé a kompletní konstrukce</t>
  </si>
  <si>
    <t>25</t>
  </si>
  <si>
    <t>33817119-R</t>
  </si>
  <si>
    <t>Osazování sloupků a vzpěr plotových ocelových v  přes 2,60 m se zabetonováním</t>
  </si>
  <si>
    <t>kus</t>
  </si>
  <si>
    <t>-944469965</t>
  </si>
  <si>
    <t>"v.č. D1,7 "12</t>
  </si>
  <si>
    <t>26</t>
  </si>
  <si>
    <t>55342-nab1b</t>
  </si>
  <si>
    <t>Sloupek plotový žárově zinkovaný 4950x89x3mm- zavíčkovaný</t>
  </si>
  <si>
    <t>1735866747</t>
  </si>
  <si>
    <t>Komunikace pozemní</t>
  </si>
  <si>
    <t>27</t>
  </si>
  <si>
    <t>564710012</t>
  </si>
  <si>
    <t>Podklad z kameniva hrubého drceného vel. 8-16 mm tl 60 mm</t>
  </si>
  <si>
    <t>-477056270</t>
  </si>
  <si>
    <t>"v.č. C4 ozn.9- oprava zpevněné plochy- vyrovnání"</t>
  </si>
  <si>
    <t>28</t>
  </si>
  <si>
    <t>564750111</t>
  </si>
  <si>
    <t>Podklad z kameniva hrubého drceného vel. 16-32 mm tl 150 mm</t>
  </si>
  <si>
    <t>895002151</t>
  </si>
  <si>
    <t>"v.č. D1,4- doplnění podkladních vrstev"</t>
  </si>
  <si>
    <t>(40+16,0+1,0)*2*0,4</t>
  </si>
  <si>
    <t>29</t>
  </si>
  <si>
    <t>5732-R11</t>
  </si>
  <si>
    <t>Penetrace asfaltového povrchu</t>
  </si>
  <si>
    <t>-1701734487</t>
  </si>
  <si>
    <t>30</t>
  </si>
  <si>
    <t>57614-R02</t>
  </si>
  <si>
    <t>Asfaltový koberec  vodopropustný AKD H-50mm</t>
  </si>
  <si>
    <t>-657341098</t>
  </si>
  <si>
    <t>"v.č. D1.4"</t>
  </si>
  <si>
    <t>40*20+2,8*1,0</t>
  </si>
  <si>
    <t>31</t>
  </si>
  <si>
    <t>57929nab1</t>
  </si>
  <si>
    <t>Lajnování venkovního litého pryžového povrchu elastickým lakem v různé barevnosti</t>
  </si>
  <si>
    <t>m</t>
  </si>
  <si>
    <t>-1674840204</t>
  </si>
  <si>
    <t>"Běžecká dráha"320</t>
  </si>
  <si>
    <t>"multifunkční hřiště"320</t>
  </si>
  <si>
    <t>32</t>
  </si>
  <si>
    <t>59341nab1</t>
  </si>
  <si>
    <t>Umělý sportovní kryt PUR- povrch plošně vodopropustný tl. 11mm - vrstva z polyuretanového pojiva a EPDM celobarevným granulátem</t>
  </si>
  <si>
    <t>1754547519</t>
  </si>
  <si>
    <t>"Multifunkční hřiště"</t>
  </si>
  <si>
    <t>"Běžecká dráha"</t>
  </si>
  <si>
    <t>75*5,0</t>
  </si>
  <si>
    <t>33</t>
  </si>
  <si>
    <t>596211110</t>
  </si>
  <si>
    <t>Kladení zámkové dlažby komunikací pro pěší tl 60 mm skupiny A pl do 50 m2</t>
  </si>
  <si>
    <t>1153503240</t>
  </si>
  <si>
    <t>"v.č. C4 ozn.9- oprava zpevněné plochy"</t>
  </si>
  <si>
    <t>34</t>
  </si>
  <si>
    <t>5924501R02</t>
  </si>
  <si>
    <t>dlažba zámková tl.60mm  přírodní</t>
  </si>
  <si>
    <t>-1248933404</t>
  </si>
  <si>
    <t>"v.č. C4 ozn.9- oprava zpevněné plochy- výměna 10%"</t>
  </si>
  <si>
    <t>52,4*0,1</t>
  </si>
  <si>
    <t>Úpravy povrchů, podlahy a osazování výplní</t>
  </si>
  <si>
    <t>35</t>
  </si>
  <si>
    <t>629995101</t>
  </si>
  <si>
    <t>Očištění vnějších ploch tlakovou vodou</t>
  </si>
  <si>
    <t>899310442</t>
  </si>
  <si>
    <t>"tribuna"</t>
  </si>
  <si>
    <t>42*(0,5+0,4)</t>
  </si>
  <si>
    <t>"zámkoková dlažba-oprava"</t>
  </si>
  <si>
    <t>Trubní vedení</t>
  </si>
  <si>
    <t>36</t>
  </si>
  <si>
    <t>8773-R</t>
  </si>
  <si>
    <t>Montáž napojení žlabu  na kanalizaci</t>
  </si>
  <si>
    <t>-1731109849</t>
  </si>
  <si>
    <t>Ostatní konstrukce a práce, bourání</t>
  </si>
  <si>
    <t>37</t>
  </si>
  <si>
    <t>916991121</t>
  </si>
  <si>
    <t>Lože pod obrubníky, krajníky nebo obruby z dlažebních kostek z betonu prostého</t>
  </si>
  <si>
    <t>-524243333</t>
  </si>
  <si>
    <t>"odvodňovací žlab"127*0,35*0,1</t>
  </si>
  <si>
    <t>38</t>
  </si>
  <si>
    <t>919735111</t>
  </si>
  <si>
    <t>Řezání stávajícího živičného krytu hl do 50 mm</t>
  </si>
  <si>
    <t>855496138</t>
  </si>
  <si>
    <t>(41+20)*2</t>
  </si>
  <si>
    <t>39</t>
  </si>
  <si>
    <t>935113111</t>
  </si>
  <si>
    <t>Osazení odvodňovacího polymerbetonového žlabu s krycím roštem šířky do 200 mm</t>
  </si>
  <si>
    <t>-1973700631</t>
  </si>
  <si>
    <t>9,0+40,135+20,0+40,27+17,2+0,395</t>
  </si>
  <si>
    <t>40</t>
  </si>
  <si>
    <t>59227006-R03</t>
  </si>
  <si>
    <t xml:space="preserve">žlab odvodňovací polymerbetonový se spádem dna 0,5% 1000x135x155/160mm   s kompozitním  můstkovým krycím roštem </t>
  </si>
  <si>
    <t>-753783102</t>
  </si>
  <si>
    <t>127,000*1,1</t>
  </si>
  <si>
    <t>41</t>
  </si>
  <si>
    <t>944511111</t>
  </si>
  <si>
    <t>Montáž ochranné sítě z textilie z umělých vláken vč  zabudování 2 až 3 vzpěr mezi krajní sloupy</t>
  </si>
  <si>
    <t>-2036320925</t>
  </si>
  <si>
    <t>"v, D 1,6"</t>
  </si>
  <si>
    <t>12,5*2*4,0</t>
  </si>
  <si>
    <t>42</t>
  </si>
  <si>
    <t>31687nab2</t>
  </si>
  <si>
    <t>síť záchytná bezuzlová, PP,vysoce pevná - tl. 5mm, oko 45mm  - zelená</t>
  </si>
  <si>
    <t>-1988358519</t>
  </si>
  <si>
    <t>100*1,05</t>
  </si>
  <si>
    <t>43</t>
  </si>
  <si>
    <t>953943124</t>
  </si>
  <si>
    <t>Osazování výrobků do 30 kg/kus do betonu</t>
  </si>
  <si>
    <t>-1786851798</t>
  </si>
  <si>
    <t xml:space="preserve"> "Skok do dálky "2</t>
  </si>
  <si>
    <t>44</t>
  </si>
  <si>
    <t>28486nab1</t>
  </si>
  <si>
    <t>odrazové prkno pro skok daleký vč. zákrytového pouzdra</t>
  </si>
  <si>
    <t>-970611536</t>
  </si>
  <si>
    <t>" prkna kus"1</t>
  </si>
  <si>
    <t>45</t>
  </si>
  <si>
    <t>28487nab1</t>
  </si>
  <si>
    <t>nerezový truhlík pro odrazové prkno</t>
  </si>
  <si>
    <t>-10009744</t>
  </si>
  <si>
    <t>46</t>
  </si>
  <si>
    <t>28488nab1</t>
  </si>
  <si>
    <t>nerezové zakrytí odrazového prkna se syntetickým povrchem</t>
  </si>
  <si>
    <t>-437135373</t>
  </si>
  <si>
    <t>47</t>
  </si>
  <si>
    <t>28489nab1</t>
  </si>
  <si>
    <t>hliníkové hrablo, hrábě a lopata</t>
  </si>
  <si>
    <t>-639156717</t>
  </si>
  <si>
    <t>48</t>
  </si>
  <si>
    <t>28490nab1</t>
  </si>
  <si>
    <t>značky odrazu pro skok daleký</t>
  </si>
  <si>
    <t>-442605260</t>
  </si>
  <si>
    <t>49</t>
  </si>
  <si>
    <t>95958-R12</t>
  </si>
  <si>
    <t>Vybavení hřiště fotbalové branky pro malou kopanou-dle specifikace v TZ</t>
  </si>
  <si>
    <t>-1012473364</t>
  </si>
  <si>
    <t>50</t>
  </si>
  <si>
    <t>95998 nab21</t>
  </si>
  <si>
    <t>Vybavení-lavičky 1700x600x900mm ocel. konstrukcežárově zinkovaná s akátovými deskami Ma D</t>
  </si>
  <si>
    <t>soubor</t>
  </si>
  <si>
    <t>-383436632</t>
  </si>
  <si>
    <t>51</t>
  </si>
  <si>
    <t>95998 nab24</t>
  </si>
  <si>
    <t xml:space="preserve"> Vybavení-odpadkový koš  400x500x800, ocel . konstr. v žárově zinkované úpravě, akátové latě M a D</t>
  </si>
  <si>
    <t>-1283738133</t>
  </si>
  <si>
    <t>52</t>
  </si>
  <si>
    <t>95998nab5</t>
  </si>
  <si>
    <t>Vybavení hřiště - dodávka a montáž koše basketbalového-nosný systém s vyložením a s obroučkou+síťka-dle specifikace v TZ</t>
  </si>
  <si>
    <t>1618066080</t>
  </si>
  <si>
    <t>" vybavení sportovní"</t>
  </si>
  <si>
    <t>"koš basketbalový - nosný systém s vyložením a s obroučkou+síťka    ks"     4</t>
  </si>
  <si>
    <t>53</t>
  </si>
  <si>
    <t>95998nab6</t>
  </si>
  <si>
    <t>Vybavení hřiiště   dodávka 2 sloupků na nohejbal vč.sítě-dle specifikace v TZ</t>
  </si>
  <si>
    <t>sada</t>
  </si>
  <si>
    <t>1712224182</t>
  </si>
  <si>
    <t>54</t>
  </si>
  <si>
    <t>95998nab16</t>
  </si>
  <si>
    <t>Vybavení hřiiště   dodávka a montáž tribunové lavičky z plastových profilů</t>
  </si>
  <si>
    <t>-1444195154</t>
  </si>
  <si>
    <t>" podkladní hranol  75x40mm a lavičkové latě 60x32mm"24</t>
  </si>
  <si>
    <t>55</t>
  </si>
  <si>
    <t>95998nab7</t>
  </si>
  <si>
    <t>Vybavení hřiště - dodávka sloupků na volejbal vč. sportovní sítě-dle specifikace v TZ</t>
  </si>
  <si>
    <t>-1921305637</t>
  </si>
  <si>
    <t xml:space="preserve">     2</t>
  </si>
  <si>
    <t>56</t>
  </si>
  <si>
    <t>95998nab8</t>
  </si>
  <si>
    <t>Vybavení hřiště - dodávka a montáž plachty vodopropustné krycí  s háčky - doskočiště skoku do dálky-dle specifikace v TZ</t>
  </si>
  <si>
    <t>-1735845785</t>
  </si>
  <si>
    <t>57</t>
  </si>
  <si>
    <t>966008211</t>
  </si>
  <si>
    <t>Bourání odvodňovacího žlabu z betonových příkopových tvárnic š do 500 mm</t>
  </si>
  <si>
    <t>-1416284954</t>
  </si>
  <si>
    <t>"v.č.C4-ozn.5"126</t>
  </si>
  <si>
    <t>58</t>
  </si>
  <si>
    <t>96845</t>
  </si>
  <si>
    <t>Stávajicí oplocení se sníží o jedno plotové pole, včetně  zkrácení  sloupků ( v ceně je též zahrnuta likvidace  dem. materiálu a drobné úpravy)</t>
  </si>
  <si>
    <t>-1908164789</t>
  </si>
  <si>
    <t>59</t>
  </si>
  <si>
    <t>980 01</t>
  </si>
  <si>
    <t>-887963498</t>
  </si>
  <si>
    <t>997</t>
  </si>
  <si>
    <t>Přesun sutě</t>
  </si>
  <si>
    <t>60</t>
  </si>
  <si>
    <t>997013813</t>
  </si>
  <si>
    <t>Poplatek za uložení na skládce (skládkovné) stavebního odpadu z plastických hmot kód odpadu 17 02 03</t>
  </si>
  <si>
    <t>-674878260</t>
  </si>
  <si>
    <t>61</t>
  </si>
  <si>
    <t>997221551</t>
  </si>
  <si>
    <t>Vodorovná doprava suti ze sypkých materiálů do 1 km</t>
  </si>
  <si>
    <t>1079011739</t>
  </si>
  <si>
    <t>62</t>
  </si>
  <si>
    <t>997221559</t>
  </si>
  <si>
    <t>Příplatek ZKD 1 km u vodorovné dopravy suti ze sypkých materiálů</t>
  </si>
  <si>
    <t>-690302929</t>
  </si>
  <si>
    <t>165,935*9</t>
  </si>
  <si>
    <t>63</t>
  </si>
  <si>
    <t>997221615</t>
  </si>
  <si>
    <t>Poplatek za uložení na skládce (skládkovné) stavebního odpadu betonového kód odpadu 17 01 01</t>
  </si>
  <si>
    <t>478430036</t>
  </si>
  <si>
    <t>29,427+31,5</t>
  </si>
  <si>
    <t>64</t>
  </si>
  <si>
    <t>997221645</t>
  </si>
  <si>
    <t>Poplatek za uložení na skládce (skládkovné) odpadu asfaltového bez dehtu kód odpadu 17 03 02</t>
  </si>
  <si>
    <t>-1804404196</t>
  </si>
  <si>
    <t>998</t>
  </si>
  <si>
    <t>Přesun hmot</t>
  </si>
  <si>
    <t>65</t>
  </si>
  <si>
    <t>998222012</t>
  </si>
  <si>
    <t>Přesun hmot pro tělovýchovné plochy</t>
  </si>
  <si>
    <t>-1942726270</t>
  </si>
  <si>
    <t>PSV</t>
  </si>
  <si>
    <t>Práce a dodávky PSV</t>
  </si>
  <si>
    <t>741</t>
  </si>
  <si>
    <t>Elektroinstalace - silnoproud</t>
  </si>
  <si>
    <t>66</t>
  </si>
  <si>
    <t>741-01</t>
  </si>
  <si>
    <t>-1903153109</t>
  </si>
  <si>
    <t>67</t>
  </si>
  <si>
    <t>741-02</t>
  </si>
  <si>
    <t>Vedlejší a ostatní náklady</t>
  </si>
  <si>
    <t>1276079992</t>
  </si>
  <si>
    <t>68</t>
  </si>
  <si>
    <t>741-03</t>
  </si>
  <si>
    <t>458137182</t>
  </si>
  <si>
    <t>767</t>
  </si>
  <si>
    <t>Konstrukce zámečnické</t>
  </si>
  <si>
    <t>69</t>
  </si>
  <si>
    <t>76797nab1</t>
  </si>
  <si>
    <t>Montáž - natažení+napnutí lanka nosného ocelového - jednoho lana</t>
  </si>
  <si>
    <t>1170959473</t>
  </si>
  <si>
    <t>"lanko ocelové s PVC tl. 5mm  ve výšce 2,5m"</t>
  </si>
  <si>
    <t>"lanko střední "    12,5*2</t>
  </si>
  <si>
    <t>70</t>
  </si>
  <si>
    <t>31452nab2</t>
  </si>
  <si>
    <t>lanko ocelové pozinkované + PVC -  D 5mm</t>
  </si>
  <si>
    <t>1164854608</t>
  </si>
  <si>
    <t>25*1,05</t>
  </si>
  <si>
    <t>71</t>
  </si>
  <si>
    <t>767995111</t>
  </si>
  <si>
    <t>Montáž atypických zámečnických konstrukcí hmotnosti do 5 kg</t>
  </si>
  <si>
    <t>-1107666565</t>
  </si>
  <si>
    <t>"trubky ztužující oplocení šroubované"</t>
  </si>
  <si>
    <t>12,5*2*2*1,94</t>
  </si>
  <si>
    <t>"kotvící a spojovací materiál"20</t>
  </si>
  <si>
    <t>72</t>
  </si>
  <si>
    <t>14011 nab2</t>
  </si>
  <si>
    <t>trubka ocelová bezešvá žárově zinkovaná 32x2,6mm vč úpravy pro montáž na sloupky a kotvicí materiál</t>
  </si>
  <si>
    <t>111447600</t>
  </si>
  <si>
    <t>12,5*2*2*1,94*1,03</t>
  </si>
  <si>
    <t>"kotvící a spojovací materiál"20*1,03</t>
  </si>
  <si>
    <t>73</t>
  </si>
  <si>
    <t>998767202</t>
  </si>
  <si>
    <t>Přesun hmot procentní pro zámečnické konstrukce v objektech v do 12 m</t>
  </si>
  <si>
    <t>%</t>
  </si>
  <si>
    <t>2118625419</t>
  </si>
  <si>
    <t>776</t>
  </si>
  <si>
    <t>Podlahy povlakové</t>
  </si>
  <si>
    <t>74</t>
  </si>
  <si>
    <t>776201813-R01</t>
  </si>
  <si>
    <t>Demontáž lepených povlakových podlah strojně Odstranění  sportovního povrchu Pur tl 13mm</t>
  </si>
  <si>
    <t>-1641324231</t>
  </si>
  <si>
    <t>"v.č.C4-ozn. 8"375</t>
  </si>
  <si>
    <t>783</t>
  </si>
  <si>
    <t>Dokončovací práce - nátěry</t>
  </si>
  <si>
    <t>75</t>
  </si>
  <si>
    <t>783913151</t>
  </si>
  <si>
    <t>Penetrační syntetický nátěr hladkých betonových podlah</t>
  </si>
  <si>
    <t>-1682711321</t>
  </si>
  <si>
    <t>76</t>
  </si>
  <si>
    <t>783917151</t>
  </si>
  <si>
    <t>Krycí jednonásobný syntetický nátěr betonové podlahy</t>
  </si>
  <si>
    <t>-1486427879</t>
  </si>
  <si>
    <t>"2x nátěr"</t>
  </si>
  <si>
    <t>37,8*2</t>
  </si>
  <si>
    <t>VRN</t>
  </si>
  <si>
    <t>Vedlejší rozpočtové náklady-pro celou stavbu</t>
  </si>
  <si>
    <t>VRN1</t>
  </si>
  <si>
    <t>Průzkumné, geodetické a projektové práce</t>
  </si>
  <si>
    <t>77</t>
  </si>
  <si>
    <t>011103000</t>
  </si>
  <si>
    <t>Geologický průzkum</t>
  </si>
  <si>
    <t>1024</t>
  </si>
  <si>
    <t>438034064</t>
  </si>
  <si>
    <t>78</t>
  </si>
  <si>
    <t>012203000</t>
  </si>
  <si>
    <t>Geodetické práce při provádění stavby</t>
  </si>
  <si>
    <t>-1103400719</t>
  </si>
  <si>
    <t>79</t>
  </si>
  <si>
    <t>012303000</t>
  </si>
  <si>
    <t>Geodetické práce po výstavbě-zaměření skutečného provedení stavby</t>
  </si>
  <si>
    <t>-40277684</t>
  </si>
  <si>
    <t>80</t>
  </si>
  <si>
    <t>012305000</t>
  </si>
  <si>
    <t>Vytýčení stáv. inženýrských sítí před zahájením zemních prací</t>
  </si>
  <si>
    <t>-539994351</t>
  </si>
  <si>
    <t>81</t>
  </si>
  <si>
    <t>013254000</t>
  </si>
  <si>
    <t>Dokumentace skutečného provedení stavby- dle vyhlášky 499/2006 SB ve třech vyhotoveních a jednom elektronickém na CD Rom</t>
  </si>
  <si>
    <t>886770357</t>
  </si>
  <si>
    <t>VRN3</t>
  </si>
  <si>
    <t>Zařízení staveniště</t>
  </si>
  <si>
    <t>82</t>
  </si>
  <si>
    <t>032002000</t>
  </si>
  <si>
    <t>Zřízení a zrušení  staveniště- náklady spojené s vybudováním, provozem a likvidaci zařízení staveniště</t>
  </si>
  <si>
    <t>613388270</t>
  </si>
  <si>
    <t>VRN4</t>
  </si>
  <si>
    <t>Inženýrská činnost</t>
  </si>
  <si>
    <t>83</t>
  </si>
  <si>
    <t>043134000</t>
  </si>
  <si>
    <t>Zkoušky zatěžovací statické</t>
  </si>
  <si>
    <t>2060988538</t>
  </si>
  <si>
    <t>VRN9</t>
  </si>
  <si>
    <t>Ostatní náklady</t>
  </si>
  <si>
    <t>84</t>
  </si>
  <si>
    <t>092103001</t>
  </si>
  <si>
    <t>Náklady spojené s umístěním stavby</t>
  </si>
  <si>
    <t>1517098091</t>
  </si>
  <si>
    <t>02 - SO 02 Víceúčelové hřiště</t>
  </si>
  <si>
    <t>1023905504</t>
  </si>
  <si>
    <t>61,3</t>
  </si>
  <si>
    <t>1216260899</t>
  </si>
  <si>
    <t>"v.č. C4 ozn.7- betonová přídlažba"</t>
  </si>
  <si>
    <t>81*0,5</t>
  </si>
  <si>
    <t>"v.č. C4 ozn.10- oprava zpevněné plochy"</t>
  </si>
  <si>
    <t>41,5</t>
  </si>
  <si>
    <t>-280828216</t>
  </si>
  <si>
    <t>"v.č.C6-ozn. 4"670</t>
  </si>
  <si>
    <t>-946367966</t>
  </si>
  <si>
    <t>(29+23,8++8,5)*1,0</t>
  </si>
  <si>
    <t>2039785679</t>
  </si>
  <si>
    <t>"ozn. 1"0,5*0,5*0,75*4</t>
  </si>
  <si>
    <t>"ozn. 2"0,8*0,8*0,95*4</t>
  </si>
  <si>
    <t>1061746160</t>
  </si>
  <si>
    <t>-228666912</t>
  </si>
  <si>
    <t>1343262090</t>
  </si>
  <si>
    <t>-1295624786</t>
  </si>
  <si>
    <t>3,182*1,6</t>
  </si>
  <si>
    <t>-982581457</t>
  </si>
  <si>
    <t>-2000291210</t>
  </si>
  <si>
    <t>2091029583</t>
  </si>
  <si>
    <t>61,3*0,03</t>
  </si>
  <si>
    <t>1570685556</t>
  </si>
  <si>
    <t>-336685091</t>
  </si>
  <si>
    <t>-1547975362</t>
  </si>
  <si>
    <t>22229838</t>
  </si>
  <si>
    <t>1204513115</t>
  </si>
  <si>
    <t>-1055960582</t>
  </si>
  <si>
    <t>" D1.10"</t>
  </si>
  <si>
    <t>"ozn. 1"0,5*0,5*0,15*4</t>
  </si>
  <si>
    <t>"ozn. 2"0,8*0,8*0,15*4</t>
  </si>
  <si>
    <t>2115981186</t>
  </si>
  <si>
    <t>"ozn. 1"0,5*0,5*0,8*4</t>
  </si>
  <si>
    <t>"ozn. 2"0,8*0,8*1,0*4</t>
  </si>
  <si>
    <t>-697418153</t>
  </si>
  <si>
    <t>"ozn. 1"0,5*4*0,3*4</t>
  </si>
  <si>
    <t>"ozn. 2"0,8*4*0,3*4</t>
  </si>
  <si>
    <t>-896268605</t>
  </si>
  <si>
    <t>14187118</t>
  </si>
  <si>
    <t>"v.č. C4 ozn.10- oprava zpevněné plochy- vyrovnání"</t>
  </si>
  <si>
    <t>-1375261581</t>
  </si>
  <si>
    <t>-501355253</t>
  </si>
  <si>
    <t>"v.č. D1,12"</t>
  </si>
  <si>
    <t>28,5*23,5+0,25</t>
  </si>
  <si>
    <t>682507338</t>
  </si>
  <si>
    <t>"v.č. C4 ozn.7- doplnění vrstev"</t>
  </si>
  <si>
    <t>-518441828</t>
  </si>
  <si>
    <t>260</t>
  </si>
  <si>
    <t>481138197</t>
  </si>
  <si>
    <t>"v.č. D1.12 a 1,11"</t>
  </si>
  <si>
    <t>1620090359</t>
  </si>
  <si>
    <t>-29677257</t>
  </si>
  <si>
    <t>41,5*0,1</t>
  </si>
  <si>
    <t>1192863104</t>
  </si>
  <si>
    <t>(24+11,5+26+2,0+10)*(0,5+0,4)</t>
  </si>
  <si>
    <t>(26,0+2+10)*(0,5+0,4)</t>
  </si>
  <si>
    <t>"zámkoková dlažba"</t>
  </si>
  <si>
    <t>-858039424</t>
  </si>
  <si>
    <t>-55538562</t>
  </si>
  <si>
    <t>"odvodňovací žlab"81*0,35*0,1</t>
  </si>
  <si>
    <t>1848552436</t>
  </si>
  <si>
    <t>(28,5+23,5)*2</t>
  </si>
  <si>
    <t>-964169196</t>
  </si>
  <si>
    <t>28,5*2+23,5+0,5</t>
  </si>
  <si>
    <t>-240034685</t>
  </si>
  <si>
    <t>81*1,1</t>
  </si>
  <si>
    <t>-531131422</t>
  </si>
  <si>
    <t>" podkladní hranol  75x40mm a lavičkové latě 60x32mm"16*2</t>
  </si>
  <si>
    <t>-146707756</t>
  </si>
  <si>
    <t>1736356076</t>
  </si>
  <si>
    <t>-1563973531</t>
  </si>
  <si>
    <t>-1912727854</t>
  </si>
  <si>
    <t>"v.č.C4-ozn.7"81</t>
  </si>
  <si>
    <t>586779504</t>
  </si>
  <si>
    <t>1093009069</t>
  </si>
  <si>
    <t>-1175245383</t>
  </si>
  <si>
    <t>20,91+20,25</t>
  </si>
  <si>
    <t>1961187849</t>
  </si>
  <si>
    <t>1912660861</t>
  </si>
  <si>
    <t>854810483</t>
  </si>
  <si>
    <t>(24+11,5+26+2+10)*(0,5+0,4)</t>
  </si>
  <si>
    <t>(26+2+10)*(0,5+0,4)</t>
  </si>
  <si>
    <t>-1036035938</t>
  </si>
  <si>
    <t>100,35*2</t>
  </si>
  <si>
    <t>03 - SO 03 Workout</t>
  </si>
  <si>
    <t>217402888</t>
  </si>
  <si>
    <t>"v.č D1 13 a 1,14"</t>
  </si>
  <si>
    <t>167</t>
  </si>
  <si>
    <t>"podél hřiště"</t>
  </si>
  <si>
    <t>(24,0+5,0+23,0+8,5)*1,0</t>
  </si>
  <si>
    <t>-819181195</t>
  </si>
  <si>
    <t>227,5</t>
  </si>
  <si>
    <t>122251102</t>
  </si>
  <si>
    <t>Odkopávky a prokopávky nezapažené v hornině třídy těžitelnosti I, skupiny 3 objem do 50 m3 strojně</t>
  </si>
  <si>
    <t>1563955439</t>
  </si>
  <si>
    <t>167*0,05</t>
  </si>
  <si>
    <t>2132663832</t>
  </si>
  <si>
    <t>1931305296</t>
  </si>
  <si>
    <t>-1633523598</t>
  </si>
  <si>
    <t>916629938</t>
  </si>
  <si>
    <t>8,35*1,6</t>
  </si>
  <si>
    <t>908056052</t>
  </si>
  <si>
    <t>-1383727905</t>
  </si>
  <si>
    <t>-65995486</t>
  </si>
  <si>
    <t>1764459382</t>
  </si>
  <si>
    <t>-1970012143</t>
  </si>
  <si>
    <t>60,5</t>
  </si>
  <si>
    <t>-248659343</t>
  </si>
  <si>
    <t>-1731604766</t>
  </si>
  <si>
    <t>271532212</t>
  </si>
  <si>
    <t>Podsyp pod základové konstrukce se zhutněním z hrubého kameniva frakce 16 až 32 mm</t>
  </si>
  <si>
    <t>324977273</t>
  </si>
  <si>
    <t>167*0,15</t>
  </si>
  <si>
    <t>565-R01</t>
  </si>
  <si>
    <t>EPDM certifikovaný litý tartan</t>
  </si>
  <si>
    <t>1391290211</t>
  </si>
  <si>
    <t>565-R02</t>
  </si>
  <si>
    <t>hlídání  ltartanu po realizaci</t>
  </si>
  <si>
    <t>kpl</t>
  </si>
  <si>
    <t>1537525577</t>
  </si>
  <si>
    <t>565-R03</t>
  </si>
  <si>
    <t>doprava a režie litý povrch</t>
  </si>
  <si>
    <t>-1081017722</t>
  </si>
  <si>
    <t>565-R04</t>
  </si>
  <si>
    <t>betonová deska (dokumentace)</t>
  </si>
  <si>
    <t>-2014596600</t>
  </si>
  <si>
    <t>565-R05</t>
  </si>
  <si>
    <t>betonové patky (dokumentace)</t>
  </si>
  <si>
    <t>137275611</t>
  </si>
  <si>
    <t>565-R06</t>
  </si>
  <si>
    <t>doprava a režie pro spodní stavbu</t>
  </si>
  <si>
    <t>1088833179</t>
  </si>
  <si>
    <t>901</t>
  </si>
  <si>
    <t>Nipur M poledance</t>
  </si>
  <si>
    <t>256</t>
  </si>
  <si>
    <t>-1429752717</t>
  </si>
  <si>
    <t>902</t>
  </si>
  <si>
    <t>Battle Bar</t>
  </si>
  <si>
    <t>-662078854</t>
  </si>
  <si>
    <t>903</t>
  </si>
  <si>
    <t>Mini Bar Set</t>
  </si>
  <si>
    <t>-615194702</t>
  </si>
  <si>
    <t>904</t>
  </si>
  <si>
    <t>Bradlová lavice</t>
  </si>
  <si>
    <t>1638197423</t>
  </si>
  <si>
    <t>905</t>
  </si>
  <si>
    <t>Dvojitá šikmá  lavice</t>
  </si>
  <si>
    <t>2065691554</t>
  </si>
  <si>
    <t>906</t>
  </si>
  <si>
    <t>Relax  lavice</t>
  </si>
  <si>
    <t>1494553535</t>
  </si>
  <si>
    <t>907</t>
  </si>
  <si>
    <t>Stupňovitá  lavice</t>
  </si>
  <si>
    <t>-197626599</t>
  </si>
  <si>
    <t>908</t>
  </si>
  <si>
    <t>Stalky</t>
  </si>
  <si>
    <t>1090114151</t>
  </si>
  <si>
    <t>909</t>
  </si>
  <si>
    <t>Step up EPDM</t>
  </si>
  <si>
    <t>-1171258975</t>
  </si>
  <si>
    <t>910</t>
  </si>
  <si>
    <t>Bilanční trubky</t>
  </si>
  <si>
    <t>1911066544</t>
  </si>
  <si>
    <t>911</t>
  </si>
  <si>
    <t>Slack  line</t>
  </si>
  <si>
    <t>-370751304</t>
  </si>
  <si>
    <t>01-R01</t>
  </si>
  <si>
    <t>monttáž prvků vč. upevňovacího materiálu</t>
  </si>
  <si>
    <t>-1006338034</t>
  </si>
  <si>
    <t>01-R02</t>
  </si>
  <si>
    <t>doprava konstrukce</t>
  </si>
  <si>
    <t>km</t>
  </si>
  <si>
    <t>-2134603488</t>
  </si>
  <si>
    <t>02-R02</t>
  </si>
  <si>
    <t>cedule provozního řádu</t>
  </si>
  <si>
    <t>2089035306</t>
  </si>
  <si>
    <t>916331112</t>
  </si>
  <si>
    <t>Osazení zahradního obrubníku betonového do lože z betonu s boční opěrou</t>
  </si>
  <si>
    <t>864508438</t>
  </si>
  <si>
    <t>"v.D 1,13 a 1,14"</t>
  </si>
  <si>
    <t>22+5+21+8,5</t>
  </si>
  <si>
    <t>59217036</t>
  </si>
  <si>
    <t>obrubník betonový parkový přírodní 500x80x250mm</t>
  </si>
  <si>
    <t>351510658</t>
  </si>
  <si>
    <t>56,5*1,01</t>
  </si>
  <si>
    <t>-1297820939</t>
  </si>
  <si>
    <t>" obrubníky"56,5*0,3*0,1</t>
  </si>
  <si>
    <t>1355525089</t>
  </si>
  <si>
    <t>04 - SO 04 Zpevněné plochy</t>
  </si>
  <si>
    <t xml:space="preserve">    711 - Izolace proti vodě, vlhkosti a plynům</t>
  </si>
  <si>
    <t>113106188</t>
  </si>
  <si>
    <t>Rozebrání dlažeb vozovek z plastových nebo pryžových dlaždic s ložem z kameniva strojně pl do 50 m2</t>
  </si>
  <si>
    <t>1564653262</t>
  </si>
  <si>
    <t>" ozn.3"42,6</t>
  </si>
  <si>
    <t>113107172</t>
  </si>
  <si>
    <t>Odstranění podkladu z betonu prostého tl 300 mm strojně pl přes 50 do 200 m2</t>
  </si>
  <si>
    <t>-432455468</t>
  </si>
  <si>
    <t>"v.č. C4-Zpevněná plocha 1"</t>
  </si>
  <si>
    <t>8,0*8,0</t>
  </si>
  <si>
    <t>113107323</t>
  </si>
  <si>
    <t>Odstranění podkladu z kameniva drceného tl 300 mm strojně pl do 50 m2</t>
  </si>
  <si>
    <t>-207839011</t>
  </si>
  <si>
    <t>"v.č. C4- ozn2"</t>
  </si>
  <si>
    <t>113107344</t>
  </si>
  <si>
    <t>Odstranění podkladu živičného tl 200 mm strojně pl do 50 m2</t>
  </si>
  <si>
    <t>461310744</t>
  </si>
  <si>
    <t>"v. č. C4 "</t>
  </si>
  <si>
    <t>" ozn.2"48</t>
  </si>
  <si>
    <t>1061982858</t>
  </si>
  <si>
    <t>8,0*2*1,0</t>
  </si>
  <si>
    <t>16,0*2*1,0</t>
  </si>
  <si>
    <t>(13,5*2+8,5*2+1,4)*1,0</t>
  </si>
  <si>
    <t>15,5*2*1,0</t>
  </si>
  <si>
    <t>24*1,0</t>
  </si>
  <si>
    <t>325941552</t>
  </si>
  <si>
    <t>"v.č. D1,16"</t>
  </si>
  <si>
    <t>"zpevněná plocha 2"</t>
  </si>
  <si>
    <t>(13*3,6+8,0*3,0-48)*0,52</t>
  </si>
  <si>
    <t>"Chodník"</t>
  </si>
  <si>
    <t>16,0*1,4*0,35</t>
  </si>
  <si>
    <t>((24,0+15,5)*1,4+1,0*1,0/2-42,6)*0,35</t>
  </si>
  <si>
    <t>42,6*0,25</t>
  </si>
  <si>
    <t>Mezisoučet</t>
  </si>
  <si>
    <t>441544543</t>
  </si>
  <si>
    <t>34,966</t>
  </si>
  <si>
    <t>167151111</t>
  </si>
  <si>
    <t>Nakládání výkopku z hornin třídy těžitelnosti I, skupiny 1 až 3 přes 100 m3</t>
  </si>
  <si>
    <t>-729583695</t>
  </si>
  <si>
    <t>"výkop"34,966</t>
  </si>
  <si>
    <t>-780625685</t>
  </si>
  <si>
    <t>16,0*1,4</t>
  </si>
  <si>
    <t>((24,0+15,5)*1,4+1,0*1,0/2)</t>
  </si>
  <si>
    <t>"D1,15- zpevněná plocha1"8,0*8,0</t>
  </si>
  <si>
    <t>"D1,16- zpevněná plocha2"</t>
  </si>
  <si>
    <t>(13*3,6+7,5*3,0)</t>
  </si>
  <si>
    <t>171201201</t>
  </si>
  <si>
    <t>-117914358</t>
  </si>
  <si>
    <t>-1347866660</t>
  </si>
  <si>
    <t>"výkop"34,966*1,6</t>
  </si>
  <si>
    <t>-1794031480</t>
  </si>
  <si>
    <t>1892281271</t>
  </si>
  <si>
    <t>148,4*0,03</t>
  </si>
  <si>
    <t>1736386499</t>
  </si>
  <si>
    <t>-1541155780</t>
  </si>
  <si>
    <t>-249476238</t>
  </si>
  <si>
    <t>148,4</t>
  </si>
  <si>
    <t>596358971</t>
  </si>
  <si>
    <t>1901639255</t>
  </si>
  <si>
    <t>339921132</t>
  </si>
  <si>
    <t>Osazování betonových palisád do betonového základu v řadě výšky prvku přes 0,5 do 1 m</t>
  </si>
  <si>
    <t>-104136164</t>
  </si>
  <si>
    <t>"v.č. D1,15"</t>
  </si>
  <si>
    <t>"zpevněná plocha  1"</t>
  </si>
  <si>
    <t>" vysoká 800mm" 1</t>
  </si>
  <si>
    <t>" vysoká 600mm" 5,0</t>
  </si>
  <si>
    <t>592284R17</t>
  </si>
  <si>
    <t>palisáda betonová tyčová hranatá přírodní 120x180x600mm</t>
  </si>
  <si>
    <t>394654916</t>
  </si>
  <si>
    <t>4,74576271186441*5,9 'Přepočtené koeficientem množství</t>
  </si>
  <si>
    <t>592284 R18</t>
  </si>
  <si>
    <t>palisáda betonová tyčová hranatá přírodní 120x180x800mm</t>
  </si>
  <si>
    <t>1599360017</t>
  </si>
  <si>
    <t>1,01694915254237*5,9 'Přepočtené koeficientem množství</t>
  </si>
  <si>
    <t>564231111</t>
  </si>
  <si>
    <t>Podklad nebo podsyp ze štěrkopísku ŠP tl 100 mm</t>
  </si>
  <si>
    <t>1460077364</t>
  </si>
  <si>
    <t>564730011</t>
  </si>
  <si>
    <t>Podklad z kameniva hrubého drceného vel. 8-16 mm tl 100 mm</t>
  </si>
  <si>
    <t>1092508192</t>
  </si>
  <si>
    <t>564760111</t>
  </si>
  <si>
    <t>Podklad z kameniva hrubého drceného vel. 16-32 mm tl 200 mm</t>
  </si>
  <si>
    <t>894890465</t>
  </si>
  <si>
    <t>564770011</t>
  </si>
  <si>
    <t>Podklad z kameniva hrubého drceného vel. 8-16 mm tl 250 mm</t>
  </si>
  <si>
    <t>984841776</t>
  </si>
  <si>
    <t>564831111</t>
  </si>
  <si>
    <t>Podklad ze štěrkodrtě ŠD tl 100 mm</t>
  </si>
  <si>
    <t>862805814</t>
  </si>
  <si>
    <t>596211111</t>
  </si>
  <si>
    <t>Kladení zámkové dlažby komunikací pro pěší tl 60 mm skupiny A pl do 100 m2</t>
  </si>
  <si>
    <t>-242781526</t>
  </si>
  <si>
    <t>59245015</t>
  </si>
  <si>
    <t>dlažba zámková tvaru I 200x165x60mm přírodní</t>
  </si>
  <si>
    <t>1553968894</t>
  </si>
  <si>
    <t>78,2*1,01</t>
  </si>
  <si>
    <t>596212211</t>
  </si>
  <si>
    <t>Kladení zámkové dlažby pozemních komunikací tl 80 mm skupiny A pl do 100 m2</t>
  </si>
  <si>
    <t>1458028154</t>
  </si>
  <si>
    <t>59245013</t>
  </si>
  <si>
    <t>dlažba zámková tvaru tl.80mm přírodní</t>
  </si>
  <si>
    <t>38265206</t>
  </si>
  <si>
    <t>133,3*1,01</t>
  </si>
  <si>
    <t>-883891603</t>
  </si>
  <si>
    <t>916131213</t>
  </si>
  <si>
    <t>Osazení silničního obrubníku betonového stojatého s boční opěrou do lože z betonu prostého</t>
  </si>
  <si>
    <t>-889570636</t>
  </si>
  <si>
    <t>"snížený obrubník 150x150mm"8</t>
  </si>
  <si>
    <t>59217029</t>
  </si>
  <si>
    <t>obrubník betonový silniční nájezdový 1000x150x150mm</t>
  </si>
  <si>
    <t>711177548</t>
  </si>
  <si>
    <t>8,000*1,01</t>
  </si>
  <si>
    <t>-1708391826</t>
  </si>
  <si>
    <t>"v.D 1,16"</t>
  </si>
  <si>
    <t>"obrubník 80x250mm"</t>
  </si>
  <si>
    <t>13*2+7,5*2+3,0-1,4</t>
  </si>
  <si>
    <t>"obrubník 50*200mm"</t>
  </si>
  <si>
    <t>16*2</t>
  </si>
  <si>
    <t>15,5*2</t>
  </si>
  <si>
    <t>24*2</t>
  </si>
  <si>
    <t>59217037</t>
  </si>
  <si>
    <t>obrubník betonový parkový přírodní 500x50x200mm</t>
  </si>
  <si>
    <t>-1734340256</t>
  </si>
  <si>
    <t>"obrubník 50x200mm"</t>
  </si>
  <si>
    <t>-111</t>
  </si>
  <si>
    <t>111*1,01</t>
  </si>
  <si>
    <t>78193566</t>
  </si>
  <si>
    <t>-42,6</t>
  </si>
  <si>
    <t>42,6*1,01</t>
  </si>
  <si>
    <t>1543519116</t>
  </si>
  <si>
    <t>" obrubníky"(153,8+8,0)*0,3*0,1</t>
  </si>
  <si>
    <t>617438960</t>
  </si>
  <si>
    <t>919735124</t>
  </si>
  <si>
    <t>Řezání stávajícího betonového krytu hl do 200 mm</t>
  </si>
  <si>
    <t>1457091959</t>
  </si>
  <si>
    <t>8*4</t>
  </si>
  <si>
    <t>-262252340</t>
  </si>
  <si>
    <t>8,0</t>
  </si>
  <si>
    <t>-1019305532</t>
  </si>
  <si>
    <t>8*1,1</t>
  </si>
  <si>
    <t>-1743975548</t>
  </si>
  <si>
    <t>956960364</t>
  </si>
  <si>
    <t>-321352634</t>
  </si>
  <si>
    <t>85,063*9</t>
  </si>
  <si>
    <t>1089313301</t>
  </si>
  <si>
    <t>40,0</t>
  </si>
  <si>
    <t>943133746</t>
  </si>
  <si>
    <t>997221655</t>
  </si>
  <si>
    <t>Poplatek za uložení na skládce (skládkovné) zeminy a kamení kód odpadu 17 05 04</t>
  </si>
  <si>
    <t>-1241727572</t>
  </si>
  <si>
    <t>-2028269384</t>
  </si>
  <si>
    <t>711</t>
  </si>
  <si>
    <t>Izolace proti vodě, vlhkosti a plynům</t>
  </si>
  <si>
    <t>711161112</t>
  </si>
  <si>
    <t>Izolace proti zemní vlhkosti nopovou fólií vodorovná, nopek v 8,0 mm, tl do 0,6 mm</t>
  </si>
  <si>
    <t>-2031157483</t>
  </si>
  <si>
    <t>1,0*0,55</t>
  </si>
  <si>
    <t xml:space="preserve"> 5,0*0,3</t>
  </si>
  <si>
    <t>998711201</t>
  </si>
  <si>
    <t>Přesun hmot procentní pro izolace proti vodě, vlhkosti a plynům v objektech v do 6 m</t>
  </si>
  <si>
    <t>-1826428249</t>
  </si>
  <si>
    <t>Dodávka  a montáž mlhoviště s pítkem ( vč.zemních prací . dopravy a  vodovodní přípojky délky 25m)  a mobilního podia rozměru 6,0x4,0m ,výška 100cm</t>
  </si>
  <si>
    <t>Napojovací body pro elektro a kabelová rozvodná šachta 500x500x624mm</t>
  </si>
  <si>
    <t>Umělé osvětlení hřiště, kabel CYKY 3x2,5 ve stožáru + 8kusů LED svítidel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</si>
</sst>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74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" customHeight="1">
      <c r="AR2" s="229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41" t="s">
        <v>14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21"/>
      <c r="BE5" s="238" t="s">
        <v>15</v>
      </c>
      <c r="BS5" s="18" t="s">
        <v>6</v>
      </c>
    </row>
    <row r="6" spans="1:74" s="1" customFormat="1" ht="36.9" customHeight="1">
      <c r="B6" s="21"/>
      <c r="D6" s="27" t="s">
        <v>16</v>
      </c>
      <c r="K6" s="242" t="s">
        <v>17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21"/>
      <c r="BE6" s="239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39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39"/>
      <c r="BS8" s="18" t="s">
        <v>6</v>
      </c>
    </row>
    <row r="9" spans="1:74" s="1" customFormat="1" ht="14.4" customHeight="1">
      <c r="B9" s="21"/>
      <c r="AR9" s="21"/>
      <c r="BE9" s="239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239"/>
      <c r="BS10" s="18" t="s">
        <v>6</v>
      </c>
    </row>
    <row r="11" spans="1:74" s="1" customFormat="1" ht="18.45" customHeight="1">
      <c r="B11" s="21"/>
      <c r="E11" s="26" t="s">
        <v>27</v>
      </c>
      <c r="AK11" s="28" t="s">
        <v>28</v>
      </c>
      <c r="AN11" s="26" t="s">
        <v>1</v>
      </c>
      <c r="AR11" s="21"/>
      <c r="BE11" s="239"/>
      <c r="BS11" s="18" t="s">
        <v>6</v>
      </c>
    </row>
    <row r="12" spans="1:74" s="1" customFormat="1" ht="6.9" customHeight="1">
      <c r="B12" s="21"/>
      <c r="AR12" s="21"/>
      <c r="BE12" s="239"/>
      <c r="BS12" s="18" t="s">
        <v>6</v>
      </c>
    </row>
    <row r="13" spans="1:74" s="1" customFormat="1" ht="12" customHeight="1">
      <c r="B13" s="21"/>
      <c r="D13" s="28" t="s">
        <v>29</v>
      </c>
      <c r="AK13" s="28" t="s">
        <v>25</v>
      </c>
      <c r="AN13" s="30" t="s">
        <v>30</v>
      </c>
      <c r="AR13" s="21"/>
      <c r="BE13" s="239"/>
      <c r="BS13" s="18" t="s">
        <v>6</v>
      </c>
    </row>
    <row r="14" spans="1:74" ht="13.2">
      <c r="B14" s="21"/>
      <c r="E14" s="243" t="s">
        <v>30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8" t="s">
        <v>28</v>
      </c>
      <c r="AN14" s="30" t="s">
        <v>30</v>
      </c>
      <c r="AR14" s="21"/>
      <c r="BE14" s="239"/>
      <c r="BS14" s="18" t="s">
        <v>6</v>
      </c>
    </row>
    <row r="15" spans="1:74" s="1" customFormat="1" ht="6.9" customHeight="1">
      <c r="B15" s="21"/>
      <c r="AR15" s="21"/>
      <c r="BE15" s="239"/>
      <c r="BS15" s="18" t="s">
        <v>3</v>
      </c>
    </row>
    <row r="16" spans="1:74" s="1" customFormat="1" ht="12" customHeight="1">
      <c r="B16" s="21"/>
      <c r="D16" s="28" t="s">
        <v>31</v>
      </c>
      <c r="AK16" s="28" t="s">
        <v>25</v>
      </c>
      <c r="AN16" s="26" t="s">
        <v>32</v>
      </c>
      <c r="AR16" s="21"/>
      <c r="BE16" s="239"/>
      <c r="BS16" s="18" t="s">
        <v>3</v>
      </c>
    </row>
    <row r="17" spans="1:71" s="1" customFormat="1" ht="18.45" customHeight="1">
      <c r="B17" s="21"/>
      <c r="E17" s="26" t="s">
        <v>33</v>
      </c>
      <c r="AK17" s="28" t="s">
        <v>28</v>
      </c>
      <c r="AN17" s="26" t="s">
        <v>1</v>
      </c>
      <c r="AR17" s="21"/>
      <c r="BE17" s="239"/>
      <c r="BS17" s="18" t="s">
        <v>34</v>
      </c>
    </row>
    <row r="18" spans="1:71" s="1" customFormat="1" ht="6.9" customHeight="1">
      <c r="B18" s="21"/>
      <c r="AR18" s="21"/>
      <c r="BE18" s="239"/>
      <c r="BS18" s="18" t="s">
        <v>6</v>
      </c>
    </row>
    <row r="19" spans="1:71" s="1" customFormat="1" ht="12" customHeight="1">
      <c r="B19" s="21"/>
      <c r="D19" s="28" t="s">
        <v>35</v>
      </c>
      <c r="AK19" s="28" t="s">
        <v>25</v>
      </c>
      <c r="AN19" s="26" t="s">
        <v>1</v>
      </c>
      <c r="AR19" s="21"/>
      <c r="BE19" s="239"/>
      <c r="BS19" s="18" t="s">
        <v>6</v>
      </c>
    </row>
    <row r="20" spans="1:71" s="1" customFormat="1" ht="18.45" customHeight="1">
      <c r="B20" s="21"/>
      <c r="E20" s="26" t="s">
        <v>36</v>
      </c>
      <c r="AK20" s="28" t="s">
        <v>28</v>
      </c>
      <c r="AN20" s="26" t="s">
        <v>1</v>
      </c>
      <c r="AR20" s="21"/>
      <c r="BE20" s="239"/>
      <c r="BS20" s="18" t="s">
        <v>34</v>
      </c>
    </row>
    <row r="21" spans="1:71" s="1" customFormat="1" ht="6.9" customHeight="1">
      <c r="B21" s="21"/>
      <c r="AR21" s="21"/>
      <c r="BE21" s="239"/>
    </row>
    <row r="22" spans="1:71" s="1" customFormat="1" ht="12" customHeight="1">
      <c r="B22" s="21"/>
      <c r="D22" s="28" t="s">
        <v>37</v>
      </c>
      <c r="AR22" s="21"/>
      <c r="BE22" s="239"/>
    </row>
    <row r="23" spans="1:71" s="1" customFormat="1" ht="16.5" customHeight="1">
      <c r="B23" s="21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21"/>
      <c r="BE23" s="239"/>
    </row>
    <row r="24" spans="1:71" s="1" customFormat="1" ht="6.9" customHeight="1">
      <c r="B24" s="21"/>
      <c r="AR24" s="21"/>
      <c r="BE24" s="239"/>
    </row>
    <row r="25" spans="1:71" s="1" customFormat="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9"/>
    </row>
    <row r="26" spans="1:71" s="2" customFormat="1" ht="25.95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6">
        <f>ROUND(AG94,2)</f>
        <v>0</v>
      </c>
      <c r="AL26" s="247"/>
      <c r="AM26" s="247"/>
      <c r="AN26" s="247"/>
      <c r="AO26" s="247"/>
      <c r="AP26" s="33"/>
      <c r="AQ26" s="33"/>
      <c r="AR26" s="34"/>
      <c r="BE26" s="239"/>
    </row>
    <row r="27" spans="1:7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9"/>
    </row>
    <row r="28" spans="1:71" s="2" customFormat="1" ht="13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8" t="s">
        <v>39</v>
      </c>
      <c r="M28" s="248"/>
      <c r="N28" s="248"/>
      <c r="O28" s="248"/>
      <c r="P28" s="248"/>
      <c r="Q28" s="33"/>
      <c r="R28" s="33"/>
      <c r="S28" s="33"/>
      <c r="T28" s="33"/>
      <c r="U28" s="33"/>
      <c r="V28" s="33"/>
      <c r="W28" s="248" t="s">
        <v>40</v>
      </c>
      <c r="X28" s="248"/>
      <c r="Y28" s="248"/>
      <c r="Z28" s="248"/>
      <c r="AA28" s="248"/>
      <c r="AB28" s="248"/>
      <c r="AC28" s="248"/>
      <c r="AD28" s="248"/>
      <c r="AE28" s="248"/>
      <c r="AF28" s="33"/>
      <c r="AG28" s="33"/>
      <c r="AH28" s="33"/>
      <c r="AI28" s="33"/>
      <c r="AJ28" s="33"/>
      <c r="AK28" s="248" t="s">
        <v>41</v>
      </c>
      <c r="AL28" s="248"/>
      <c r="AM28" s="248"/>
      <c r="AN28" s="248"/>
      <c r="AO28" s="248"/>
      <c r="AP28" s="33"/>
      <c r="AQ28" s="33"/>
      <c r="AR28" s="34"/>
      <c r="BE28" s="239"/>
    </row>
    <row r="29" spans="1:71" s="3" customFormat="1" ht="14.4" customHeight="1">
      <c r="B29" s="38"/>
      <c r="D29" s="28" t="s">
        <v>42</v>
      </c>
      <c r="F29" s="28" t="s">
        <v>43</v>
      </c>
      <c r="L29" s="233">
        <v>0.21</v>
      </c>
      <c r="M29" s="232"/>
      <c r="N29" s="232"/>
      <c r="O29" s="232"/>
      <c r="P29" s="232"/>
      <c r="W29" s="231">
        <f>ROUND(AZ94, 2)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2)</f>
        <v>0</v>
      </c>
      <c r="AL29" s="232"/>
      <c r="AM29" s="232"/>
      <c r="AN29" s="232"/>
      <c r="AO29" s="232"/>
      <c r="AR29" s="38"/>
      <c r="BE29" s="240"/>
    </row>
    <row r="30" spans="1:71" s="3" customFormat="1" ht="14.4" customHeight="1">
      <c r="B30" s="38"/>
      <c r="F30" s="28" t="s">
        <v>44</v>
      </c>
      <c r="L30" s="233">
        <v>0.15</v>
      </c>
      <c r="M30" s="232"/>
      <c r="N30" s="232"/>
      <c r="O30" s="232"/>
      <c r="P30" s="232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2)</f>
        <v>0</v>
      </c>
      <c r="AL30" s="232"/>
      <c r="AM30" s="232"/>
      <c r="AN30" s="232"/>
      <c r="AO30" s="232"/>
      <c r="AR30" s="38"/>
      <c r="BE30" s="240"/>
    </row>
    <row r="31" spans="1:71" s="3" customFormat="1" ht="14.4" hidden="1" customHeight="1">
      <c r="B31" s="38"/>
      <c r="F31" s="28" t="s">
        <v>45</v>
      </c>
      <c r="L31" s="233">
        <v>0.21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8"/>
      <c r="BE31" s="240"/>
    </row>
    <row r="32" spans="1:71" s="3" customFormat="1" ht="14.4" hidden="1" customHeight="1">
      <c r="B32" s="38"/>
      <c r="F32" s="28" t="s">
        <v>46</v>
      </c>
      <c r="L32" s="233">
        <v>0.15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8"/>
      <c r="BE32" s="240"/>
    </row>
    <row r="33" spans="1:57" s="3" customFormat="1" ht="14.4" hidden="1" customHeight="1">
      <c r="B33" s="38"/>
      <c r="F33" s="28" t="s">
        <v>47</v>
      </c>
      <c r="L33" s="233">
        <v>0</v>
      </c>
      <c r="M33" s="232"/>
      <c r="N33" s="232"/>
      <c r="O33" s="232"/>
      <c r="P33" s="232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38"/>
      <c r="BE33" s="240"/>
    </row>
    <row r="34" spans="1:57" s="2" customFormat="1" ht="6.9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9"/>
    </row>
    <row r="35" spans="1:57" s="2" customFormat="1" ht="25.95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37" t="s">
        <v>50</v>
      </c>
      <c r="Y35" s="235"/>
      <c r="Z35" s="235"/>
      <c r="AA35" s="235"/>
      <c r="AB35" s="235"/>
      <c r="AC35" s="41"/>
      <c r="AD35" s="41"/>
      <c r="AE35" s="41"/>
      <c r="AF35" s="41"/>
      <c r="AG35" s="41"/>
      <c r="AH35" s="41"/>
      <c r="AI35" s="41"/>
      <c r="AJ35" s="41"/>
      <c r="AK35" s="234">
        <f>SUM(AK26:AK33)</f>
        <v>0</v>
      </c>
      <c r="AL35" s="235"/>
      <c r="AM35" s="235"/>
      <c r="AN35" s="235"/>
      <c r="AO35" s="236"/>
      <c r="AP35" s="39"/>
      <c r="AQ35" s="39"/>
      <c r="AR35" s="34"/>
      <c r="BE35" s="33"/>
    </row>
    <row r="36" spans="1:57" s="2" customFormat="1" ht="6.9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.2">
      <c r="A60" s="33"/>
      <c r="B60" s="34"/>
      <c r="C60" s="33"/>
      <c r="D60" s="46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53</v>
      </c>
      <c r="AI60" s="36"/>
      <c r="AJ60" s="36"/>
      <c r="AK60" s="36"/>
      <c r="AL60" s="36"/>
      <c r="AM60" s="46" t="s">
        <v>54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.2">
      <c r="A64" s="33"/>
      <c r="B64" s="34"/>
      <c r="C64" s="33"/>
      <c r="D64" s="44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56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.2">
      <c r="A75" s="33"/>
      <c r="B75" s="34"/>
      <c r="C75" s="33"/>
      <c r="D75" s="46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53</v>
      </c>
      <c r="AI75" s="36"/>
      <c r="AJ75" s="36"/>
      <c r="AK75" s="36"/>
      <c r="AL75" s="36"/>
      <c r="AM75" s="46" t="s">
        <v>54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" customHeight="1">
      <c r="A82" s="33"/>
      <c r="B82" s="34"/>
      <c r="C82" s="22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Pitter157</v>
      </c>
      <c r="AR84" s="52"/>
    </row>
    <row r="85" spans="1:91" s="5" customFormat="1" ht="36.9" customHeight="1">
      <c r="B85" s="53"/>
      <c r="C85" s="54" t="s">
        <v>16</v>
      </c>
      <c r="L85" s="259" t="str">
        <f>K6</f>
        <v>Gymnázium Česká Třebová-úprava areálu školy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R85" s="53"/>
    </row>
    <row r="86" spans="1:91" s="2" customFormat="1" ht="6.9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Česká Třebová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61" t="str">
        <f>IF(AN8= "","",AN8)</f>
        <v>14. 4. 2023</v>
      </c>
      <c r="AN87" s="261"/>
      <c r="AO87" s="33"/>
      <c r="AP87" s="33"/>
      <c r="AQ87" s="33"/>
      <c r="AR87" s="34"/>
      <c r="BE87" s="33"/>
    </row>
    <row r="88" spans="1:91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40.049999999999997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Pardubický kraj komenského náměstí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31</v>
      </c>
      <c r="AJ89" s="33"/>
      <c r="AK89" s="33"/>
      <c r="AL89" s="33"/>
      <c r="AM89" s="262" t="str">
        <f>IF(E17="","",E17)</f>
        <v>CALYPSO Group s.r.o.Brožíkova 550, Pardubice 53009</v>
      </c>
      <c r="AN89" s="263"/>
      <c r="AO89" s="263"/>
      <c r="AP89" s="263"/>
      <c r="AQ89" s="33"/>
      <c r="AR89" s="34"/>
      <c r="AS89" s="264" t="s">
        <v>58</v>
      </c>
      <c r="AT89" s="26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15" customHeight="1">
      <c r="A90" s="33"/>
      <c r="B90" s="34"/>
      <c r="C90" s="28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35</v>
      </c>
      <c r="AJ90" s="33"/>
      <c r="AK90" s="33"/>
      <c r="AL90" s="33"/>
      <c r="AM90" s="262" t="str">
        <f>IF(E20="","",E20)</f>
        <v xml:space="preserve"> </v>
      </c>
      <c r="AN90" s="263"/>
      <c r="AO90" s="263"/>
      <c r="AP90" s="263"/>
      <c r="AQ90" s="33"/>
      <c r="AR90" s="34"/>
      <c r="AS90" s="266"/>
      <c r="AT90" s="26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66"/>
      <c r="AT91" s="26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54" t="s">
        <v>59</v>
      </c>
      <c r="D92" s="255"/>
      <c r="E92" s="255"/>
      <c r="F92" s="255"/>
      <c r="G92" s="255"/>
      <c r="H92" s="61"/>
      <c r="I92" s="257" t="s">
        <v>60</v>
      </c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6" t="s">
        <v>61</v>
      </c>
      <c r="AH92" s="255"/>
      <c r="AI92" s="255"/>
      <c r="AJ92" s="255"/>
      <c r="AK92" s="255"/>
      <c r="AL92" s="255"/>
      <c r="AM92" s="255"/>
      <c r="AN92" s="257" t="s">
        <v>62</v>
      </c>
      <c r="AO92" s="255"/>
      <c r="AP92" s="258"/>
      <c r="AQ92" s="62" t="s">
        <v>63</v>
      </c>
      <c r="AR92" s="34"/>
      <c r="AS92" s="63" t="s">
        <v>64</v>
      </c>
      <c r="AT92" s="64" t="s">
        <v>65</v>
      </c>
      <c r="AU92" s="64" t="s">
        <v>66</v>
      </c>
      <c r="AV92" s="64" t="s">
        <v>67</v>
      </c>
      <c r="AW92" s="64" t="s">
        <v>68</v>
      </c>
      <c r="AX92" s="64" t="s">
        <v>69</v>
      </c>
      <c r="AY92" s="64" t="s">
        <v>70</v>
      </c>
      <c r="AZ92" s="64" t="s">
        <v>71</v>
      </c>
      <c r="BA92" s="64" t="s">
        <v>72</v>
      </c>
      <c r="BB92" s="64" t="s">
        <v>73</v>
      </c>
      <c r="BC92" s="64" t="s">
        <v>74</v>
      </c>
      <c r="BD92" s="65" t="s">
        <v>75</v>
      </c>
      <c r="BE92" s="33"/>
    </row>
    <row r="93" spans="1:91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76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52">
        <f>ROUND(SUM(AG95:AG98),2)</f>
        <v>0</v>
      </c>
      <c r="AH94" s="252"/>
      <c r="AI94" s="252"/>
      <c r="AJ94" s="252"/>
      <c r="AK94" s="252"/>
      <c r="AL94" s="252"/>
      <c r="AM94" s="252"/>
      <c r="AN94" s="253">
        <f>SUM(AG94,AT94)</f>
        <v>0</v>
      </c>
      <c r="AO94" s="253"/>
      <c r="AP94" s="253"/>
      <c r="AQ94" s="73" t="s">
        <v>1</v>
      </c>
      <c r="AR94" s="69"/>
      <c r="AS94" s="74">
        <f>ROUND(SUM(AS95:AS98),2)</f>
        <v>0</v>
      </c>
      <c r="AT94" s="75">
        <f>ROUND(SUM(AV94:AW94),2)</f>
        <v>0</v>
      </c>
      <c r="AU94" s="76">
        <f>ROUND(SUM(AU95:AU98),5)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ROUND(SUM(AZ95:AZ98),2)</f>
        <v>0</v>
      </c>
      <c r="BA94" s="75">
        <f>ROUND(SUM(BA95:BA98),2)</f>
        <v>0</v>
      </c>
      <c r="BB94" s="75">
        <f>ROUND(SUM(BB95:BB98),2)</f>
        <v>0</v>
      </c>
      <c r="BC94" s="75">
        <f>ROUND(SUM(BC95:BC98),2)</f>
        <v>0</v>
      </c>
      <c r="BD94" s="77">
        <f>ROUND(SUM(BD95:BD98),2)</f>
        <v>0</v>
      </c>
      <c r="BS94" s="78" t="s">
        <v>77</v>
      </c>
      <c r="BT94" s="78" t="s">
        <v>78</v>
      </c>
      <c r="BU94" s="79" t="s">
        <v>79</v>
      </c>
      <c r="BV94" s="78" t="s">
        <v>80</v>
      </c>
      <c r="BW94" s="78" t="s">
        <v>4</v>
      </c>
      <c r="BX94" s="78" t="s">
        <v>81</v>
      </c>
      <c r="CL94" s="78" t="s">
        <v>1</v>
      </c>
    </row>
    <row r="95" spans="1:91" s="7" customFormat="1" ht="16.5" customHeight="1">
      <c r="A95" s="80" t="s">
        <v>82</v>
      </c>
      <c r="B95" s="81"/>
      <c r="C95" s="82"/>
      <c r="D95" s="251" t="s">
        <v>83</v>
      </c>
      <c r="E95" s="251"/>
      <c r="F95" s="251"/>
      <c r="G95" s="251"/>
      <c r="H95" s="251"/>
      <c r="I95" s="83"/>
      <c r="J95" s="251" t="s">
        <v>84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49">
        <f>'01 - SO 01 Multifunkční h...'!J30</f>
        <v>0</v>
      </c>
      <c r="AH95" s="250"/>
      <c r="AI95" s="250"/>
      <c r="AJ95" s="250"/>
      <c r="AK95" s="250"/>
      <c r="AL95" s="250"/>
      <c r="AM95" s="250"/>
      <c r="AN95" s="249">
        <f>SUM(AG95,AT95)</f>
        <v>0</v>
      </c>
      <c r="AO95" s="250"/>
      <c r="AP95" s="250"/>
      <c r="AQ95" s="84" t="s">
        <v>85</v>
      </c>
      <c r="AR95" s="81"/>
      <c r="AS95" s="85">
        <v>0</v>
      </c>
      <c r="AT95" s="86">
        <f>ROUND(SUM(AV95:AW95),2)</f>
        <v>0</v>
      </c>
      <c r="AU95" s="87">
        <f>'01 - SO 01 Multifunkční h...'!P136</f>
        <v>0</v>
      </c>
      <c r="AV95" s="86">
        <f>'01 - SO 01 Multifunkční h...'!J33</f>
        <v>0</v>
      </c>
      <c r="AW95" s="86">
        <f>'01 - SO 01 Multifunkční h...'!J34</f>
        <v>0</v>
      </c>
      <c r="AX95" s="86">
        <f>'01 - SO 01 Multifunkční h...'!J35</f>
        <v>0</v>
      </c>
      <c r="AY95" s="86">
        <f>'01 - SO 01 Multifunkční h...'!J36</f>
        <v>0</v>
      </c>
      <c r="AZ95" s="86">
        <f>'01 - SO 01 Multifunkční h...'!F33</f>
        <v>0</v>
      </c>
      <c r="BA95" s="86">
        <f>'01 - SO 01 Multifunkční h...'!F34</f>
        <v>0</v>
      </c>
      <c r="BB95" s="86">
        <f>'01 - SO 01 Multifunkční h...'!F35</f>
        <v>0</v>
      </c>
      <c r="BC95" s="86">
        <f>'01 - SO 01 Multifunkční h...'!F36</f>
        <v>0</v>
      </c>
      <c r="BD95" s="88">
        <f>'01 - SO 01 Multifunkční h...'!F37</f>
        <v>0</v>
      </c>
      <c r="BT95" s="89" t="s">
        <v>86</v>
      </c>
      <c r="BV95" s="89" t="s">
        <v>80</v>
      </c>
      <c r="BW95" s="89" t="s">
        <v>87</v>
      </c>
      <c r="BX95" s="89" t="s">
        <v>4</v>
      </c>
      <c r="CL95" s="89" t="s">
        <v>1</v>
      </c>
      <c r="CM95" s="89" t="s">
        <v>88</v>
      </c>
    </row>
    <row r="96" spans="1:91" s="7" customFormat="1" ht="16.5" customHeight="1">
      <c r="A96" s="80" t="s">
        <v>82</v>
      </c>
      <c r="B96" s="81"/>
      <c r="C96" s="82"/>
      <c r="D96" s="251" t="s">
        <v>89</v>
      </c>
      <c r="E96" s="251"/>
      <c r="F96" s="251"/>
      <c r="G96" s="251"/>
      <c r="H96" s="251"/>
      <c r="I96" s="83"/>
      <c r="J96" s="251" t="s">
        <v>90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51"/>
      <c r="AG96" s="249">
        <f>'02 - SO 02 Víceúčelové hř...'!J30</f>
        <v>0</v>
      </c>
      <c r="AH96" s="250"/>
      <c r="AI96" s="250"/>
      <c r="AJ96" s="250"/>
      <c r="AK96" s="250"/>
      <c r="AL96" s="250"/>
      <c r="AM96" s="250"/>
      <c r="AN96" s="249">
        <f>SUM(AG96,AT96)</f>
        <v>0</v>
      </c>
      <c r="AO96" s="250"/>
      <c r="AP96" s="250"/>
      <c r="AQ96" s="84" t="s">
        <v>85</v>
      </c>
      <c r="AR96" s="81"/>
      <c r="AS96" s="85">
        <v>0</v>
      </c>
      <c r="AT96" s="86">
        <f>ROUND(SUM(AV96:AW96),2)</f>
        <v>0</v>
      </c>
      <c r="AU96" s="87">
        <f>'02 - SO 02 Víceúčelové hř...'!P127</f>
        <v>0</v>
      </c>
      <c r="AV96" s="86">
        <f>'02 - SO 02 Víceúčelové hř...'!J33</f>
        <v>0</v>
      </c>
      <c r="AW96" s="86">
        <f>'02 - SO 02 Víceúčelové hř...'!J34</f>
        <v>0</v>
      </c>
      <c r="AX96" s="86">
        <f>'02 - SO 02 Víceúčelové hř...'!J35</f>
        <v>0</v>
      </c>
      <c r="AY96" s="86">
        <f>'02 - SO 02 Víceúčelové hř...'!J36</f>
        <v>0</v>
      </c>
      <c r="AZ96" s="86">
        <f>'02 - SO 02 Víceúčelové hř...'!F33</f>
        <v>0</v>
      </c>
      <c r="BA96" s="86">
        <f>'02 - SO 02 Víceúčelové hř...'!F34</f>
        <v>0</v>
      </c>
      <c r="BB96" s="86">
        <f>'02 - SO 02 Víceúčelové hř...'!F35</f>
        <v>0</v>
      </c>
      <c r="BC96" s="86">
        <f>'02 - SO 02 Víceúčelové hř...'!F36</f>
        <v>0</v>
      </c>
      <c r="BD96" s="88">
        <f>'02 - SO 02 Víceúčelové hř...'!F37</f>
        <v>0</v>
      </c>
      <c r="BT96" s="89" t="s">
        <v>86</v>
      </c>
      <c r="BV96" s="89" t="s">
        <v>80</v>
      </c>
      <c r="BW96" s="89" t="s">
        <v>91</v>
      </c>
      <c r="BX96" s="89" t="s">
        <v>4</v>
      </c>
      <c r="CL96" s="89" t="s">
        <v>1</v>
      </c>
      <c r="CM96" s="89" t="s">
        <v>88</v>
      </c>
    </row>
    <row r="97" spans="1:91" s="7" customFormat="1" ht="16.5" customHeight="1">
      <c r="A97" s="80" t="s">
        <v>82</v>
      </c>
      <c r="B97" s="81"/>
      <c r="C97" s="82"/>
      <c r="D97" s="251" t="s">
        <v>92</v>
      </c>
      <c r="E97" s="251"/>
      <c r="F97" s="251"/>
      <c r="G97" s="251"/>
      <c r="H97" s="251"/>
      <c r="I97" s="83"/>
      <c r="J97" s="251" t="s">
        <v>93</v>
      </c>
      <c r="K97" s="251"/>
      <c r="L97" s="251"/>
      <c r="M97" s="251"/>
      <c r="N97" s="251"/>
      <c r="O97" s="251"/>
      <c r="P97" s="251"/>
      <c r="Q97" s="251"/>
      <c r="R97" s="251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  <c r="AF97" s="251"/>
      <c r="AG97" s="249">
        <f>'03 - SO 03 Workout'!J30</f>
        <v>0</v>
      </c>
      <c r="AH97" s="250"/>
      <c r="AI97" s="250"/>
      <c r="AJ97" s="250"/>
      <c r="AK97" s="250"/>
      <c r="AL97" s="250"/>
      <c r="AM97" s="250"/>
      <c r="AN97" s="249">
        <f>SUM(AG97,AT97)</f>
        <v>0</v>
      </c>
      <c r="AO97" s="250"/>
      <c r="AP97" s="250"/>
      <c r="AQ97" s="84" t="s">
        <v>85</v>
      </c>
      <c r="AR97" s="81"/>
      <c r="AS97" s="85">
        <v>0</v>
      </c>
      <c r="AT97" s="86">
        <f>ROUND(SUM(AV97:AW97),2)</f>
        <v>0</v>
      </c>
      <c r="AU97" s="87">
        <f>'03 - SO 03 Workout'!P122</f>
        <v>0</v>
      </c>
      <c r="AV97" s="86">
        <f>'03 - SO 03 Workout'!J33</f>
        <v>0</v>
      </c>
      <c r="AW97" s="86">
        <f>'03 - SO 03 Workout'!J34</f>
        <v>0</v>
      </c>
      <c r="AX97" s="86">
        <f>'03 - SO 03 Workout'!J35</f>
        <v>0</v>
      </c>
      <c r="AY97" s="86">
        <f>'03 - SO 03 Workout'!J36</f>
        <v>0</v>
      </c>
      <c r="AZ97" s="86">
        <f>'03 - SO 03 Workout'!F33</f>
        <v>0</v>
      </c>
      <c r="BA97" s="86">
        <f>'03 - SO 03 Workout'!F34</f>
        <v>0</v>
      </c>
      <c r="BB97" s="86">
        <f>'03 - SO 03 Workout'!F35</f>
        <v>0</v>
      </c>
      <c r="BC97" s="86">
        <f>'03 - SO 03 Workout'!F36</f>
        <v>0</v>
      </c>
      <c r="BD97" s="88">
        <f>'03 - SO 03 Workout'!F37</f>
        <v>0</v>
      </c>
      <c r="BT97" s="89" t="s">
        <v>86</v>
      </c>
      <c r="BV97" s="89" t="s">
        <v>80</v>
      </c>
      <c r="BW97" s="89" t="s">
        <v>94</v>
      </c>
      <c r="BX97" s="89" t="s">
        <v>4</v>
      </c>
      <c r="CL97" s="89" t="s">
        <v>1</v>
      </c>
      <c r="CM97" s="89" t="s">
        <v>88</v>
      </c>
    </row>
    <row r="98" spans="1:91" s="7" customFormat="1" ht="16.5" customHeight="1">
      <c r="A98" s="80" t="s">
        <v>82</v>
      </c>
      <c r="B98" s="81"/>
      <c r="C98" s="82"/>
      <c r="D98" s="251" t="s">
        <v>95</v>
      </c>
      <c r="E98" s="251"/>
      <c r="F98" s="251"/>
      <c r="G98" s="251"/>
      <c r="H98" s="251"/>
      <c r="I98" s="83"/>
      <c r="J98" s="251" t="s">
        <v>96</v>
      </c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51"/>
      <c r="AG98" s="249">
        <f>'04 - SO 04 Zpevněné plochy'!J30</f>
        <v>0</v>
      </c>
      <c r="AH98" s="250"/>
      <c r="AI98" s="250"/>
      <c r="AJ98" s="250"/>
      <c r="AK98" s="250"/>
      <c r="AL98" s="250"/>
      <c r="AM98" s="250"/>
      <c r="AN98" s="249">
        <f>SUM(AG98,AT98)</f>
        <v>0</v>
      </c>
      <c r="AO98" s="250"/>
      <c r="AP98" s="250"/>
      <c r="AQ98" s="84" t="s">
        <v>85</v>
      </c>
      <c r="AR98" s="81"/>
      <c r="AS98" s="90">
        <v>0</v>
      </c>
      <c r="AT98" s="91">
        <f>ROUND(SUM(AV98:AW98),2)</f>
        <v>0</v>
      </c>
      <c r="AU98" s="92">
        <f>'04 - SO 04 Zpevněné plochy'!P126</f>
        <v>0</v>
      </c>
      <c r="AV98" s="91">
        <f>'04 - SO 04 Zpevněné plochy'!J33</f>
        <v>0</v>
      </c>
      <c r="AW98" s="91">
        <f>'04 - SO 04 Zpevněné plochy'!J34</f>
        <v>0</v>
      </c>
      <c r="AX98" s="91">
        <f>'04 - SO 04 Zpevněné plochy'!J35</f>
        <v>0</v>
      </c>
      <c r="AY98" s="91">
        <f>'04 - SO 04 Zpevněné plochy'!J36</f>
        <v>0</v>
      </c>
      <c r="AZ98" s="91">
        <f>'04 - SO 04 Zpevněné plochy'!F33</f>
        <v>0</v>
      </c>
      <c r="BA98" s="91">
        <f>'04 - SO 04 Zpevněné plochy'!F34</f>
        <v>0</v>
      </c>
      <c r="BB98" s="91">
        <f>'04 - SO 04 Zpevněné plochy'!F35</f>
        <v>0</v>
      </c>
      <c r="BC98" s="91">
        <f>'04 - SO 04 Zpevněné plochy'!F36</f>
        <v>0</v>
      </c>
      <c r="BD98" s="93">
        <f>'04 - SO 04 Zpevněné plochy'!F37</f>
        <v>0</v>
      </c>
      <c r="BT98" s="89" t="s">
        <v>86</v>
      </c>
      <c r="BV98" s="89" t="s">
        <v>80</v>
      </c>
      <c r="BW98" s="89" t="s">
        <v>97</v>
      </c>
      <c r="BX98" s="89" t="s">
        <v>4</v>
      </c>
      <c r="CL98" s="89" t="s">
        <v>1</v>
      </c>
      <c r="CM98" s="89" t="s">
        <v>88</v>
      </c>
    </row>
    <row r="99" spans="1:91" s="2" customFormat="1" ht="30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4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4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O 01 Multifunkční h...'!C2" display="/"/>
    <hyperlink ref="A96" location="'02 - SO 02 Víceúčelové hř...'!C2" display="/"/>
    <hyperlink ref="A97" location="'03 - SO 03 Workout'!C2" display="/"/>
    <hyperlink ref="A98" location="'04 - SO 04 Zpevněné ploch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5"/>
  <sheetViews>
    <sheetView showGridLines="0" tabSelected="1" topLeftCell="A312" workbookViewId="0">
      <selection activeCell="L314" sqref="L314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4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87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88</v>
      </c>
    </row>
    <row r="4" spans="1:46" s="1" customFormat="1" ht="24.9" customHeight="1">
      <c r="B4" s="21"/>
      <c r="D4" s="22" t="s">
        <v>98</v>
      </c>
      <c r="I4" s="94"/>
      <c r="L4" s="21"/>
      <c r="M4" s="96" t="s">
        <v>10</v>
      </c>
      <c r="AT4" s="18" t="s">
        <v>3</v>
      </c>
    </row>
    <row r="5" spans="1:46" s="1" customFormat="1" ht="6.9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9" t="str">
        <f>'Rekapitulace stavby'!K6</f>
        <v>Gymnázium Česká Třebová-úprava areálu školy</v>
      </c>
      <c r="F7" s="270"/>
      <c r="G7" s="270"/>
      <c r="H7" s="270"/>
      <c r="I7" s="94"/>
      <c r="L7" s="21"/>
    </row>
    <row r="8" spans="1:46" s="2" customFormat="1" ht="12" customHeight="1">
      <c r="A8" s="33"/>
      <c r="B8" s="34"/>
      <c r="C8" s="33"/>
      <c r="D8" s="28" t="s">
        <v>99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9" t="s">
        <v>100</v>
      </c>
      <c r="F9" s="268"/>
      <c r="G9" s="268"/>
      <c r="H9" s="268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14. 4. 2023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9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41"/>
      <c r="G18" s="241"/>
      <c r="H18" s="241"/>
      <c r="I18" s="9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9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9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9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5" t="s">
        <v>1</v>
      </c>
      <c r="F27" s="245"/>
      <c r="G27" s="245"/>
      <c r="H27" s="245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38</v>
      </c>
      <c r="E30" s="33"/>
      <c r="F30" s="33"/>
      <c r="G30" s="33"/>
      <c r="H30" s="33"/>
      <c r="I30" s="97"/>
      <c r="J30" s="72">
        <f>ROUND(J136,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105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42</v>
      </c>
      <c r="E33" s="28" t="s">
        <v>43</v>
      </c>
      <c r="F33" s="107">
        <f>ROUND((SUM(BE136:BE364)),  2)</f>
        <v>0</v>
      </c>
      <c r="G33" s="33"/>
      <c r="H33" s="33"/>
      <c r="I33" s="108">
        <v>0.21</v>
      </c>
      <c r="J33" s="107">
        <f>ROUND(((SUM(BE136:BE364))*I33),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7">
        <f>ROUND((SUM(BF136:BF364)),  2)</f>
        <v>0</v>
      </c>
      <c r="G34" s="33"/>
      <c r="H34" s="33"/>
      <c r="I34" s="108">
        <v>0.15</v>
      </c>
      <c r="J34" s="107">
        <f>ROUND(((SUM(BF136:BF364))*I34),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7">
        <f>ROUND((SUM(BG136:BG364)),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7">
        <f>ROUND((SUM(BH136:BH364)),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7">
        <f>ROUND((SUM(BI136:BI364)),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48</v>
      </c>
      <c r="E39" s="61"/>
      <c r="F39" s="61"/>
      <c r="G39" s="111" t="s">
        <v>49</v>
      </c>
      <c r="H39" s="112" t="s">
        <v>50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53</v>
      </c>
      <c r="E61" s="36"/>
      <c r="F61" s="117" t="s">
        <v>54</v>
      </c>
      <c r="G61" s="46" t="s">
        <v>53</v>
      </c>
      <c r="H61" s="36"/>
      <c r="I61" s="118"/>
      <c r="J61" s="11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53</v>
      </c>
      <c r="E76" s="36"/>
      <c r="F76" s="117" t="s">
        <v>54</v>
      </c>
      <c r="G76" s="46" t="s">
        <v>53</v>
      </c>
      <c r="H76" s="36"/>
      <c r="I76" s="118"/>
      <c r="J76" s="11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9" t="str">
        <f>E7</f>
        <v>Gymnázium Česká Třebová-úprava areálu školy</v>
      </c>
      <c r="F85" s="270"/>
      <c r="G85" s="270"/>
      <c r="H85" s="270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9" t="str">
        <f>E9</f>
        <v>01 - SO 01 Multifunkční hřiště</v>
      </c>
      <c r="F87" s="268"/>
      <c r="G87" s="268"/>
      <c r="H87" s="268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Česká Třebová</v>
      </c>
      <c r="G89" s="33"/>
      <c r="H89" s="33"/>
      <c r="I89" s="98" t="s">
        <v>22</v>
      </c>
      <c r="J89" s="56" t="str">
        <f>IF(J12="","",J12)</f>
        <v>14. 4. 2023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049999999999997" customHeight="1">
      <c r="A91" s="33"/>
      <c r="B91" s="34"/>
      <c r="C91" s="28" t="s">
        <v>24</v>
      </c>
      <c r="D91" s="33"/>
      <c r="E91" s="33"/>
      <c r="F91" s="26" t="str">
        <f>E15</f>
        <v>Pardubický kraj komenského náměstí</v>
      </c>
      <c r="G91" s="33"/>
      <c r="H91" s="33"/>
      <c r="I91" s="98" t="s">
        <v>31</v>
      </c>
      <c r="J91" s="31" t="str">
        <f>E21</f>
        <v>CALYPSO Group s.r.o.Brožíkova 550, Pardubice 53009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98" t="s">
        <v>35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102</v>
      </c>
      <c r="D94" s="109"/>
      <c r="E94" s="109"/>
      <c r="F94" s="109"/>
      <c r="G94" s="109"/>
      <c r="H94" s="109"/>
      <c r="I94" s="124"/>
      <c r="J94" s="125" t="s">
        <v>103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26" t="s">
        <v>104</v>
      </c>
      <c r="D96" s="33"/>
      <c r="E96" s="33"/>
      <c r="F96" s="33"/>
      <c r="G96" s="33"/>
      <c r="H96" s="33"/>
      <c r="I96" s="97"/>
      <c r="J96" s="72">
        <f>J136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105</v>
      </c>
    </row>
    <row r="97" spans="2:12" s="9" customFormat="1" ht="24.9" customHeight="1">
      <c r="B97" s="127"/>
      <c r="D97" s="128" t="s">
        <v>106</v>
      </c>
      <c r="E97" s="129"/>
      <c r="F97" s="129"/>
      <c r="G97" s="129"/>
      <c r="H97" s="129"/>
      <c r="I97" s="130"/>
      <c r="J97" s="131">
        <f>J137</f>
        <v>0</v>
      </c>
      <c r="L97" s="127"/>
    </row>
    <row r="98" spans="2:12" s="10" customFormat="1" ht="19.95" customHeight="1">
      <c r="B98" s="132"/>
      <c r="D98" s="133" t="s">
        <v>107</v>
      </c>
      <c r="E98" s="134"/>
      <c r="F98" s="134"/>
      <c r="G98" s="134"/>
      <c r="H98" s="134"/>
      <c r="I98" s="135"/>
      <c r="J98" s="136">
        <f>J138</f>
        <v>0</v>
      </c>
      <c r="L98" s="132"/>
    </row>
    <row r="99" spans="2:12" s="10" customFormat="1" ht="19.95" customHeight="1">
      <c r="B99" s="132"/>
      <c r="D99" s="133" t="s">
        <v>108</v>
      </c>
      <c r="E99" s="134"/>
      <c r="F99" s="134"/>
      <c r="G99" s="134"/>
      <c r="H99" s="134"/>
      <c r="I99" s="135"/>
      <c r="J99" s="136">
        <f>J185</f>
        <v>0</v>
      </c>
      <c r="L99" s="132"/>
    </row>
    <row r="100" spans="2:12" s="10" customFormat="1" ht="19.95" customHeight="1">
      <c r="B100" s="132"/>
      <c r="D100" s="133" t="s">
        <v>109</v>
      </c>
      <c r="E100" s="134"/>
      <c r="F100" s="134"/>
      <c r="G100" s="134"/>
      <c r="H100" s="134"/>
      <c r="I100" s="135"/>
      <c r="J100" s="136">
        <f>J217</f>
        <v>0</v>
      </c>
      <c r="L100" s="132"/>
    </row>
    <row r="101" spans="2:12" s="10" customFormat="1" ht="19.95" customHeight="1">
      <c r="B101" s="132"/>
      <c r="D101" s="133" t="s">
        <v>110</v>
      </c>
      <c r="E101" s="134"/>
      <c r="F101" s="134"/>
      <c r="G101" s="134"/>
      <c r="H101" s="134"/>
      <c r="I101" s="135"/>
      <c r="J101" s="136">
        <f>J222</f>
        <v>0</v>
      </c>
      <c r="L101" s="132"/>
    </row>
    <row r="102" spans="2:12" s="10" customFormat="1" ht="19.95" customHeight="1">
      <c r="B102" s="132"/>
      <c r="D102" s="133" t="s">
        <v>111</v>
      </c>
      <c r="E102" s="134"/>
      <c r="F102" s="134"/>
      <c r="G102" s="134"/>
      <c r="H102" s="134"/>
      <c r="I102" s="135"/>
      <c r="J102" s="136">
        <f>J257</f>
        <v>0</v>
      </c>
      <c r="L102" s="132"/>
    </row>
    <row r="103" spans="2:12" s="10" customFormat="1" ht="19.95" customHeight="1">
      <c r="B103" s="132"/>
      <c r="D103" s="133" t="s">
        <v>112</v>
      </c>
      <c r="E103" s="134"/>
      <c r="F103" s="134"/>
      <c r="G103" s="134"/>
      <c r="H103" s="134"/>
      <c r="I103" s="135"/>
      <c r="J103" s="136">
        <f>J264</f>
        <v>0</v>
      </c>
      <c r="L103" s="132"/>
    </row>
    <row r="104" spans="2:12" s="10" customFormat="1" ht="19.95" customHeight="1">
      <c r="B104" s="132"/>
      <c r="D104" s="133" t="s">
        <v>113</v>
      </c>
      <c r="E104" s="134"/>
      <c r="F104" s="134"/>
      <c r="G104" s="134"/>
      <c r="H104" s="134"/>
      <c r="I104" s="135"/>
      <c r="J104" s="136">
        <f>J266</f>
        <v>0</v>
      </c>
      <c r="L104" s="132"/>
    </row>
    <row r="105" spans="2:12" s="10" customFormat="1" ht="19.95" customHeight="1">
      <c r="B105" s="132"/>
      <c r="D105" s="133" t="s">
        <v>114</v>
      </c>
      <c r="E105" s="134"/>
      <c r="F105" s="134"/>
      <c r="G105" s="134"/>
      <c r="H105" s="134"/>
      <c r="I105" s="135"/>
      <c r="J105" s="136">
        <f>J309</f>
        <v>0</v>
      </c>
      <c r="L105" s="132"/>
    </row>
    <row r="106" spans="2:12" s="10" customFormat="1" ht="19.95" customHeight="1">
      <c r="B106" s="132"/>
      <c r="D106" s="133" t="s">
        <v>115</v>
      </c>
      <c r="E106" s="134"/>
      <c r="F106" s="134"/>
      <c r="G106" s="134"/>
      <c r="H106" s="134"/>
      <c r="I106" s="135"/>
      <c r="J106" s="136">
        <f>J317</f>
        <v>0</v>
      </c>
      <c r="L106" s="132"/>
    </row>
    <row r="107" spans="2:12" s="9" customFormat="1" ht="24.9" customHeight="1">
      <c r="B107" s="127"/>
      <c r="D107" s="128" t="s">
        <v>116</v>
      </c>
      <c r="E107" s="129"/>
      <c r="F107" s="129"/>
      <c r="G107" s="129"/>
      <c r="H107" s="129"/>
      <c r="I107" s="130"/>
      <c r="J107" s="131">
        <f>J319</f>
        <v>0</v>
      </c>
      <c r="L107" s="127"/>
    </row>
    <row r="108" spans="2:12" s="10" customFormat="1" ht="19.95" customHeight="1">
      <c r="B108" s="132"/>
      <c r="D108" s="133" t="s">
        <v>117</v>
      </c>
      <c r="E108" s="134"/>
      <c r="F108" s="134"/>
      <c r="G108" s="134"/>
      <c r="H108" s="134"/>
      <c r="I108" s="135"/>
      <c r="J108" s="136">
        <f>J320</f>
        <v>0</v>
      </c>
      <c r="L108" s="132"/>
    </row>
    <row r="109" spans="2:12" s="10" customFormat="1" ht="19.95" customHeight="1">
      <c r="B109" s="132"/>
      <c r="D109" s="133" t="s">
        <v>118</v>
      </c>
      <c r="E109" s="134"/>
      <c r="F109" s="134"/>
      <c r="G109" s="134"/>
      <c r="H109" s="134"/>
      <c r="I109" s="135"/>
      <c r="J109" s="136">
        <f>J324</f>
        <v>0</v>
      </c>
      <c r="L109" s="132"/>
    </row>
    <row r="110" spans="2:12" s="10" customFormat="1" ht="19.95" customHeight="1">
      <c r="B110" s="132"/>
      <c r="D110" s="133" t="s">
        <v>119</v>
      </c>
      <c r="E110" s="134"/>
      <c r="F110" s="134"/>
      <c r="G110" s="134"/>
      <c r="H110" s="134"/>
      <c r="I110" s="135"/>
      <c r="J110" s="136">
        <f>J342</f>
        <v>0</v>
      </c>
      <c r="L110" s="132"/>
    </row>
    <row r="111" spans="2:12" s="10" customFormat="1" ht="19.95" customHeight="1">
      <c r="B111" s="132"/>
      <c r="D111" s="133" t="s">
        <v>120</v>
      </c>
      <c r="E111" s="134"/>
      <c r="F111" s="134"/>
      <c r="G111" s="134"/>
      <c r="H111" s="134"/>
      <c r="I111" s="135"/>
      <c r="J111" s="136">
        <f>J345</f>
        <v>0</v>
      </c>
      <c r="L111" s="132"/>
    </row>
    <row r="112" spans="2:12" s="9" customFormat="1" ht="24.9" customHeight="1">
      <c r="B112" s="127"/>
      <c r="D112" s="128" t="s">
        <v>121</v>
      </c>
      <c r="E112" s="129"/>
      <c r="F112" s="129"/>
      <c r="G112" s="129"/>
      <c r="H112" s="129"/>
      <c r="I112" s="130"/>
      <c r="J112" s="131">
        <f>J352</f>
        <v>0</v>
      </c>
      <c r="L112" s="127"/>
    </row>
    <row r="113" spans="1:31" s="10" customFormat="1" ht="19.95" customHeight="1">
      <c r="B113" s="132"/>
      <c r="D113" s="133" t="s">
        <v>122</v>
      </c>
      <c r="E113" s="134"/>
      <c r="F113" s="134"/>
      <c r="G113" s="134"/>
      <c r="H113" s="134"/>
      <c r="I113" s="135"/>
      <c r="J113" s="136">
        <f>J353</f>
        <v>0</v>
      </c>
      <c r="L113" s="132"/>
    </row>
    <row r="114" spans="1:31" s="10" customFormat="1" ht="19.95" customHeight="1">
      <c r="B114" s="132"/>
      <c r="D114" s="133" t="s">
        <v>123</v>
      </c>
      <c r="E114" s="134"/>
      <c r="F114" s="134"/>
      <c r="G114" s="134"/>
      <c r="H114" s="134"/>
      <c r="I114" s="135"/>
      <c r="J114" s="136">
        <f>J359</f>
        <v>0</v>
      </c>
      <c r="L114" s="132"/>
    </row>
    <row r="115" spans="1:31" s="10" customFormat="1" ht="19.95" customHeight="1">
      <c r="B115" s="132"/>
      <c r="D115" s="133" t="s">
        <v>124</v>
      </c>
      <c r="E115" s="134"/>
      <c r="F115" s="134"/>
      <c r="G115" s="134"/>
      <c r="H115" s="134"/>
      <c r="I115" s="135"/>
      <c r="J115" s="136">
        <f>J361</f>
        <v>0</v>
      </c>
      <c r="L115" s="132"/>
    </row>
    <row r="116" spans="1:31" s="10" customFormat="1" ht="19.95" customHeight="1">
      <c r="B116" s="132"/>
      <c r="D116" s="133" t="s">
        <v>125</v>
      </c>
      <c r="E116" s="134"/>
      <c r="F116" s="134"/>
      <c r="G116" s="134"/>
      <c r="H116" s="134"/>
      <c r="I116" s="135"/>
      <c r="J116" s="136">
        <f>J363</f>
        <v>0</v>
      </c>
      <c r="L116" s="132"/>
    </row>
    <row r="117" spans="1:31" s="2" customFormat="1" ht="21.75" customHeight="1">
      <c r="A117" s="33"/>
      <c r="B117" s="34"/>
      <c r="C117" s="33"/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" customHeight="1">
      <c r="A118" s="33"/>
      <c r="B118" s="48"/>
      <c r="C118" s="49"/>
      <c r="D118" s="49"/>
      <c r="E118" s="49"/>
      <c r="F118" s="49"/>
      <c r="G118" s="49"/>
      <c r="H118" s="49"/>
      <c r="I118" s="121"/>
      <c r="J118" s="49"/>
      <c r="K118" s="49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22" spans="1:31" s="2" customFormat="1" ht="6.9" customHeight="1">
      <c r="A122" s="33"/>
      <c r="B122" s="50"/>
      <c r="C122" s="51"/>
      <c r="D122" s="51"/>
      <c r="E122" s="51"/>
      <c r="F122" s="51"/>
      <c r="G122" s="51"/>
      <c r="H122" s="51"/>
      <c r="I122" s="122"/>
      <c r="J122" s="51"/>
      <c r="K122" s="51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4.9" customHeight="1">
      <c r="A123" s="33"/>
      <c r="B123" s="34"/>
      <c r="C123" s="22" t="s">
        <v>126</v>
      </c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" customHeight="1">
      <c r="A124" s="33"/>
      <c r="B124" s="34"/>
      <c r="C124" s="33"/>
      <c r="D124" s="33"/>
      <c r="E124" s="33"/>
      <c r="F124" s="33"/>
      <c r="G124" s="33"/>
      <c r="H124" s="33"/>
      <c r="I124" s="97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16</v>
      </c>
      <c r="D125" s="33"/>
      <c r="E125" s="33"/>
      <c r="F125" s="33"/>
      <c r="G125" s="33"/>
      <c r="H125" s="33"/>
      <c r="I125" s="97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3"/>
      <c r="D126" s="33"/>
      <c r="E126" s="269" t="str">
        <f>E7</f>
        <v>Gymnázium Česká Třebová-úprava areálu školy</v>
      </c>
      <c r="F126" s="270"/>
      <c r="G126" s="270"/>
      <c r="H126" s="270"/>
      <c r="I126" s="97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99</v>
      </c>
      <c r="D127" s="33"/>
      <c r="E127" s="33"/>
      <c r="F127" s="33"/>
      <c r="G127" s="33"/>
      <c r="H127" s="33"/>
      <c r="I127" s="97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3"/>
      <c r="D128" s="33"/>
      <c r="E128" s="259" t="str">
        <f>E9</f>
        <v>01 - SO 01 Multifunkční hřiště</v>
      </c>
      <c r="F128" s="268"/>
      <c r="G128" s="268"/>
      <c r="H128" s="268"/>
      <c r="I128" s="97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" customHeight="1">
      <c r="A129" s="33"/>
      <c r="B129" s="34"/>
      <c r="C129" s="33"/>
      <c r="D129" s="33"/>
      <c r="E129" s="33"/>
      <c r="F129" s="33"/>
      <c r="G129" s="33"/>
      <c r="H129" s="33"/>
      <c r="I129" s="97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20</v>
      </c>
      <c r="D130" s="33"/>
      <c r="E130" s="33"/>
      <c r="F130" s="26" t="str">
        <f>F12</f>
        <v>Česká Třebová</v>
      </c>
      <c r="G130" s="33"/>
      <c r="H130" s="33"/>
      <c r="I130" s="98" t="s">
        <v>22</v>
      </c>
      <c r="J130" s="56" t="str">
        <f>IF(J12="","",J12)</f>
        <v>14. 4. 2023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" customHeight="1">
      <c r="A131" s="33"/>
      <c r="B131" s="34"/>
      <c r="C131" s="33"/>
      <c r="D131" s="33"/>
      <c r="E131" s="33"/>
      <c r="F131" s="33"/>
      <c r="G131" s="33"/>
      <c r="H131" s="33"/>
      <c r="I131" s="97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40.049999999999997" customHeight="1">
      <c r="A132" s="33"/>
      <c r="B132" s="34"/>
      <c r="C132" s="28" t="s">
        <v>24</v>
      </c>
      <c r="D132" s="33"/>
      <c r="E132" s="33"/>
      <c r="F132" s="26" t="str">
        <f>E15</f>
        <v>Pardubický kraj komenského náměstí</v>
      </c>
      <c r="G132" s="33"/>
      <c r="H132" s="33"/>
      <c r="I132" s="98" t="s">
        <v>31</v>
      </c>
      <c r="J132" s="31" t="str">
        <f>E21</f>
        <v>CALYPSO Group s.r.o.Brožíkova 550, Pardubice 53009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15" customHeight="1">
      <c r="A133" s="33"/>
      <c r="B133" s="34"/>
      <c r="C133" s="28" t="s">
        <v>29</v>
      </c>
      <c r="D133" s="33"/>
      <c r="E133" s="33"/>
      <c r="F133" s="26" t="str">
        <f>IF(E18="","",E18)</f>
        <v>Vyplň údaj</v>
      </c>
      <c r="G133" s="33"/>
      <c r="H133" s="33"/>
      <c r="I133" s="98" t="s">
        <v>35</v>
      </c>
      <c r="J133" s="31" t="str">
        <f>E24</f>
        <v xml:space="preserve"> 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3"/>
      <c r="D134" s="33"/>
      <c r="E134" s="33"/>
      <c r="F134" s="33"/>
      <c r="G134" s="33"/>
      <c r="H134" s="33"/>
      <c r="I134" s="97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37"/>
      <c r="B135" s="138"/>
      <c r="C135" s="139" t="s">
        <v>127</v>
      </c>
      <c r="D135" s="140" t="s">
        <v>63</v>
      </c>
      <c r="E135" s="140" t="s">
        <v>59</v>
      </c>
      <c r="F135" s="140" t="s">
        <v>60</v>
      </c>
      <c r="G135" s="140" t="s">
        <v>128</v>
      </c>
      <c r="H135" s="140" t="s">
        <v>129</v>
      </c>
      <c r="I135" s="141" t="s">
        <v>130</v>
      </c>
      <c r="J135" s="142" t="s">
        <v>103</v>
      </c>
      <c r="K135" s="143" t="s">
        <v>131</v>
      </c>
      <c r="L135" s="144"/>
      <c r="M135" s="63" t="s">
        <v>1</v>
      </c>
      <c r="N135" s="64" t="s">
        <v>42</v>
      </c>
      <c r="O135" s="64" t="s">
        <v>132</v>
      </c>
      <c r="P135" s="64" t="s">
        <v>133</v>
      </c>
      <c r="Q135" s="64" t="s">
        <v>134</v>
      </c>
      <c r="R135" s="64" t="s">
        <v>135</v>
      </c>
      <c r="S135" s="64" t="s">
        <v>136</v>
      </c>
      <c r="T135" s="65" t="s">
        <v>137</v>
      </c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</row>
    <row r="136" spans="1:65" s="2" customFormat="1" ht="22.8" customHeight="1">
      <c r="A136" s="33"/>
      <c r="B136" s="34"/>
      <c r="C136" s="70" t="s">
        <v>138</v>
      </c>
      <c r="D136" s="33"/>
      <c r="E136" s="33"/>
      <c r="F136" s="33"/>
      <c r="G136" s="33"/>
      <c r="H136" s="33"/>
      <c r="I136" s="97"/>
      <c r="J136" s="145">
        <f>BK136</f>
        <v>0</v>
      </c>
      <c r="K136" s="33"/>
      <c r="L136" s="34"/>
      <c r="M136" s="66"/>
      <c r="N136" s="57"/>
      <c r="O136" s="67"/>
      <c r="P136" s="146">
        <f>P137+P319+P352</f>
        <v>0</v>
      </c>
      <c r="Q136" s="67"/>
      <c r="R136" s="146">
        <f>R137+R319+R352</f>
        <v>75.284698840000004</v>
      </c>
      <c r="S136" s="67"/>
      <c r="T136" s="147">
        <f>T137+T319+T352</f>
        <v>165.93539999999999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77</v>
      </c>
      <c r="AU136" s="18" t="s">
        <v>105</v>
      </c>
      <c r="BK136" s="148">
        <f>BK137+BK319+BK352</f>
        <v>0</v>
      </c>
    </row>
    <row r="137" spans="1:65" s="12" customFormat="1" ht="25.95" customHeight="1">
      <c r="B137" s="149"/>
      <c r="D137" s="150" t="s">
        <v>77</v>
      </c>
      <c r="E137" s="151" t="s">
        <v>139</v>
      </c>
      <c r="F137" s="151" t="s">
        <v>140</v>
      </c>
      <c r="I137" s="152"/>
      <c r="J137" s="153">
        <f>BK137</f>
        <v>0</v>
      </c>
      <c r="L137" s="149"/>
      <c r="M137" s="154"/>
      <c r="N137" s="155"/>
      <c r="O137" s="155"/>
      <c r="P137" s="156">
        <f>P138+P185+P217+P222+P257+P264+P266+P309+P317</f>
        <v>0</v>
      </c>
      <c r="Q137" s="155"/>
      <c r="R137" s="156">
        <f>R138+R185+R217+R222+R257+R264+R266+R309+R317</f>
        <v>75.267436840000002</v>
      </c>
      <c r="S137" s="155"/>
      <c r="T137" s="157">
        <f>T138+T185+T217+T222+T257+T264+T266+T309+T317</f>
        <v>163.68539999999999</v>
      </c>
      <c r="AR137" s="150" t="s">
        <v>86</v>
      </c>
      <c r="AT137" s="158" t="s">
        <v>77</v>
      </c>
      <c r="AU137" s="158" t="s">
        <v>78</v>
      </c>
      <c r="AY137" s="150" t="s">
        <v>141</v>
      </c>
      <c r="BK137" s="159">
        <f>BK138+BK185+BK217+BK222+BK257+BK264+BK266+BK309+BK317</f>
        <v>0</v>
      </c>
    </row>
    <row r="138" spans="1:65" s="12" customFormat="1" ht="22.8" customHeight="1">
      <c r="B138" s="149"/>
      <c r="D138" s="150" t="s">
        <v>77</v>
      </c>
      <c r="E138" s="160" t="s">
        <v>86</v>
      </c>
      <c r="F138" s="160" t="s">
        <v>142</v>
      </c>
      <c r="I138" s="152"/>
      <c r="J138" s="161">
        <f>BK138</f>
        <v>0</v>
      </c>
      <c r="L138" s="149"/>
      <c r="M138" s="154"/>
      <c r="N138" s="155"/>
      <c r="O138" s="155"/>
      <c r="P138" s="156">
        <f>SUM(P139:P184)</f>
        <v>0</v>
      </c>
      <c r="Q138" s="155"/>
      <c r="R138" s="156">
        <f>SUM(R139:R184)</f>
        <v>4.6476000000000003E-2</v>
      </c>
      <c r="S138" s="155"/>
      <c r="T138" s="157">
        <f>SUM(T139:T184)</f>
        <v>132.18539999999999</v>
      </c>
      <c r="AR138" s="150" t="s">
        <v>86</v>
      </c>
      <c r="AT138" s="158" t="s">
        <v>77</v>
      </c>
      <c r="AU138" s="158" t="s">
        <v>86</v>
      </c>
      <c r="AY138" s="150" t="s">
        <v>141</v>
      </c>
      <c r="BK138" s="159">
        <f>SUM(BK139:BK184)</f>
        <v>0</v>
      </c>
    </row>
    <row r="139" spans="1:65" s="2" customFormat="1" ht="21.75" customHeight="1">
      <c r="A139" s="33"/>
      <c r="B139" s="162"/>
      <c r="C139" s="163" t="s">
        <v>86</v>
      </c>
      <c r="D139" s="163" t="s">
        <v>143</v>
      </c>
      <c r="E139" s="164" t="s">
        <v>144</v>
      </c>
      <c r="F139" s="165" t="s">
        <v>145</v>
      </c>
      <c r="G139" s="166" t="s">
        <v>146</v>
      </c>
      <c r="H139" s="167">
        <v>211.2</v>
      </c>
      <c r="I139" s="168"/>
      <c r="J139" s="169">
        <f>ROUND(I139*H139,2)</f>
        <v>0</v>
      </c>
      <c r="K139" s="170"/>
      <c r="L139" s="34"/>
      <c r="M139" s="171" t="s">
        <v>1</v>
      </c>
      <c r="N139" s="172" t="s">
        <v>43</v>
      </c>
      <c r="O139" s="59"/>
      <c r="P139" s="173">
        <f>O139*H139</f>
        <v>0</v>
      </c>
      <c r="Q139" s="173">
        <v>0</v>
      </c>
      <c r="R139" s="173">
        <f>Q139*H139</f>
        <v>0</v>
      </c>
      <c r="S139" s="173">
        <v>0</v>
      </c>
      <c r="T139" s="17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5" t="s">
        <v>147</v>
      </c>
      <c r="AT139" s="175" t="s">
        <v>143</v>
      </c>
      <c r="AU139" s="175" t="s">
        <v>88</v>
      </c>
      <c r="AY139" s="18" t="s">
        <v>141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8" t="s">
        <v>86</v>
      </c>
      <c r="BK139" s="176">
        <f>ROUND(I139*H139,2)</f>
        <v>0</v>
      </c>
      <c r="BL139" s="18" t="s">
        <v>147</v>
      </c>
      <c r="BM139" s="175" t="s">
        <v>148</v>
      </c>
    </row>
    <row r="140" spans="1:65" s="13" customFormat="1">
      <c r="B140" s="177"/>
      <c r="D140" s="178" t="s">
        <v>149</v>
      </c>
      <c r="E140" s="179" t="s">
        <v>1</v>
      </c>
      <c r="F140" s="180" t="s">
        <v>150</v>
      </c>
      <c r="H140" s="181">
        <v>211.2</v>
      </c>
      <c r="I140" s="182"/>
      <c r="L140" s="177"/>
      <c r="M140" s="183"/>
      <c r="N140" s="184"/>
      <c r="O140" s="184"/>
      <c r="P140" s="184"/>
      <c r="Q140" s="184"/>
      <c r="R140" s="184"/>
      <c r="S140" s="184"/>
      <c r="T140" s="185"/>
      <c r="AT140" s="179" t="s">
        <v>149</v>
      </c>
      <c r="AU140" s="179" t="s">
        <v>88</v>
      </c>
      <c r="AV140" s="13" t="s">
        <v>88</v>
      </c>
      <c r="AW140" s="13" t="s">
        <v>34</v>
      </c>
      <c r="AX140" s="13" t="s">
        <v>86</v>
      </c>
      <c r="AY140" s="179" t="s">
        <v>141</v>
      </c>
    </row>
    <row r="141" spans="1:65" s="2" customFormat="1" ht="21.75" customHeight="1">
      <c r="A141" s="33"/>
      <c r="B141" s="162"/>
      <c r="C141" s="163" t="s">
        <v>88</v>
      </c>
      <c r="D141" s="163" t="s">
        <v>143</v>
      </c>
      <c r="E141" s="164" t="s">
        <v>151</v>
      </c>
      <c r="F141" s="165" t="s">
        <v>152</v>
      </c>
      <c r="G141" s="166" t="s">
        <v>146</v>
      </c>
      <c r="H141" s="167">
        <v>115.4</v>
      </c>
      <c r="I141" s="168"/>
      <c r="J141" s="169">
        <f>ROUND(I141*H141,2)</f>
        <v>0</v>
      </c>
      <c r="K141" s="170"/>
      <c r="L141" s="34"/>
      <c r="M141" s="171" t="s">
        <v>1</v>
      </c>
      <c r="N141" s="172" t="s">
        <v>43</v>
      </c>
      <c r="O141" s="59"/>
      <c r="P141" s="173">
        <f>O141*H141</f>
        <v>0</v>
      </c>
      <c r="Q141" s="173">
        <v>0</v>
      </c>
      <c r="R141" s="173">
        <f>Q141*H141</f>
        <v>0</v>
      </c>
      <c r="S141" s="173">
        <v>0.255</v>
      </c>
      <c r="T141" s="174">
        <f>S141*H141</f>
        <v>29.427000000000003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5" t="s">
        <v>147</v>
      </c>
      <c r="AT141" s="175" t="s">
        <v>143</v>
      </c>
      <c r="AU141" s="175" t="s">
        <v>88</v>
      </c>
      <c r="AY141" s="18" t="s">
        <v>141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8" t="s">
        <v>86</v>
      </c>
      <c r="BK141" s="176">
        <f>ROUND(I141*H141,2)</f>
        <v>0</v>
      </c>
      <c r="BL141" s="18" t="s">
        <v>147</v>
      </c>
      <c r="BM141" s="175" t="s">
        <v>153</v>
      </c>
    </row>
    <row r="142" spans="1:65" s="14" customFormat="1">
      <c r="B142" s="186"/>
      <c r="D142" s="178" t="s">
        <v>149</v>
      </c>
      <c r="E142" s="187" t="s">
        <v>1</v>
      </c>
      <c r="F142" s="188" t="s">
        <v>154</v>
      </c>
      <c r="H142" s="187" t="s">
        <v>1</v>
      </c>
      <c r="I142" s="189"/>
      <c r="L142" s="186"/>
      <c r="M142" s="190"/>
      <c r="N142" s="191"/>
      <c r="O142" s="191"/>
      <c r="P142" s="191"/>
      <c r="Q142" s="191"/>
      <c r="R142" s="191"/>
      <c r="S142" s="191"/>
      <c r="T142" s="192"/>
      <c r="AT142" s="187" t="s">
        <v>149</v>
      </c>
      <c r="AU142" s="187" t="s">
        <v>88</v>
      </c>
      <c r="AV142" s="14" t="s">
        <v>86</v>
      </c>
      <c r="AW142" s="14" t="s">
        <v>34</v>
      </c>
      <c r="AX142" s="14" t="s">
        <v>78</v>
      </c>
      <c r="AY142" s="187" t="s">
        <v>141</v>
      </c>
    </row>
    <row r="143" spans="1:65" s="13" customFormat="1">
      <c r="B143" s="177"/>
      <c r="D143" s="178" t="s">
        <v>149</v>
      </c>
      <c r="E143" s="179" t="s">
        <v>1</v>
      </c>
      <c r="F143" s="180" t="s">
        <v>155</v>
      </c>
      <c r="H143" s="181">
        <v>63</v>
      </c>
      <c r="I143" s="182"/>
      <c r="L143" s="177"/>
      <c r="M143" s="183"/>
      <c r="N143" s="184"/>
      <c r="O143" s="184"/>
      <c r="P143" s="184"/>
      <c r="Q143" s="184"/>
      <c r="R143" s="184"/>
      <c r="S143" s="184"/>
      <c r="T143" s="185"/>
      <c r="AT143" s="179" t="s">
        <v>149</v>
      </c>
      <c r="AU143" s="179" t="s">
        <v>88</v>
      </c>
      <c r="AV143" s="13" t="s">
        <v>88</v>
      </c>
      <c r="AW143" s="13" t="s">
        <v>34</v>
      </c>
      <c r="AX143" s="13" t="s">
        <v>78</v>
      </c>
      <c r="AY143" s="179" t="s">
        <v>141</v>
      </c>
    </row>
    <row r="144" spans="1:65" s="14" customFormat="1">
      <c r="B144" s="186"/>
      <c r="D144" s="178" t="s">
        <v>149</v>
      </c>
      <c r="E144" s="187" t="s">
        <v>1</v>
      </c>
      <c r="F144" s="188" t="s">
        <v>156</v>
      </c>
      <c r="H144" s="187" t="s">
        <v>1</v>
      </c>
      <c r="I144" s="189"/>
      <c r="L144" s="186"/>
      <c r="M144" s="190"/>
      <c r="N144" s="191"/>
      <c r="O144" s="191"/>
      <c r="P144" s="191"/>
      <c r="Q144" s="191"/>
      <c r="R144" s="191"/>
      <c r="S144" s="191"/>
      <c r="T144" s="192"/>
      <c r="AT144" s="187" t="s">
        <v>149</v>
      </c>
      <c r="AU144" s="187" t="s">
        <v>88</v>
      </c>
      <c r="AV144" s="14" t="s">
        <v>86</v>
      </c>
      <c r="AW144" s="14" t="s">
        <v>34</v>
      </c>
      <c r="AX144" s="14" t="s">
        <v>78</v>
      </c>
      <c r="AY144" s="187" t="s">
        <v>141</v>
      </c>
    </row>
    <row r="145" spans="1:65" s="13" customFormat="1">
      <c r="B145" s="177"/>
      <c r="D145" s="178" t="s">
        <v>149</v>
      </c>
      <c r="E145" s="179" t="s">
        <v>1</v>
      </c>
      <c r="F145" s="180" t="s">
        <v>157</v>
      </c>
      <c r="H145" s="181">
        <v>52.4</v>
      </c>
      <c r="I145" s="182"/>
      <c r="L145" s="177"/>
      <c r="M145" s="183"/>
      <c r="N145" s="184"/>
      <c r="O145" s="184"/>
      <c r="P145" s="184"/>
      <c r="Q145" s="184"/>
      <c r="R145" s="184"/>
      <c r="S145" s="184"/>
      <c r="T145" s="185"/>
      <c r="AT145" s="179" t="s">
        <v>149</v>
      </c>
      <c r="AU145" s="179" t="s">
        <v>88</v>
      </c>
      <c r="AV145" s="13" t="s">
        <v>88</v>
      </c>
      <c r="AW145" s="13" t="s">
        <v>34</v>
      </c>
      <c r="AX145" s="13" t="s">
        <v>78</v>
      </c>
      <c r="AY145" s="179" t="s">
        <v>141</v>
      </c>
    </row>
    <row r="146" spans="1:65" s="15" customFormat="1">
      <c r="B146" s="193"/>
      <c r="D146" s="178" t="s">
        <v>149</v>
      </c>
      <c r="E146" s="194" t="s">
        <v>1</v>
      </c>
      <c r="F146" s="195" t="s">
        <v>158</v>
      </c>
      <c r="H146" s="196">
        <v>115.4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149</v>
      </c>
      <c r="AU146" s="194" t="s">
        <v>88</v>
      </c>
      <c r="AV146" s="15" t="s">
        <v>147</v>
      </c>
      <c r="AW146" s="15" t="s">
        <v>34</v>
      </c>
      <c r="AX146" s="15" t="s">
        <v>86</v>
      </c>
      <c r="AY146" s="194" t="s">
        <v>141</v>
      </c>
    </row>
    <row r="147" spans="1:65" s="2" customFormat="1" ht="21.75" customHeight="1">
      <c r="A147" s="33"/>
      <c r="B147" s="162"/>
      <c r="C147" s="163" t="s">
        <v>159</v>
      </c>
      <c r="D147" s="163" t="s">
        <v>143</v>
      </c>
      <c r="E147" s="164" t="s">
        <v>160</v>
      </c>
      <c r="F147" s="165" t="s">
        <v>161</v>
      </c>
      <c r="G147" s="166" t="s">
        <v>146</v>
      </c>
      <c r="H147" s="167">
        <v>802.8</v>
      </c>
      <c r="I147" s="168"/>
      <c r="J147" s="169">
        <f>ROUND(I147*H147,2)</f>
        <v>0</v>
      </c>
      <c r="K147" s="170"/>
      <c r="L147" s="34"/>
      <c r="M147" s="171" t="s">
        <v>1</v>
      </c>
      <c r="N147" s="172" t="s">
        <v>43</v>
      </c>
      <c r="O147" s="59"/>
      <c r="P147" s="173">
        <f>O147*H147</f>
        <v>0</v>
      </c>
      <c r="Q147" s="173">
        <v>5.0000000000000002E-5</v>
      </c>
      <c r="R147" s="173">
        <f>Q147*H147</f>
        <v>4.0140000000000002E-2</v>
      </c>
      <c r="S147" s="173">
        <v>0.128</v>
      </c>
      <c r="T147" s="174">
        <f>S147*H147</f>
        <v>102.75839999999999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5" t="s">
        <v>147</v>
      </c>
      <c r="AT147" s="175" t="s">
        <v>143</v>
      </c>
      <c r="AU147" s="175" t="s">
        <v>88</v>
      </c>
      <c r="AY147" s="18" t="s">
        <v>141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8" t="s">
        <v>86</v>
      </c>
      <c r="BK147" s="176">
        <f>ROUND(I147*H147,2)</f>
        <v>0</v>
      </c>
      <c r="BL147" s="18" t="s">
        <v>147</v>
      </c>
      <c r="BM147" s="175" t="s">
        <v>162</v>
      </c>
    </row>
    <row r="148" spans="1:65" s="13" customFormat="1">
      <c r="B148" s="177"/>
      <c r="D148" s="178" t="s">
        <v>149</v>
      </c>
      <c r="E148" s="179" t="s">
        <v>1</v>
      </c>
      <c r="F148" s="180" t="s">
        <v>163</v>
      </c>
      <c r="H148" s="181">
        <v>802.8</v>
      </c>
      <c r="I148" s="182"/>
      <c r="L148" s="177"/>
      <c r="M148" s="183"/>
      <c r="N148" s="184"/>
      <c r="O148" s="184"/>
      <c r="P148" s="184"/>
      <c r="Q148" s="184"/>
      <c r="R148" s="184"/>
      <c r="S148" s="184"/>
      <c r="T148" s="185"/>
      <c r="AT148" s="179" t="s">
        <v>149</v>
      </c>
      <c r="AU148" s="179" t="s">
        <v>88</v>
      </c>
      <c r="AV148" s="13" t="s">
        <v>88</v>
      </c>
      <c r="AW148" s="13" t="s">
        <v>34</v>
      </c>
      <c r="AX148" s="13" t="s">
        <v>86</v>
      </c>
      <c r="AY148" s="179" t="s">
        <v>141</v>
      </c>
    </row>
    <row r="149" spans="1:65" s="2" customFormat="1" ht="21.75" customHeight="1">
      <c r="A149" s="33"/>
      <c r="B149" s="162"/>
      <c r="C149" s="163" t="s">
        <v>147</v>
      </c>
      <c r="D149" s="163" t="s">
        <v>143</v>
      </c>
      <c r="E149" s="164" t="s">
        <v>164</v>
      </c>
      <c r="F149" s="165" t="s">
        <v>165</v>
      </c>
      <c r="G149" s="166" t="s">
        <v>146</v>
      </c>
      <c r="H149" s="167">
        <v>211.2</v>
      </c>
      <c r="I149" s="168"/>
      <c r="J149" s="169">
        <f>ROUND(I149*H149,2)</f>
        <v>0</v>
      </c>
      <c r="K149" s="170"/>
      <c r="L149" s="34"/>
      <c r="M149" s="171" t="s">
        <v>1</v>
      </c>
      <c r="N149" s="172" t="s">
        <v>43</v>
      </c>
      <c r="O149" s="59"/>
      <c r="P149" s="173">
        <f>O149*H149</f>
        <v>0</v>
      </c>
      <c r="Q149" s="173">
        <v>0</v>
      </c>
      <c r="R149" s="173">
        <f>Q149*H149</f>
        <v>0</v>
      </c>
      <c r="S149" s="173">
        <v>0</v>
      </c>
      <c r="T149" s="17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5" t="s">
        <v>147</v>
      </c>
      <c r="AT149" s="175" t="s">
        <v>143</v>
      </c>
      <c r="AU149" s="175" t="s">
        <v>88</v>
      </c>
      <c r="AY149" s="18" t="s">
        <v>141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8" t="s">
        <v>86</v>
      </c>
      <c r="BK149" s="176">
        <f>ROUND(I149*H149,2)</f>
        <v>0</v>
      </c>
      <c r="BL149" s="18" t="s">
        <v>147</v>
      </c>
      <c r="BM149" s="175" t="s">
        <v>166</v>
      </c>
    </row>
    <row r="150" spans="1:65" s="14" customFormat="1">
      <c r="B150" s="186"/>
      <c r="D150" s="178" t="s">
        <v>149</v>
      </c>
      <c r="E150" s="187" t="s">
        <v>1</v>
      </c>
      <c r="F150" s="188" t="s">
        <v>167</v>
      </c>
      <c r="H150" s="187" t="s">
        <v>1</v>
      </c>
      <c r="I150" s="189"/>
      <c r="L150" s="186"/>
      <c r="M150" s="190"/>
      <c r="N150" s="191"/>
      <c r="O150" s="191"/>
      <c r="P150" s="191"/>
      <c r="Q150" s="191"/>
      <c r="R150" s="191"/>
      <c r="S150" s="191"/>
      <c r="T150" s="192"/>
      <c r="AT150" s="187" t="s">
        <v>149</v>
      </c>
      <c r="AU150" s="187" t="s">
        <v>88</v>
      </c>
      <c r="AV150" s="14" t="s">
        <v>86</v>
      </c>
      <c r="AW150" s="14" t="s">
        <v>34</v>
      </c>
      <c r="AX150" s="14" t="s">
        <v>78</v>
      </c>
      <c r="AY150" s="187" t="s">
        <v>141</v>
      </c>
    </row>
    <row r="151" spans="1:65" s="13" customFormat="1">
      <c r="B151" s="177"/>
      <c r="D151" s="178" t="s">
        <v>149</v>
      </c>
      <c r="E151" s="179" t="s">
        <v>1</v>
      </c>
      <c r="F151" s="180" t="s">
        <v>168</v>
      </c>
      <c r="H151" s="181">
        <v>211.2</v>
      </c>
      <c r="I151" s="182"/>
      <c r="L151" s="177"/>
      <c r="M151" s="183"/>
      <c r="N151" s="184"/>
      <c r="O151" s="184"/>
      <c r="P151" s="184"/>
      <c r="Q151" s="184"/>
      <c r="R151" s="184"/>
      <c r="S151" s="184"/>
      <c r="T151" s="185"/>
      <c r="AT151" s="179" t="s">
        <v>149</v>
      </c>
      <c r="AU151" s="179" t="s">
        <v>88</v>
      </c>
      <c r="AV151" s="13" t="s">
        <v>88</v>
      </c>
      <c r="AW151" s="13" t="s">
        <v>34</v>
      </c>
      <c r="AX151" s="13" t="s">
        <v>86</v>
      </c>
      <c r="AY151" s="179" t="s">
        <v>141</v>
      </c>
    </row>
    <row r="152" spans="1:65" s="2" customFormat="1" ht="21.75" customHeight="1">
      <c r="A152" s="33"/>
      <c r="B152" s="162"/>
      <c r="C152" s="163" t="s">
        <v>169</v>
      </c>
      <c r="D152" s="163" t="s">
        <v>143</v>
      </c>
      <c r="E152" s="164" t="s">
        <v>170</v>
      </c>
      <c r="F152" s="165" t="s">
        <v>171</v>
      </c>
      <c r="G152" s="166" t="s">
        <v>172</v>
      </c>
      <c r="H152" s="167">
        <v>6.7370000000000001</v>
      </c>
      <c r="I152" s="168"/>
      <c r="J152" s="169">
        <f>ROUND(I152*H152,2)</f>
        <v>0</v>
      </c>
      <c r="K152" s="170"/>
      <c r="L152" s="34"/>
      <c r="M152" s="171" t="s">
        <v>1</v>
      </c>
      <c r="N152" s="172" t="s">
        <v>43</v>
      </c>
      <c r="O152" s="59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5" t="s">
        <v>147</v>
      </c>
      <c r="AT152" s="175" t="s">
        <v>143</v>
      </c>
      <c r="AU152" s="175" t="s">
        <v>88</v>
      </c>
      <c r="AY152" s="18" t="s">
        <v>141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8" t="s">
        <v>86</v>
      </c>
      <c r="BK152" s="176">
        <f>ROUND(I152*H152,2)</f>
        <v>0</v>
      </c>
      <c r="BL152" s="18" t="s">
        <v>147</v>
      </c>
      <c r="BM152" s="175" t="s">
        <v>173</v>
      </c>
    </row>
    <row r="153" spans="1:65" s="14" customFormat="1">
      <c r="B153" s="186"/>
      <c r="D153" s="178" t="s">
        <v>149</v>
      </c>
      <c r="E153" s="187" t="s">
        <v>1</v>
      </c>
      <c r="F153" s="188" t="s">
        <v>174</v>
      </c>
      <c r="H153" s="187" t="s">
        <v>1</v>
      </c>
      <c r="I153" s="189"/>
      <c r="L153" s="186"/>
      <c r="M153" s="190"/>
      <c r="N153" s="191"/>
      <c r="O153" s="191"/>
      <c r="P153" s="191"/>
      <c r="Q153" s="191"/>
      <c r="R153" s="191"/>
      <c r="S153" s="191"/>
      <c r="T153" s="192"/>
      <c r="AT153" s="187" t="s">
        <v>149</v>
      </c>
      <c r="AU153" s="187" t="s">
        <v>88</v>
      </c>
      <c r="AV153" s="14" t="s">
        <v>86</v>
      </c>
      <c r="AW153" s="14" t="s">
        <v>34</v>
      </c>
      <c r="AX153" s="14" t="s">
        <v>78</v>
      </c>
      <c r="AY153" s="187" t="s">
        <v>141</v>
      </c>
    </row>
    <row r="154" spans="1:65" s="13" customFormat="1">
      <c r="B154" s="177"/>
      <c r="D154" s="178" t="s">
        <v>149</v>
      </c>
      <c r="E154" s="179" t="s">
        <v>1</v>
      </c>
      <c r="F154" s="180" t="s">
        <v>175</v>
      </c>
      <c r="H154" s="181">
        <v>2.85</v>
      </c>
      <c r="I154" s="182"/>
      <c r="L154" s="177"/>
      <c r="M154" s="183"/>
      <c r="N154" s="184"/>
      <c r="O154" s="184"/>
      <c r="P154" s="184"/>
      <c r="Q154" s="184"/>
      <c r="R154" s="184"/>
      <c r="S154" s="184"/>
      <c r="T154" s="185"/>
      <c r="AT154" s="179" t="s">
        <v>149</v>
      </c>
      <c r="AU154" s="179" t="s">
        <v>88</v>
      </c>
      <c r="AV154" s="13" t="s">
        <v>88</v>
      </c>
      <c r="AW154" s="13" t="s">
        <v>34</v>
      </c>
      <c r="AX154" s="13" t="s">
        <v>78</v>
      </c>
      <c r="AY154" s="179" t="s">
        <v>141</v>
      </c>
    </row>
    <row r="155" spans="1:65" s="13" customFormat="1">
      <c r="B155" s="177"/>
      <c r="D155" s="178" t="s">
        <v>149</v>
      </c>
      <c r="E155" s="179" t="s">
        <v>1</v>
      </c>
      <c r="F155" s="180" t="s">
        <v>176</v>
      </c>
      <c r="H155" s="181">
        <v>1.08</v>
      </c>
      <c r="I155" s="182"/>
      <c r="L155" s="177"/>
      <c r="M155" s="183"/>
      <c r="N155" s="184"/>
      <c r="O155" s="184"/>
      <c r="P155" s="184"/>
      <c r="Q155" s="184"/>
      <c r="R155" s="184"/>
      <c r="S155" s="184"/>
      <c r="T155" s="185"/>
      <c r="AT155" s="179" t="s">
        <v>149</v>
      </c>
      <c r="AU155" s="179" t="s">
        <v>88</v>
      </c>
      <c r="AV155" s="13" t="s">
        <v>88</v>
      </c>
      <c r="AW155" s="13" t="s">
        <v>34</v>
      </c>
      <c r="AX155" s="13" t="s">
        <v>78</v>
      </c>
      <c r="AY155" s="179" t="s">
        <v>141</v>
      </c>
    </row>
    <row r="156" spans="1:65" s="13" customFormat="1">
      <c r="B156" s="177"/>
      <c r="D156" s="178" t="s">
        <v>149</v>
      </c>
      <c r="E156" s="179" t="s">
        <v>1</v>
      </c>
      <c r="F156" s="180" t="s">
        <v>177</v>
      </c>
      <c r="H156" s="181">
        <v>0.375</v>
      </c>
      <c r="I156" s="182"/>
      <c r="L156" s="177"/>
      <c r="M156" s="183"/>
      <c r="N156" s="184"/>
      <c r="O156" s="184"/>
      <c r="P156" s="184"/>
      <c r="Q156" s="184"/>
      <c r="R156" s="184"/>
      <c r="S156" s="184"/>
      <c r="T156" s="185"/>
      <c r="AT156" s="179" t="s">
        <v>149</v>
      </c>
      <c r="AU156" s="179" t="s">
        <v>88</v>
      </c>
      <c r="AV156" s="13" t="s">
        <v>88</v>
      </c>
      <c r="AW156" s="13" t="s">
        <v>34</v>
      </c>
      <c r="AX156" s="13" t="s">
        <v>78</v>
      </c>
      <c r="AY156" s="179" t="s">
        <v>141</v>
      </c>
    </row>
    <row r="157" spans="1:65" s="13" customFormat="1">
      <c r="B157" s="177"/>
      <c r="D157" s="178" t="s">
        <v>149</v>
      </c>
      <c r="E157" s="179" t="s">
        <v>1</v>
      </c>
      <c r="F157" s="180" t="s">
        <v>178</v>
      </c>
      <c r="H157" s="181">
        <v>2.4319999999999999</v>
      </c>
      <c r="I157" s="182"/>
      <c r="L157" s="177"/>
      <c r="M157" s="183"/>
      <c r="N157" s="184"/>
      <c r="O157" s="184"/>
      <c r="P157" s="184"/>
      <c r="Q157" s="184"/>
      <c r="R157" s="184"/>
      <c r="S157" s="184"/>
      <c r="T157" s="185"/>
      <c r="AT157" s="179" t="s">
        <v>149</v>
      </c>
      <c r="AU157" s="179" t="s">
        <v>88</v>
      </c>
      <c r="AV157" s="13" t="s">
        <v>88</v>
      </c>
      <c r="AW157" s="13" t="s">
        <v>34</v>
      </c>
      <c r="AX157" s="13" t="s">
        <v>78</v>
      </c>
      <c r="AY157" s="179" t="s">
        <v>141</v>
      </c>
    </row>
    <row r="158" spans="1:65" s="15" customFormat="1">
      <c r="B158" s="193"/>
      <c r="D158" s="178" t="s">
        <v>149</v>
      </c>
      <c r="E158" s="194" t="s">
        <v>1</v>
      </c>
      <c r="F158" s="195" t="s">
        <v>158</v>
      </c>
      <c r="H158" s="196">
        <v>6.7370000000000001</v>
      </c>
      <c r="I158" s="197"/>
      <c r="L158" s="193"/>
      <c r="M158" s="198"/>
      <c r="N158" s="199"/>
      <c r="O158" s="199"/>
      <c r="P158" s="199"/>
      <c r="Q158" s="199"/>
      <c r="R158" s="199"/>
      <c r="S158" s="199"/>
      <c r="T158" s="200"/>
      <c r="AT158" s="194" t="s">
        <v>149</v>
      </c>
      <c r="AU158" s="194" t="s">
        <v>88</v>
      </c>
      <c r="AV158" s="15" t="s">
        <v>147</v>
      </c>
      <c r="AW158" s="15" t="s">
        <v>34</v>
      </c>
      <c r="AX158" s="15" t="s">
        <v>86</v>
      </c>
      <c r="AY158" s="194" t="s">
        <v>141</v>
      </c>
    </row>
    <row r="159" spans="1:65" s="2" customFormat="1" ht="21.75" customHeight="1">
      <c r="A159" s="33"/>
      <c r="B159" s="162"/>
      <c r="C159" s="163" t="s">
        <v>179</v>
      </c>
      <c r="D159" s="163" t="s">
        <v>143</v>
      </c>
      <c r="E159" s="164" t="s">
        <v>180</v>
      </c>
      <c r="F159" s="165" t="s">
        <v>181</v>
      </c>
      <c r="G159" s="166" t="s">
        <v>172</v>
      </c>
      <c r="H159" s="167">
        <v>6.7370000000000001</v>
      </c>
      <c r="I159" s="168"/>
      <c r="J159" s="169">
        <f>ROUND(I159*H159,2)</f>
        <v>0</v>
      </c>
      <c r="K159" s="170"/>
      <c r="L159" s="34"/>
      <c r="M159" s="171" t="s">
        <v>1</v>
      </c>
      <c r="N159" s="172" t="s">
        <v>43</v>
      </c>
      <c r="O159" s="59"/>
      <c r="P159" s="173">
        <f>O159*H159</f>
        <v>0</v>
      </c>
      <c r="Q159" s="173">
        <v>0</v>
      </c>
      <c r="R159" s="173">
        <f>Q159*H159</f>
        <v>0</v>
      </c>
      <c r="S159" s="173">
        <v>0</v>
      </c>
      <c r="T159" s="17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5" t="s">
        <v>147</v>
      </c>
      <c r="AT159" s="175" t="s">
        <v>143</v>
      </c>
      <c r="AU159" s="175" t="s">
        <v>88</v>
      </c>
      <c r="AY159" s="18" t="s">
        <v>141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8" t="s">
        <v>86</v>
      </c>
      <c r="BK159" s="176">
        <f>ROUND(I159*H159,2)</f>
        <v>0</v>
      </c>
      <c r="BL159" s="18" t="s">
        <v>147</v>
      </c>
      <c r="BM159" s="175" t="s">
        <v>182</v>
      </c>
    </row>
    <row r="160" spans="1:65" s="2" customFormat="1" ht="21.75" customHeight="1">
      <c r="A160" s="33"/>
      <c r="B160" s="162"/>
      <c r="C160" s="163" t="s">
        <v>183</v>
      </c>
      <c r="D160" s="163" t="s">
        <v>143</v>
      </c>
      <c r="E160" s="164" t="s">
        <v>184</v>
      </c>
      <c r="F160" s="165" t="s">
        <v>185</v>
      </c>
      <c r="G160" s="166" t="s">
        <v>172</v>
      </c>
      <c r="H160" s="167">
        <v>6.7370000000000001</v>
      </c>
      <c r="I160" s="168"/>
      <c r="J160" s="169">
        <f>ROUND(I160*H160,2)</f>
        <v>0</v>
      </c>
      <c r="K160" s="170"/>
      <c r="L160" s="34"/>
      <c r="M160" s="171" t="s">
        <v>1</v>
      </c>
      <c r="N160" s="172" t="s">
        <v>43</v>
      </c>
      <c r="O160" s="59"/>
      <c r="P160" s="173">
        <f>O160*H160</f>
        <v>0</v>
      </c>
      <c r="Q160" s="173">
        <v>0</v>
      </c>
      <c r="R160" s="173">
        <f>Q160*H160</f>
        <v>0</v>
      </c>
      <c r="S160" s="173">
        <v>0</v>
      </c>
      <c r="T160" s="17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5" t="s">
        <v>147</v>
      </c>
      <c r="AT160" s="175" t="s">
        <v>143</v>
      </c>
      <c r="AU160" s="175" t="s">
        <v>88</v>
      </c>
      <c r="AY160" s="18" t="s">
        <v>141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8" t="s">
        <v>86</v>
      </c>
      <c r="BK160" s="176">
        <f>ROUND(I160*H160,2)</f>
        <v>0</v>
      </c>
      <c r="BL160" s="18" t="s">
        <v>147</v>
      </c>
      <c r="BM160" s="175" t="s">
        <v>186</v>
      </c>
    </row>
    <row r="161" spans="1:65" s="2" customFormat="1" ht="21.75" customHeight="1">
      <c r="A161" s="33"/>
      <c r="B161" s="162"/>
      <c r="C161" s="163" t="s">
        <v>187</v>
      </c>
      <c r="D161" s="163" t="s">
        <v>143</v>
      </c>
      <c r="E161" s="164" t="s">
        <v>188</v>
      </c>
      <c r="F161" s="165" t="s">
        <v>189</v>
      </c>
      <c r="G161" s="166" t="s">
        <v>146</v>
      </c>
      <c r="H161" s="167">
        <v>115.4</v>
      </c>
      <c r="I161" s="168"/>
      <c r="J161" s="169">
        <f>ROUND(I161*H161,2)</f>
        <v>0</v>
      </c>
      <c r="K161" s="170"/>
      <c r="L161" s="34"/>
      <c r="M161" s="171" t="s">
        <v>1</v>
      </c>
      <c r="N161" s="172" t="s">
        <v>43</v>
      </c>
      <c r="O161" s="59"/>
      <c r="P161" s="173">
        <f>O161*H161</f>
        <v>0</v>
      </c>
      <c r="Q161" s="173">
        <v>0</v>
      </c>
      <c r="R161" s="173">
        <f>Q161*H161</f>
        <v>0</v>
      </c>
      <c r="S161" s="173">
        <v>0</v>
      </c>
      <c r="T161" s="17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5" t="s">
        <v>147</v>
      </c>
      <c r="AT161" s="175" t="s">
        <v>143</v>
      </c>
      <c r="AU161" s="175" t="s">
        <v>88</v>
      </c>
      <c r="AY161" s="18" t="s">
        <v>141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8" t="s">
        <v>86</v>
      </c>
      <c r="BK161" s="176">
        <f>ROUND(I161*H161,2)</f>
        <v>0</v>
      </c>
      <c r="BL161" s="18" t="s">
        <v>147</v>
      </c>
      <c r="BM161" s="175" t="s">
        <v>190</v>
      </c>
    </row>
    <row r="162" spans="1:65" s="14" customFormat="1">
      <c r="B162" s="186"/>
      <c r="D162" s="178" t="s">
        <v>149</v>
      </c>
      <c r="E162" s="187" t="s">
        <v>1</v>
      </c>
      <c r="F162" s="188" t="s">
        <v>154</v>
      </c>
      <c r="H162" s="187" t="s">
        <v>1</v>
      </c>
      <c r="I162" s="189"/>
      <c r="L162" s="186"/>
      <c r="M162" s="190"/>
      <c r="N162" s="191"/>
      <c r="O162" s="191"/>
      <c r="P162" s="191"/>
      <c r="Q162" s="191"/>
      <c r="R162" s="191"/>
      <c r="S162" s="191"/>
      <c r="T162" s="192"/>
      <c r="AT162" s="187" t="s">
        <v>149</v>
      </c>
      <c r="AU162" s="187" t="s">
        <v>88</v>
      </c>
      <c r="AV162" s="14" t="s">
        <v>86</v>
      </c>
      <c r="AW162" s="14" t="s">
        <v>34</v>
      </c>
      <c r="AX162" s="14" t="s">
        <v>78</v>
      </c>
      <c r="AY162" s="187" t="s">
        <v>141</v>
      </c>
    </row>
    <row r="163" spans="1:65" s="13" customFormat="1">
      <c r="B163" s="177"/>
      <c r="D163" s="178" t="s">
        <v>149</v>
      </c>
      <c r="E163" s="179" t="s">
        <v>1</v>
      </c>
      <c r="F163" s="180" t="s">
        <v>155</v>
      </c>
      <c r="H163" s="181">
        <v>63</v>
      </c>
      <c r="I163" s="182"/>
      <c r="L163" s="177"/>
      <c r="M163" s="183"/>
      <c r="N163" s="184"/>
      <c r="O163" s="184"/>
      <c r="P163" s="184"/>
      <c r="Q163" s="184"/>
      <c r="R163" s="184"/>
      <c r="S163" s="184"/>
      <c r="T163" s="185"/>
      <c r="AT163" s="179" t="s">
        <v>149</v>
      </c>
      <c r="AU163" s="179" t="s">
        <v>88</v>
      </c>
      <c r="AV163" s="13" t="s">
        <v>88</v>
      </c>
      <c r="AW163" s="13" t="s">
        <v>34</v>
      </c>
      <c r="AX163" s="13" t="s">
        <v>78</v>
      </c>
      <c r="AY163" s="179" t="s">
        <v>141</v>
      </c>
    </row>
    <row r="164" spans="1:65" s="14" customFormat="1">
      <c r="B164" s="186"/>
      <c r="D164" s="178" t="s">
        <v>149</v>
      </c>
      <c r="E164" s="187" t="s">
        <v>1</v>
      </c>
      <c r="F164" s="188" t="s">
        <v>156</v>
      </c>
      <c r="H164" s="187" t="s">
        <v>1</v>
      </c>
      <c r="I164" s="189"/>
      <c r="L164" s="186"/>
      <c r="M164" s="190"/>
      <c r="N164" s="191"/>
      <c r="O164" s="191"/>
      <c r="P164" s="191"/>
      <c r="Q164" s="191"/>
      <c r="R164" s="191"/>
      <c r="S164" s="191"/>
      <c r="T164" s="192"/>
      <c r="AT164" s="187" t="s">
        <v>149</v>
      </c>
      <c r="AU164" s="187" t="s">
        <v>88</v>
      </c>
      <c r="AV164" s="14" t="s">
        <v>86</v>
      </c>
      <c r="AW164" s="14" t="s">
        <v>34</v>
      </c>
      <c r="AX164" s="14" t="s">
        <v>78</v>
      </c>
      <c r="AY164" s="187" t="s">
        <v>141</v>
      </c>
    </row>
    <row r="165" spans="1:65" s="13" customFormat="1">
      <c r="B165" s="177"/>
      <c r="D165" s="178" t="s">
        <v>149</v>
      </c>
      <c r="E165" s="179" t="s">
        <v>1</v>
      </c>
      <c r="F165" s="180" t="s">
        <v>157</v>
      </c>
      <c r="H165" s="181">
        <v>52.4</v>
      </c>
      <c r="I165" s="182"/>
      <c r="L165" s="177"/>
      <c r="M165" s="183"/>
      <c r="N165" s="184"/>
      <c r="O165" s="184"/>
      <c r="P165" s="184"/>
      <c r="Q165" s="184"/>
      <c r="R165" s="184"/>
      <c r="S165" s="184"/>
      <c r="T165" s="185"/>
      <c r="AT165" s="179" t="s">
        <v>149</v>
      </c>
      <c r="AU165" s="179" t="s">
        <v>88</v>
      </c>
      <c r="AV165" s="13" t="s">
        <v>88</v>
      </c>
      <c r="AW165" s="13" t="s">
        <v>34</v>
      </c>
      <c r="AX165" s="13" t="s">
        <v>78</v>
      </c>
      <c r="AY165" s="179" t="s">
        <v>141</v>
      </c>
    </row>
    <row r="166" spans="1:65" s="15" customFormat="1">
      <c r="B166" s="193"/>
      <c r="D166" s="178" t="s">
        <v>149</v>
      </c>
      <c r="E166" s="194" t="s">
        <v>1</v>
      </c>
      <c r="F166" s="195" t="s">
        <v>158</v>
      </c>
      <c r="H166" s="196">
        <v>115.4</v>
      </c>
      <c r="I166" s="197"/>
      <c r="L166" s="193"/>
      <c r="M166" s="198"/>
      <c r="N166" s="199"/>
      <c r="O166" s="199"/>
      <c r="P166" s="199"/>
      <c r="Q166" s="199"/>
      <c r="R166" s="199"/>
      <c r="S166" s="199"/>
      <c r="T166" s="200"/>
      <c r="AT166" s="194" t="s">
        <v>149</v>
      </c>
      <c r="AU166" s="194" t="s">
        <v>88</v>
      </c>
      <c r="AV166" s="15" t="s">
        <v>147</v>
      </c>
      <c r="AW166" s="15" t="s">
        <v>34</v>
      </c>
      <c r="AX166" s="15" t="s">
        <v>86</v>
      </c>
      <c r="AY166" s="194" t="s">
        <v>141</v>
      </c>
    </row>
    <row r="167" spans="1:65" s="2" customFormat="1" ht="21.75" customHeight="1">
      <c r="A167" s="33"/>
      <c r="B167" s="162"/>
      <c r="C167" s="163" t="s">
        <v>191</v>
      </c>
      <c r="D167" s="163" t="s">
        <v>143</v>
      </c>
      <c r="E167" s="164" t="s">
        <v>192</v>
      </c>
      <c r="F167" s="165" t="s">
        <v>193</v>
      </c>
      <c r="G167" s="166" t="s">
        <v>194</v>
      </c>
      <c r="H167" s="167">
        <v>10.779</v>
      </c>
      <c r="I167" s="168"/>
      <c r="J167" s="169">
        <f>ROUND(I167*H167,2)</f>
        <v>0</v>
      </c>
      <c r="K167" s="170"/>
      <c r="L167" s="34"/>
      <c r="M167" s="171" t="s">
        <v>1</v>
      </c>
      <c r="N167" s="172" t="s">
        <v>43</v>
      </c>
      <c r="O167" s="59"/>
      <c r="P167" s="173">
        <f>O167*H167</f>
        <v>0</v>
      </c>
      <c r="Q167" s="173">
        <v>0</v>
      </c>
      <c r="R167" s="173">
        <f>Q167*H167</f>
        <v>0</v>
      </c>
      <c r="S167" s="173">
        <v>0</v>
      </c>
      <c r="T167" s="17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75" t="s">
        <v>147</v>
      </c>
      <c r="AT167" s="175" t="s">
        <v>143</v>
      </c>
      <c r="AU167" s="175" t="s">
        <v>88</v>
      </c>
      <c r="AY167" s="18" t="s">
        <v>141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8" t="s">
        <v>86</v>
      </c>
      <c r="BK167" s="176">
        <f>ROUND(I167*H167,2)</f>
        <v>0</v>
      </c>
      <c r="BL167" s="18" t="s">
        <v>147</v>
      </c>
      <c r="BM167" s="175" t="s">
        <v>195</v>
      </c>
    </row>
    <row r="168" spans="1:65" s="13" customFormat="1">
      <c r="B168" s="177"/>
      <c r="D168" s="178" t="s">
        <v>149</v>
      </c>
      <c r="E168" s="179" t="s">
        <v>1</v>
      </c>
      <c r="F168" s="180" t="s">
        <v>196</v>
      </c>
      <c r="H168" s="181">
        <v>10.779</v>
      </c>
      <c r="I168" s="182"/>
      <c r="L168" s="177"/>
      <c r="M168" s="183"/>
      <c r="N168" s="184"/>
      <c r="O168" s="184"/>
      <c r="P168" s="184"/>
      <c r="Q168" s="184"/>
      <c r="R168" s="184"/>
      <c r="S168" s="184"/>
      <c r="T168" s="185"/>
      <c r="AT168" s="179" t="s">
        <v>149</v>
      </c>
      <c r="AU168" s="179" t="s">
        <v>88</v>
      </c>
      <c r="AV168" s="13" t="s">
        <v>88</v>
      </c>
      <c r="AW168" s="13" t="s">
        <v>34</v>
      </c>
      <c r="AX168" s="13" t="s">
        <v>86</v>
      </c>
      <c r="AY168" s="179" t="s">
        <v>141</v>
      </c>
    </row>
    <row r="169" spans="1:65" s="2" customFormat="1" ht="16.5" customHeight="1">
      <c r="A169" s="33"/>
      <c r="B169" s="162"/>
      <c r="C169" s="163" t="s">
        <v>197</v>
      </c>
      <c r="D169" s="163" t="s">
        <v>143</v>
      </c>
      <c r="E169" s="164" t="s">
        <v>198</v>
      </c>
      <c r="F169" s="165" t="s">
        <v>199</v>
      </c>
      <c r="G169" s="166" t="s">
        <v>172</v>
      </c>
      <c r="H169" s="167">
        <v>6.7370000000000001</v>
      </c>
      <c r="I169" s="168"/>
      <c r="J169" s="169">
        <f>ROUND(I169*H169,2)</f>
        <v>0</v>
      </c>
      <c r="K169" s="170"/>
      <c r="L169" s="34"/>
      <c r="M169" s="171" t="s">
        <v>1</v>
      </c>
      <c r="N169" s="172" t="s">
        <v>43</v>
      </c>
      <c r="O169" s="59"/>
      <c r="P169" s="173">
        <f>O169*H169</f>
        <v>0</v>
      </c>
      <c r="Q169" s="173">
        <v>0</v>
      </c>
      <c r="R169" s="173">
        <f>Q169*H169</f>
        <v>0</v>
      </c>
      <c r="S169" s="173">
        <v>0</v>
      </c>
      <c r="T169" s="17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5" t="s">
        <v>147</v>
      </c>
      <c r="AT169" s="175" t="s">
        <v>143</v>
      </c>
      <c r="AU169" s="175" t="s">
        <v>88</v>
      </c>
      <c r="AY169" s="18" t="s">
        <v>141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8" t="s">
        <v>86</v>
      </c>
      <c r="BK169" s="176">
        <f>ROUND(I169*H169,2)</f>
        <v>0</v>
      </c>
      <c r="BL169" s="18" t="s">
        <v>147</v>
      </c>
      <c r="BM169" s="175" t="s">
        <v>200</v>
      </c>
    </row>
    <row r="170" spans="1:65" s="2" customFormat="1" ht="16.5" customHeight="1">
      <c r="A170" s="33"/>
      <c r="B170" s="162"/>
      <c r="C170" s="163" t="s">
        <v>201</v>
      </c>
      <c r="D170" s="163" t="s">
        <v>143</v>
      </c>
      <c r="E170" s="164" t="s">
        <v>202</v>
      </c>
      <c r="F170" s="165" t="s">
        <v>203</v>
      </c>
      <c r="G170" s="166" t="s">
        <v>146</v>
      </c>
      <c r="H170" s="167">
        <v>211.2</v>
      </c>
      <c r="I170" s="168"/>
      <c r="J170" s="169">
        <f>ROUND(I170*H170,2)</f>
        <v>0</v>
      </c>
      <c r="K170" s="170"/>
      <c r="L170" s="34"/>
      <c r="M170" s="171" t="s">
        <v>1</v>
      </c>
      <c r="N170" s="172" t="s">
        <v>43</v>
      </c>
      <c r="O170" s="59"/>
      <c r="P170" s="173">
        <f>O170*H170</f>
        <v>0</v>
      </c>
      <c r="Q170" s="173">
        <v>0</v>
      </c>
      <c r="R170" s="173">
        <f>Q170*H170</f>
        <v>0</v>
      </c>
      <c r="S170" s="173">
        <v>0</v>
      </c>
      <c r="T170" s="174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5" t="s">
        <v>147</v>
      </c>
      <c r="AT170" s="175" t="s">
        <v>143</v>
      </c>
      <c r="AU170" s="175" t="s">
        <v>88</v>
      </c>
      <c r="AY170" s="18" t="s">
        <v>141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8" t="s">
        <v>86</v>
      </c>
      <c r="BK170" s="176">
        <f>ROUND(I170*H170,2)</f>
        <v>0</v>
      </c>
      <c r="BL170" s="18" t="s">
        <v>147</v>
      </c>
      <c r="BM170" s="175" t="s">
        <v>204</v>
      </c>
    </row>
    <row r="171" spans="1:65" s="13" customFormat="1">
      <c r="B171" s="177"/>
      <c r="D171" s="178" t="s">
        <v>149</v>
      </c>
      <c r="E171" s="179" t="s">
        <v>1</v>
      </c>
      <c r="F171" s="180" t="s">
        <v>150</v>
      </c>
      <c r="H171" s="181">
        <v>211.2</v>
      </c>
      <c r="I171" s="182"/>
      <c r="L171" s="177"/>
      <c r="M171" s="183"/>
      <c r="N171" s="184"/>
      <c r="O171" s="184"/>
      <c r="P171" s="184"/>
      <c r="Q171" s="184"/>
      <c r="R171" s="184"/>
      <c r="S171" s="184"/>
      <c r="T171" s="185"/>
      <c r="AT171" s="179" t="s">
        <v>149</v>
      </c>
      <c r="AU171" s="179" t="s">
        <v>88</v>
      </c>
      <c r="AV171" s="13" t="s">
        <v>88</v>
      </c>
      <c r="AW171" s="13" t="s">
        <v>34</v>
      </c>
      <c r="AX171" s="13" t="s">
        <v>86</v>
      </c>
      <c r="AY171" s="179" t="s">
        <v>141</v>
      </c>
    </row>
    <row r="172" spans="1:65" s="2" customFormat="1" ht="16.5" customHeight="1">
      <c r="A172" s="33"/>
      <c r="B172" s="162"/>
      <c r="C172" s="201" t="s">
        <v>205</v>
      </c>
      <c r="D172" s="201" t="s">
        <v>206</v>
      </c>
      <c r="E172" s="202" t="s">
        <v>207</v>
      </c>
      <c r="F172" s="203" t="s">
        <v>208</v>
      </c>
      <c r="G172" s="204" t="s">
        <v>209</v>
      </c>
      <c r="H172" s="205">
        <v>6.3360000000000003</v>
      </c>
      <c r="I172" s="206"/>
      <c r="J172" s="207">
        <f>ROUND(I172*H172,2)</f>
        <v>0</v>
      </c>
      <c r="K172" s="208"/>
      <c r="L172" s="209"/>
      <c r="M172" s="210" t="s">
        <v>1</v>
      </c>
      <c r="N172" s="211" t="s">
        <v>43</v>
      </c>
      <c r="O172" s="59"/>
      <c r="P172" s="173">
        <f>O172*H172</f>
        <v>0</v>
      </c>
      <c r="Q172" s="173">
        <v>1E-3</v>
      </c>
      <c r="R172" s="173">
        <f>Q172*H172</f>
        <v>6.3360000000000005E-3</v>
      </c>
      <c r="S172" s="173">
        <v>0</v>
      </c>
      <c r="T172" s="17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5" t="s">
        <v>187</v>
      </c>
      <c r="AT172" s="175" t="s">
        <v>206</v>
      </c>
      <c r="AU172" s="175" t="s">
        <v>88</v>
      </c>
      <c r="AY172" s="18" t="s">
        <v>141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8" t="s">
        <v>86</v>
      </c>
      <c r="BK172" s="176">
        <f>ROUND(I172*H172,2)</f>
        <v>0</v>
      </c>
      <c r="BL172" s="18" t="s">
        <v>147</v>
      </c>
      <c r="BM172" s="175" t="s">
        <v>210</v>
      </c>
    </row>
    <row r="173" spans="1:65" s="13" customFormat="1">
      <c r="B173" s="177"/>
      <c r="D173" s="178" t="s">
        <v>149</v>
      </c>
      <c r="E173" s="179" t="s">
        <v>1</v>
      </c>
      <c r="F173" s="180" t="s">
        <v>211</v>
      </c>
      <c r="H173" s="181">
        <v>6.3360000000000003</v>
      </c>
      <c r="I173" s="182"/>
      <c r="L173" s="177"/>
      <c r="M173" s="183"/>
      <c r="N173" s="184"/>
      <c r="O173" s="184"/>
      <c r="P173" s="184"/>
      <c r="Q173" s="184"/>
      <c r="R173" s="184"/>
      <c r="S173" s="184"/>
      <c r="T173" s="185"/>
      <c r="AT173" s="179" t="s">
        <v>149</v>
      </c>
      <c r="AU173" s="179" t="s">
        <v>88</v>
      </c>
      <c r="AV173" s="13" t="s">
        <v>88</v>
      </c>
      <c r="AW173" s="13" t="s">
        <v>34</v>
      </c>
      <c r="AX173" s="13" t="s">
        <v>86</v>
      </c>
      <c r="AY173" s="179" t="s">
        <v>141</v>
      </c>
    </row>
    <row r="174" spans="1:65" s="2" customFormat="1" ht="21.75" customHeight="1">
      <c r="A174" s="33"/>
      <c r="B174" s="162"/>
      <c r="C174" s="163" t="s">
        <v>212</v>
      </c>
      <c r="D174" s="163" t="s">
        <v>143</v>
      </c>
      <c r="E174" s="164" t="s">
        <v>213</v>
      </c>
      <c r="F174" s="165" t="s">
        <v>214</v>
      </c>
      <c r="G174" s="166" t="s">
        <v>146</v>
      </c>
      <c r="H174" s="167">
        <v>211.2</v>
      </c>
      <c r="I174" s="168"/>
      <c r="J174" s="169">
        <f>ROUND(I174*H174,2)</f>
        <v>0</v>
      </c>
      <c r="K174" s="170"/>
      <c r="L174" s="34"/>
      <c r="M174" s="171" t="s">
        <v>1</v>
      </c>
      <c r="N174" s="172" t="s">
        <v>43</v>
      </c>
      <c r="O174" s="59"/>
      <c r="P174" s="173">
        <f>O174*H174</f>
        <v>0</v>
      </c>
      <c r="Q174" s="173">
        <v>0</v>
      </c>
      <c r="R174" s="173">
        <f>Q174*H174</f>
        <v>0</v>
      </c>
      <c r="S174" s="173">
        <v>0</v>
      </c>
      <c r="T174" s="17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5" t="s">
        <v>147</v>
      </c>
      <c r="AT174" s="175" t="s">
        <v>143</v>
      </c>
      <c r="AU174" s="175" t="s">
        <v>88</v>
      </c>
      <c r="AY174" s="18" t="s">
        <v>141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8" t="s">
        <v>86</v>
      </c>
      <c r="BK174" s="176">
        <f>ROUND(I174*H174,2)</f>
        <v>0</v>
      </c>
      <c r="BL174" s="18" t="s">
        <v>147</v>
      </c>
      <c r="BM174" s="175" t="s">
        <v>215</v>
      </c>
    </row>
    <row r="175" spans="1:65" s="2" customFormat="1" ht="21.75" customHeight="1">
      <c r="A175" s="33"/>
      <c r="B175" s="162"/>
      <c r="C175" s="163" t="s">
        <v>216</v>
      </c>
      <c r="D175" s="163" t="s">
        <v>143</v>
      </c>
      <c r="E175" s="164" t="s">
        <v>217</v>
      </c>
      <c r="F175" s="165" t="s">
        <v>218</v>
      </c>
      <c r="G175" s="166" t="s">
        <v>146</v>
      </c>
      <c r="H175" s="167">
        <v>211.2</v>
      </c>
      <c r="I175" s="168"/>
      <c r="J175" s="169">
        <f>ROUND(I175*H175,2)</f>
        <v>0</v>
      </c>
      <c r="K175" s="170"/>
      <c r="L175" s="34"/>
      <c r="M175" s="171" t="s">
        <v>1</v>
      </c>
      <c r="N175" s="172" t="s">
        <v>43</v>
      </c>
      <c r="O175" s="59"/>
      <c r="P175" s="173">
        <f>O175*H175</f>
        <v>0</v>
      </c>
      <c r="Q175" s="173">
        <v>0</v>
      </c>
      <c r="R175" s="173">
        <f>Q175*H175</f>
        <v>0</v>
      </c>
      <c r="S175" s="173">
        <v>0</v>
      </c>
      <c r="T175" s="17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5" t="s">
        <v>147</v>
      </c>
      <c r="AT175" s="175" t="s">
        <v>143</v>
      </c>
      <c r="AU175" s="175" t="s">
        <v>88</v>
      </c>
      <c r="AY175" s="18" t="s">
        <v>141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8" t="s">
        <v>86</v>
      </c>
      <c r="BK175" s="176">
        <f>ROUND(I175*H175,2)</f>
        <v>0</v>
      </c>
      <c r="BL175" s="18" t="s">
        <v>147</v>
      </c>
      <c r="BM175" s="175" t="s">
        <v>219</v>
      </c>
    </row>
    <row r="176" spans="1:65" s="14" customFormat="1">
      <c r="B176" s="186"/>
      <c r="D176" s="178" t="s">
        <v>149</v>
      </c>
      <c r="E176" s="187" t="s">
        <v>1</v>
      </c>
      <c r="F176" s="188" t="s">
        <v>220</v>
      </c>
      <c r="H176" s="187" t="s">
        <v>1</v>
      </c>
      <c r="I176" s="189"/>
      <c r="L176" s="186"/>
      <c r="M176" s="190"/>
      <c r="N176" s="191"/>
      <c r="O176" s="191"/>
      <c r="P176" s="191"/>
      <c r="Q176" s="191"/>
      <c r="R176" s="191"/>
      <c r="S176" s="191"/>
      <c r="T176" s="192"/>
      <c r="AT176" s="187" t="s">
        <v>149</v>
      </c>
      <c r="AU176" s="187" t="s">
        <v>88</v>
      </c>
      <c r="AV176" s="14" t="s">
        <v>86</v>
      </c>
      <c r="AW176" s="14" t="s">
        <v>34</v>
      </c>
      <c r="AX176" s="14" t="s">
        <v>78</v>
      </c>
      <c r="AY176" s="187" t="s">
        <v>141</v>
      </c>
    </row>
    <row r="177" spans="1:65" s="13" customFormat="1">
      <c r="B177" s="177"/>
      <c r="D177" s="178" t="s">
        <v>149</v>
      </c>
      <c r="E177" s="179" t="s">
        <v>1</v>
      </c>
      <c r="F177" s="180" t="s">
        <v>150</v>
      </c>
      <c r="H177" s="181">
        <v>211.2</v>
      </c>
      <c r="I177" s="182"/>
      <c r="L177" s="177"/>
      <c r="M177" s="183"/>
      <c r="N177" s="184"/>
      <c r="O177" s="184"/>
      <c r="P177" s="184"/>
      <c r="Q177" s="184"/>
      <c r="R177" s="184"/>
      <c r="S177" s="184"/>
      <c r="T177" s="185"/>
      <c r="AT177" s="179" t="s">
        <v>149</v>
      </c>
      <c r="AU177" s="179" t="s">
        <v>88</v>
      </c>
      <c r="AV177" s="13" t="s">
        <v>88</v>
      </c>
      <c r="AW177" s="13" t="s">
        <v>34</v>
      </c>
      <c r="AX177" s="13" t="s">
        <v>78</v>
      </c>
      <c r="AY177" s="179" t="s">
        <v>141</v>
      </c>
    </row>
    <row r="178" spans="1:65" s="15" customFormat="1">
      <c r="B178" s="193"/>
      <c r="D178" s="178" t="s">
        <v>149</v>
      </c>
      <c r="E178" s="194" t="s">
        <v>1</v>
      </c>
      <c r="F178" s="195" t="s">
        <v>158</v>
      </c>
      <c r="H178" s="196">
        <v>211.2</v>
      </c>
      <c r="I178" s="197"/>
      <c r="L178" s="193"/>
      <c r="M178" s="198"/>
      <c r="N178" s="199"/>
      <c r="O178" s="199"/>
      <c r="P178" s="199"/>
      <c r="Q178" s="199"/>
      <c r="R178" s="199"/>
      <c r="S178" s="199"/>
      <c r="T178" s="200"/>
      <c r="AT178" s="194" t="s">
        <v>149</v>
      </c>
      <c r="AU178" s="194" t="s">
        <v>88</v>
      </c>
      <c r="AV178" s="15" t="s">
        <v>147</v>
      </c>
      <c r="AW178" s="15" t="s">
        <v>34</v>
      </c>
      <c r="AX178" s="15" t="s">
        <v>86</v>
      </c>
      <c r="AY178" s="194" t="s">
        <v>141</v>
      </c>
    </row>
    <row r="179" spans="1:65" s="2" customFormat="1" ht="21.75" customHeight="1">
      <c r="A179" s="33"/>
      <c r="B179" s="162"/>
      <c r="C179" s="163" t="s">
        <v>8</v>
      </c>
      <c r="D179" s="163" t="s">
        <v>143</v>
      </c>
      <c r="E179" s="164" t="s">
        <v>221</v>
      </c>
      <c r="F179" s="165" t="s">
        <v>222</v>
      </c>
      <c r="G179" s="166" t="s">
        <v>146</v>
      </c>
      <c r="H179" s="167">
        <v>211.2</v>
      </c>
      <c r="I179" s="168"/>
      <c r="J179" s="169">
        <f>ROUND(I179*H179,2)</f>
        <v>0</v>
      </c>
      <c r="K179" s="170"/>
      <c r="L179" s="34"/>
      <c r="M179" s="171" t="s">
        <v>1</v>
      </c>
      <c r="N179" s="172" t="s">
        <v>43</v>
      </c>
      <c r="O179" s="59"/>
      <c r="P179" s="173">
        <f>O179*H179</f>
        <v>0</v>
      </c>
      <c r="Q179" s="173">
        <v>0</v>
      </c>
      <c r="R179" s="173">
        <f>Q179*H179</f>
        <v>0</v>
      </c>
      <c r="S179" s="173">
        <v>0</v>
      </c>
      <c r="T179" s="17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5" t="s">
        <v>147</v>
      </c>
      <c r="AT179" s="175" t="s">
        <v>143</v>
      </c>
      <c r="AU179" s="175" t="s">
        <v>88</v>
      </c>
      <c r="AY179" s="18" t="s">
        <v>141</v>
      </c>
      <c r="BE179" s="176">
        <f>IF(N179="základní",J179,0)</f>
        <v>0</v>
      </c>
      <c r="BF179" s="176">
        <f>IF(N179="snížená",J179,0)</f>
        <v>0</v>
      </c>
      <c r="BG179" s="176">
        <f>IF(N179="zákl. přenesená",J179,0)</f>
        <v>0</v>
      </c>
      <c r="BH179" s="176">
        <f>IF(N179="sníž. přenesená",J179,0)</f>
        <v>0</v>
      </c>
      <c r="BI179" s="176">
        <f>IF(N179="nulová",J179,0)</f>
        <v>0</v>
      </c>
      <c r="BJ179" s="18" t="s">
        <v>86</v>
      </c>
      <c r="BK179" s="176">
        <f>ROUND(I179*H179,2)</f>
        <v>0</v>
      </c>
      <c r="BL179" s="18" t="s">
        <v>147</v>
      </c>
      <c r="BM179" s="175" t="s">
        <v>223</v>
      </c>
    </row>
    <row r="180" spans="1:65" s="13" customFormat="1">
      <c r="B180" s="177"/>
      <c r="D180" s="178" t="s">
        <v>149</v>
      </c>
      <c r="E180" s="179" t="s">
        <v>1</v>
      </c>
      <c r="F180" s="180" t="s">
        <v>150</v>
      </c>
      <c r="H180" s="181">
        <v>211.2</v>
      </c>
      <c r="I180" s="182"/>
      <c r="L180" s="177"/>
      <c r="M180" s="183"/>
      <c r="N180" s="184"/>
      <c r="O180" s="184"/>
      <c r="P180" s="184"/>
      <c r="Q180" s="184"/>
      <c r="R180" s="184"/>
      <c r="S180" s="184"/>
      <c r="T180" s="185"/>
      <c r="AT180" s="179" t="s">
        <v>149</v>
      </c>
      <c r="AU180" s="179" t="s">
        <v>88</v>
      </c>
      <c r="AV180" s="13" t="s">
        <v>88</v>
      </c>
      <c r="AW180" s="13" t="s">
        <v>34</v>
      </c>
      <c r="AX180" s="13" t="s">
        <v>86</v>
      </c>
      <c r="AY180" s="179" t="s">
        <v>141</v>
      </c>
    </row>
    <row r="181" spans="1:65" s="2" customFormat="1" ht="16.5" customHeight="1">
      <c r="A181" s="33"/>
      <c r="B181" s="162"/>
      <c r="C181" s="163" t="s">
        <v>224</v>
      </c>
      <c r="D181" s="163" t="s">
        <v>143</v>
      </c>
      <c r="E181" s="164" t="s">
        <v>225</v>
      </c>
      <c r="F181" s="165" t="s">
        <v>226</v>
      </c>
      <c r="G181" s="166" t="s">
        <v>146</v>
      </c>
      <c r="H181" s="167">
        <v>211.2</v>
      </c>
      <c r="I181" s="168"/>
      <c r="J181" s="169">
        <f>ROUND(I181*H181,2)</f>
        <v>0</v>
      </c>
      <c r="K181" s="170"/>
      <c r="L181" s="34"/>
      <c r="M181" s="171" t="s">
        <v>1</v>
      </c>
      <c r="N181" s="172" t="s">
        <v>43</v>
      </c>
      <c r="O181" s="59"/>
      <c r="P181" s="173">
        <f>O181*H181</f>
        <v>0</v>
      </c>
      <c r="Q181" s="173">
        <v>0</v>
      </c>
      <c r="R181" s="173">
        <f>Q181*H181</f>
        <v>0</v>
      </c>
      <c r="S181" s="173">
        <v>0</v>
      </c>
      <c r="T181" s="17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5" t="s">
        <v>147</v>
      </c>
      <c r="AT181" s="175" t="s">
        <v>143</v>
      </c>
      <c r="AU181" s="175" t="s">
        <v>88</v>
      </c>
      <c r="AY181" s="18" t="s">
        <v>141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8" t="s">
        <v>86</v>
      </c>
      <c r="BK181" s="176">
        <f>ROUND(I181*H181,2)</f>
        <v>0</v>
      </c>
      <c r="BL181" s="18" t="s">
        <v>147</v>
      </c>
      <c r="BM181" s="175" t="s">
        <v>227</v>
      </c>
    </row>
    <row r="182" spans="1:65" s="13" customFormat="1">
      <c r="B182" s="177"/>
      <c r="D182" s="178" t="s">
        <v>149</v>
      </c>
      <c r="E182" s="179" t="s">
        <v>1</v>
      </c>
      <c r="F182" s="180" t="s">
        <v>150</v>
      </c>
      <c r="H182" s="181">
        <v>211.2</v>
      </c>
      <c r="I182" s="182"/>
      <c r="L182" s="177"/>
      <c r="M182" s="183"/>
      <c r="N182" s="184"/>
      <c r="O182" s="184"/>
      <c r="P182" s="184"/>
      <c r="Q182" s="184"/>
      <c r="R182" s="184"/>
      <c r="S182" s="184"/>
      <c r="T182" s="185"/>
      <c r="AT182" s="179" t="s">
        <v>149</v>
      </c>
      <c r="AU182" s="179" t="s">
        <v>88</v>
      </c>
      <c r="AV182" s="13" t="s">
        <v>88</v>
      </c>
      <c r="AW182" s="13" t="s">
        <v>34</v>
      </c>
      <c r="AX182" s="13" t="s">
        <v>86</v>
      </c>
      <c r="AY182" s="179" t="s">
        <v>141</v>
      </c>
    </row>
    <row r="183" spans="1:65" s="2" customFormat="1" ht="16.5" customHeight="1">
      <c r="A183" s="33"/>
      <c r="B183" s="162"/>
      <c r="C183" s="163" t="s">
        <v>228</v>
      </c>
      <c r="D183" s="163" t="s">
        <v>143</v>
      </c>
      <c r="E183" s="164" t="s">
        <v>229</v>
      </c>
      <c r="F183" s="165" t="s">
        <v>230</v>
      </c>
      <c r="G183" s="166" t="s">
        <v>146</v>
      </c>
      <c r="H183" s="167">
        <v>211.2</v>
      </c>
      <c r="I183" s="168"/>
      <c r="J183" s="169">
        <f>ROUND(I183*H183,2)</f>
        <v>0</v>
      </c>
      <c r="K183" s="170"/>
      <c r="L183" s="34"/>
      <c r="M183" s="171" t="s">
        <v>1</v>
      </c>
      <c r="N183" s="172" t="s">
        <v>43</v>
      </c>
      <c r="O183" s="59"/>
      <c r="P183" s="173">
        <f>O183*H183</f>
        <v>0</v>
      </c>
      <c r="Q183" s="173">
        <v>0</v>
      </c>
      <c r="R183" s="173">
        <f>Q183*H183</f>
        <v>0</v>
      </c>
      <c r="S183" s="173">
        <v>0</v>
      </c>
      <c r="T183" s="17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5" t="s">
        <v>147</v>
      </c>
      <c r="AT183" s="175" t="s">
        <v>143</v>
      </c>
      <c r="AU183" s="175" t="s">
        <v>88</v>
      </c>
      <c r="AY183" s="18" t="s">
        <v>141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8" t="s">
        <v>86</v>
      </c>
      <c r="BK183" s="176">
        <f>ROUND(I183*H183,2)</f>
        <v>0</v>
      </c>
      <c r="BL183" s="18" t="s">
        <v>147</v>
      </c>
      <c r="BM183" s="175" t="s">
        <v>231</v>
      </c>
    </row>
    <row r="184" spans="1:65" s="13" customFormat="1">
      <c r="B184" s="177"/>
      <c r="D184" s="178" t="s">
        <v>149</v>
      </c>
      <c r="E184" s="179" t="s">
        <v>1</v>
      </c>
      <c r="F184" s="180" t="s">
        <v>150</v>
      </c>
      <c r="H184" s="181">
        <v>211.2</v>
      </c>
      <c r="I184" s="182"/>
      <c r="L184" s="177"/>
      <c r="M184" s="183"/>
      <c r="N184" s="184"/>
      <c r="O184" s="184"/>
      <c r="P184" s="184"/>
      <c r="Q184" s="184"/>
      <c r="R184" s="184"/>
      <c r="S184" s="184"/>
      <c r="T184" s="185"/>
      <c r="AT184" s="179" t="s">
        <v>149</v>
      </c>
      <c r="AU184" s="179" t="s">
        <v>88</v>
      </c>
      <c r="AV184" s="13" t="s">
        <v>88</v>
      </c>
      <c r="AW184" s="13" t="s">
        <v>34</v>
      </c>
      <c r="AX184" s="13" t="s">
        <v>86</v>
      </c>
      <c r="AY184" s="179" t="s">
        <v>141</v>
      </c>
    </row>
    <row r="185" spans="1:65" s="12" customFormat="1" ht="22.8" customHeight="1">
      <c r="B185" s="149"/>
      <c r="D185" s="150" t="s">
        <v>77</v>
      </c>
      <c r="E185" s="160" t="s">
        <v>88</v>
      </c>
      <c r="F185" s="160" t="s">
        <v>232</v>
      </c>
      <c r="I185" s="152"/>
      <c r="J185" s="161">
        <f>BK185</f>
        <v>0</v>
      </c>
      <c r="L185" s="149"/>
      <c r="M185" s="154"/>
      <c r="N185" s="155"/>
      <c r="O185" s="155"/>
      <c r="P185" s="156">
        <f>SUM(P186:P216)</f>
        <v>0</v>
      </c>
      <c r="Q185" s="155"/>
      <c r="R185" s="156">
        <f>SUM(R186:R216)</f>
        <v>18.692159540000002</v>
      </c>
      <c r="S185" s="155"/>
      <c r="T185" s="157">
        <f>SUM(T186:T216)</f>
        <v>0</v>
      </c>
      <c r="AR185" s="150" t="s">
        <v>86</v>
      </c>
      <c r="AT185" s="158" t="s">
        <v>77</v>
      </c>
      <c r="AU185" s="158" t="s">
        <v>86</v>
      </c>
      <c r="AY185" s="150" t="s">
        <v>141</v>
      </c>
      <c r="BK185" s="159">
        <f>SUM(BK186:BK216)</f>
        <v>0</v>
      </c>
    </row>
    <row r="186" spans="1:65" s="2" customFormat="1" ht="21.75" customHeight="1">
      <c r="A186" s="33"/>
      <c r="B186" s="162"/>
      <c r="C186" s="163" t="s">
        <v>233</v>
      </c>
      <c r="D186" s="163" t="s">
        <v>143</v>
      </c>
      <c r="E186" s="164" t="s">
        <v>234</v>
      </c>
      <c r="F186" s="165" t="s">
        <v>235</v>
      </c>
      <c r="G186" s="166" t="s">
        <v>172</v>
      </c>
      <c r="H186" s="167">
        <v>1.125</v>
      </c>
      <c r="I186" s="168"/>
      <c r="J186" s="169">
        <f>ROUND(I186*H186,2)</f>
        <v>0</v>
      </c>
      <c r="K186" s="170"/>
      <c r="L186" s="34"/>
      <c r="M186" s="171" t="s">
        <v>1</v>
      </c>
      <c r="N186" s="172" t="s">
        <v>43</v>
      </c>
      <c r="O186" s="59"/>
      <c r="P186" s="173">
        <f>O186*H186</f>
        <v>0</v>
      </c>
      <c r="Q186" s="173">
        <v>2.16</v>
      </c>
      <c r="R186" s="173">
        <f>Q186*H186</f>
        <v>2.4300000000000002</v>
      </c>
      <c r="S186" s="173">
        <v>0</v>
      </c>
      <c r="T186" s="17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75" t="s">
        <v>147</v>
      </c>
      <c r="AT186" s="175" t="s">
        <v>143</v>
      </c>
      <c r="AU186" s="175" t="s">
        <v>88</v>
      </c>
      <c r="AY186" s="18" t="s">
        <v>141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8" t="s">
        <v>86</v>
      </c>
      <c r="BK186" s="176">
        <f>ROUND(I186*H186,2)</f>
        <v>0</v>
      </c>
      <c r="BL186" s="18" t="s">
        <v>147</v>
      </c>
      <c r="BM186" s="175" t="s">
        <v>236</v>
      </c>
    </row>
    <row r="187" spans="1:65" s="14" customFormat="1">
      <c r="B187" s="186"/>
      <c r="D187" s="178" t="s">
        <v>149</v>
      </c>
      <c r="E187" s="187" t="s">
        <v>1</v>
      </c>
      <c r="F187" s="188" t="s">
        <v>174</v>
      </c>
      <c r="H187" s="187" t="s">
        <v>1</v>
      </c>
      <c r="I187" s="189"/>
      <c r="L187" s="186"/>
      <c r="M187" s="190"/>
      <c r="N187" s="191"/>
      <c r="O187" s="191"/>
      <c r="P187" s="191"/>
      <c r="Q187" s="191"/>
      <c r="R187" s="191"/>
      <c r="S187" s="191"/>
      <c r="T187" s="192"/>
      <c r="AT187" s="187" t="s">
        <v>149</v>
      </c>
      <c r="AU187" s="187" t="s">
        <v>88</v>
      </c>
      <c r="AV187" s="14" t="s">
        <v>86</v>
      </c>
      <c r="AW187" s="14" t="s">
        <v>34</v>
      </c>
      <c r="AX187" s="14" t="s">
        <v>78</v>
      </c>
      <c r="AY187" s="187" t="s">
        <v>141</v>
      </c>
    </row>
    <row r="188" spans="1:65" s="13" customFormat="1">
      <c r="B188" s="177"/>
      <c r="D188" s="178" t="s">
        <v>149</v>
      </c>
      <c r="E188" s="179" t="s">
        <v>1</v>
      </c>
      <c r="F188" s="180" t="s">
        <v>237</v>
      </c>
      <c r="H188" s="181">
        <v>0.45</v>
      </c>
      <c r="I188" s="182"/>
      <c r="L188" s="177"/>
      <c r="M188" s="183"/>
      <c r="N188" s="184"/>
      <c r="O188" s="184"/>
      <c r="P188" s="184"/>
      <c r="Q188" s="184"/>
      <c r="R188" s="184"/>
      <c r="S188" s="184"/>
      <c r="T188" s="185"/>
      <c r="AT188" s="179" t="s">
        <v>149</v>
      </c>
      <c r="AU188" s="179" t="s">
        <v>88</v>
      </c>
      <c r="AV188" s="13" t="s">
        <v>88</v>
      </c>
      <c r="AW188" s="13" t="s">
        <v>34</v>
      </c>
      <c r="AX188" s="13" t="s">
        <v>78</v>
      </c>
      <c r="AY188" s="179" t="s">
        <v>141</v>
      </c>
    </row>
    <row r="189" spans="1:65" s="13" customFormat="1">
      <c r="B189" s="177"/>
      <c r="D189" s="178" t="s">
        <v>149</v>
      </c>
      <c r="E189" s="179" t="s">
        <v>1</v>
      </c>
      <c r="F189" s="180" t="s">
        <v>238</v>
      </c>
      <c r="H189" s="181">
        <v>0.216</v>
      </c>
      <c r="I189" s="182"/>
      <c r="L189" s="177"/>
      <c r="M189" s="183"/>
      <c r="N189" s="184"/>
      <c r="O189" s="184"/>
      <c r="P189" s="184"/>
      <c r="Q189" s="184"/>
      <c r="R189" s="184"/>
      <c r="S189" s="184"/>
      <c r="T189" s="185"/>
      <c r="AT189" s="179" t="s">
        <v>149</v>
      </c>
      <c r="AU189" s="179" t="s">
        <v>88</v>
      </c>
      <c r="AV189" s="13" t="s">
        <v>88</v>
      </c>
      <c r="AW189" s="13" t="s">
        <v>34</v>
      </c>
      <c r="AX189" s="13" t="s">
        <v>78</v>
      </c>
      <c r="AY189" s="179" t="s">
        <v>141</v>
      </c>
    </row>
    <row r="190" spans="1:65" s="13" customFormat="1">
      <c r="B190" s="177"/>
      <c r="D190" s="178" t="s">
        <v>149</v>
      </c>
      <c r="E190" s="179" t="s">
        <v>1</v>
      </c>
      <c r="F190" s="180" t="s">
        <v>239</v>
      </c>
      <c r="H190" s="181">
        <v>7.4999999999999997E-2</v>
      </c>
      <c r="I190" s="182"/>
      <c r="L190" s="177"/>
      <c r="M190" s="183"/>
      <c r="N190" s="184"/>
      <c r="O190" s="184"/>
      <c r="P190" s="184"/>
      <c r="Q190" s="184"/>
      <c r="R190" s="184"/>
      <c r="S190" s="184"/>
      <c r="T190" s="185"/>
      <c r="AT190" s="179" t="s">
        <v>149</v>
      </c>
      <c r="AU190" s="179" t="s">
        <v>88</v>
      </c>
      <c r="AV190" s="13" t="s">
        <v>88</v>
      </c>
      <c r="AW190" s="13" t="s">
        <v>34</v>
      </c>
      <c r="AX190" s="13" t="s">
        <v>78</v>
      </c>
      <c r="AY190" s="179" t="s">
        <v>141</v>
      </c>
    </row>
    <row r="191" spans="1:65" s="13" customFormat="1">
      <c r="B191" s="177"/>
      <c r="D191" s="178" t="s">
        <v>149</v>
      </c>
      <c r="E191" s="179" t="s">
        <v>1</v>
      </c>
      <c r="F191" s="180" t="s">
        <v>240</v>
      </c>
      <c r="H191" s="181">
        <v>0.38400000000000001</v>
      </c>
      <c r="I191" s="182"/>
      <c r="L191" s="177"/>
      <c r="M191" s="183"/>
      <c r="N191" s="184"/>
      <c r="O191" s="184"/>
      <c r="P191" s="184"/>
      <c r="Q191" s="184"/>
      <c r="R191" s="184"/>
      <c r="S191" s="184"/>
      <c r="T191" s="185"/>
      <c r="AT191" s="179" t="s">
        <v>149</v>
      </c>
      <c r="AU191" s="179" t="s">
        <v>88</v>
      </c>
      <c r="AV191" s="13" t="s">
        <v>88</v>
      </c>
      <c r="AW191" s="13" t="s">
        <v>34</v>
      </c>
      <c r="AX191" s="13" t="s">
        <v>78</v>
      </c>
      <c r="AY191" s="179" t="s">
        <v>141</v>
      </c>
    </row>
    <row r="192" spans="1:65" s="15" customFormat="1">
      <c r="B192" s="193"/>
      <c r="D192" s="178" t="s">
        <v>149</v>
      </c>
      <c r="E192" s="194" t="s">
        <v>1</v>
      </c>
      <c r="F192" s="195" t="s">
        <v>158</v>
      </c>
      <c r="H192" s="196">
        <v>1.125</v>
      </c>
      <c r="I192" s="197"/>
      <c r="L192" s="193"/>
      <c r="M192" s="198"/>
      <c r="N192" s="199"/>
      <c r="O192" s="199"/>
      <c r="P192" s="199"/>
      <c r="Q192" s="199"/>
      <c r="R192" s="199"/>
      <c r="S192" s="199"/>
      <c r="T192" s="200"/>
      <c r="AT192" s="194" t="s">
        <v>149</v>
      </c>
      <c r="AU192" s="194" t="s">
        <v>88</v>
      </c>
      <c r="AV192" s="15" t="s">
        <v>147</v>
      </c>
      <c r="AW192" s="15" t="s">
        <v>34</v>
      </c>
      <c r="AX192" s="15" t="s">
        <v>86</v>
      </c>
      <c r="AY192" s="194" t="s">
        <v>141</v>
      </c>
    </row>
    <row r="193" spans="1:65" s="2" customFormat="1" ht="16.5" customHeight="1">
      <c r="A193" s="33"/>
      <c r="B193" s="162"/>
      <c r="C193" s="163" t="s">
        <v>241</v>
      </c>
      <c r="D193" s="163" t="s">
        <v>143</v>
      </c>
      <c r="E193" s="164" t="s">
        <v>242</v>
      </c>
      <c r="F193" s="165" t="s">
        <v>243</v>
      </c>
      <c r="G193" s="166" t="s">
        <v>172</v>
      </c>
      <c r="H193" s="167">
        <v>7.5999999999999998E-2</v>
      </c>
      <c r="I193" s="168"/>
      <c r="J193" s="169">
        <f>ROUND(I193*H193,2)</f>
        <v>0</v>
      </c>
      <c r="K193" s="170"/>
      <c r="L193" s="34"/>
      <c r="M193" s="171" t="s">
        <v>1</v>
      </c>
      <c r="N193" s="172" t="s">
        <v>43</v>
      </c>
      <c r="O193" s="59"/>
      <c r="P193" s="173">
        <f>O193*H193</f>
        <v>0</v>
      </c>
      <c r="Q193" s="173">
        <v>2.2563399999999998</v>
      </c>
      <c r="R193" s="173">
        <f>Q193*H193</f>
        <v>0.17148183999999997</v>
      </c>
      <c r="S193" s="173">
        <v>0</v>
      </c>
      <c r="T193" s="17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5" t="s">
        <v>147</v>
      </c>
      <c r="AT193" s="175" t="s">
        <v>143</v>
      </c>
      <c r="AU193" s="175" t="s">
        <v>88</v>
      </c>
      <c r="AY193" s="18" t="s">
        <v>141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8" t="s">
        <v>86</v>
      </c>
      <c r="BK193" s="176">
        <f>ROUND(I193*H193,2)</f>
        <v>0</v>
      </c>
      <c r="BL193" s="18" t="s">
        <v>147</v>
      </c>
      <c r="BM193" s="175" t="s">
        <v>244</v>
      </c>
    </row>
    <row r="194" spans="1:65" s="14" customFormat="1">
      <c r="B194" s="186"/>
      <c r="D194" s="178" t="s">
        <v>149</v>
      </c>
      <c r="E194" s="187" t="s">
        <v>1</v>
      </c>
      <c r="F194" s="188" t="s">
        <v>245</v>
      </c>
      <c r="H194" s="187" t="s">
        <v>1</v>
      </c>
      <c r="I194" s="189"/>
      <c r="L194" s="186"/>
      <c r="M194" s="190"/>
      <c r="N194" s="191"/>
      <c r="O194" s="191"/>
      <c r="P194" s="191"/>
      <c r="Q194" s="191"/>
      <c r="R194" s="191"/>
      <c r="S194" s="191"/>
      <c r="T194" s="192"/>
      <c r="AT194" s="187" t="s">
        <v>149</v>
      </c>
      <c r="AU194" s="187" t="s">
        <v>88</v>
      </c>
      <c r="AV194" s="14" t="s">
        <v>86</v>
      </c>
      <c r="AW194" s="14" t="s">
        <v>34</v>
      </c>
      <c r="AX194" s="14" t="s">
        <v>78</v>
      </c>
      <c r="AY194" s="187" t="s">
        <v>141</v>
      </c>
    </row>
    <row r="195" spans="1:65" s="14" customFormat="1">
      <c r="B195" s="186"/>
      <c r="D195" s="178" t="s">
        <v>149</v>
      </c>
      <c r="E195" s="187" t="s">
        <v>1</v>
      </c>
      <c r="F195" s="188" t="s">
        <v>246</v>
      </c>
      <c r="H195" s="187" t="s">
        <v>1</v>
      </c>
      <c r="I195" s="189"/>
      <c r="L195" s="186"/>
      <c r="M195" s="190"/>
      <c r="N195" s="191"/>
      <c r="O195" s="191"/>
      <c r="P195" s="191"/>
      <c r="Q195" s="191"/>
      <c r="R195" s="191"/>
      <c r="S195" s="191"/>
      <c r="T195" s="192"/>
      <c r="AT195" s="187" t="s">
        <v>149</v>
      </c>
      <c r="AU195" s="187" t="s">
        <v>88</v>
      </c>
      <c r="AV195" s="14" t="s">
        <v>86</v>
      </c>
      <c r="AW195" s="14" t="s">
        <v>34</v>
      </c>
      <c r="AX195" s="14" t="s">
        <v>78</v>
      </c>
      <c r="AY195" s="187" t="s">
        <v>141</v>
      </c>
    </row>
    <row r="196" spans="1:65" s="13" customFormat="1">
      <c r="B196" s="177"/>
      <c r="D196" s="178" t="s">
        <v>149</v>
      </c>
      <c r="E196" s="179" t="s">
        <v>1</v>
      </c>
      <c r="F196" s="180" t="s">
        <v>247</v>
      </c>
      <c r="H196" s="181">
        <v>7.5999999999999998E-2</v>
      </c>
      <c r="I196" s="182"/>
      <c r="L196" s="177"/>
      <c r="M196" s="183"/>
      <c r="N196" s="184"/>
      <c r="O196" s="184"/>
      <c r="P196" s="184"/>
      <c r="Q196" s="184"/>
      <c r="R196" s="184"/>
      <c r="S196" s="184"/>
      <c r="T196" s="185"/>
      <c r="AT196" s="179" t="s">
        <v>149</v>
      </c>
      <c r="AU196" s="179" t="s">
        <v>88</v>
      </c>
      <c r="AV196" s="13" t="s">
        <v>88</v>
      </c>
      <c r="AW196" s="13" t="s">
        <v>34</v>
      </c>
      <c r="AX196" s="13" t="s">
        <v>78</v>
      </c>
      <c r="AY196" s="179" t="s">
        <v>141</v>
      </c>
    </row>
    <row r="197" spans="1:65" s="15" customFormat="1">
      <c r="B197" s="193"/>
      <c r="D197" s="178" t="s">
        <v>149</v>
      </c>
      <c r="E197" s="194" t="s">
        <v>1</v>
      </c>
      <c r="F197" s="195" t="s">
        <v>158</v>
      </c>
      <c r="H197" s="196">
        <v>7.5999999999999998E-2</v>
      </c>
      <c r="I197" s="197"/>
      <c r="L197" s="193"/>
      <c r="M197" s="198"/>
      <c r="N197" s="199"/>
      <c r="O197" s="199"/>
      <c r="P197" s="199"/>
      <c r="Q197" s="199"/>
      <c r="R197" s="199"/>
      <c r="S197" s="199"/>
      <c r="T197" s="200"/>
      <c r="AT197" s="194" t="s">
        <v>149</v>
      </c>
      <c r="AU197" s="194" t="s">
        <v>88</v>
      </c>
      <c r="AV197" s="15" t="s">
        <v>147</v>
      </c>
      <c r="AW197" s="15" t="s">
        <v>34</v>
      </c>
      <c r="AX197" s="15" t="s">
        <v>86</v>
      </c>
      <c r="AY197" s="194" t="s">
        <v>141</v>
      </c>
    </row>
    <row r="198" spans="1:65" s="2" customFormat="1" ht="16.5" customHeight="1">
      <c r="A198" s="33"/>
      <c r="B198" s="162"/>
      <c r="C198" s="163" t="s">
        <v>248</v>
      </c>
      <c r="D198" s="163" t="s">
        <v>143</v>
      </c>
      <c r="E198" s="164" t="s">
        <v>249</v>
      </c>
      <c r="F198" s="165" t="s">
        <v>250</v>
      </c>
      <c r="G198" s="166" t="s">
        <v>146</v>
      </c>
      <c r="H198" s="167">
        <v>0.65800000000000003</v>
      </c>
      <c r="I198" s="168"/>
      <c r="J198" s="169">
        <f>ROUND(I198*H198,2)</f>
        <v>0</v>
      </c>
      <c r="K198" s="170"/>
      <c r="L198" s="34"/>
      <c r="M198" s="171" t="s">
        <v>1</v>
      </c>
      <c r="N198" s="172" t="s">
        <v>43</v>
      </c>
      <c r="O198" s="59"/>
      <c r="P198" s="173">
        <f>O198*H198</f>
        <v>0</v>
      </c>
      <c r="Q198" s="173">
        <v>2.6900000000000001E-3</v>
      </c>
      <c r="R198" s="173">
        <f>Q198*H198</f>
        <v>1.7700200000000002E-3</v>
      </c>
      <c r="S198" s="173">
        <v>0</v>
      </c>
      <c r="T198" s="17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5" t="s">
        <v>147</v>
      </c>
      <c r="AT198" s="175" t="s">
        <v>143</v>
      </c>
      <c r="AU198" s="175" t="s">
        <v>88</v>
      </c>
      <c r="AY198" s="18" t="s">
        <v>141</v>
      </c>
      <c r="BE198" s="176">
        <f>IF(N198="základní",J198,0)</f>
        <v>0</v>
      </c>
      <c r="BF198" s="176">
        <f>IF(N198="snížená",J198,0)</f>
        <v>0</v>
      </c>
      <c r="BG198" s="176">
        <f>IF(N198="zákl. přenesená",J198,0)</f>
        <v>0</v>
      </c>
      <c r="BH198" s="176">
        <f>IF(N198="sníž. přenesená",J198,0)</f>
        <v>0</v>
      </c>
      <c r="BI198" s="176">
        <f>IF(N198="nulová",J198,0)</f>
        <v>0</v>
      </c>
      <c r="BJ198" s="18" t="s">
        <v>86</v>
      </c>
      <c r="BK198" s="176">
        <f>ROUND(I198*H198,2)</f>
        <v>0</v>
      </c>
      <c r="BL198" s="18" t="s">
        <v>147</v>
      </c>
      <c r="BM198" s="175" t="s">
        <v>251</v>
      </c>
    </row>
    <row r="199" spans="1:65" s="13" customFormat="1" ht="20.399999999999999">
      <c r="B199" s="177"/>
      <c r="D199" s="178" t="s">
        <v>149</v>
      </c>
      <c r="E199" s="179" t="s">
        <v>1</v>
      </c>
      <c r="F199" s="180" t="s">
        <v>252</v>
      </c>
      <c r="H199" s="181">
        <v>0.65800000000000003</v>
      </c>
      <c r="I199" s="182"/>
      <c r="L199" s="177"/>
      <c r="M199" s="183"/>
      <c r="N199" s="184"/>
      <c r="O199" s="184"/>
      <c r="P199" s="184"/>
      <c r="Q199" s="184"/>
      <c r="R199" s="184"/>
      <c r="S199" s="184"/>
      <c r="T199" s="185"/>
      <c r="AT199" s="179" t="s">
        <v>149</v>
      </c>
      <c r="AU199" s="179" t="s">
        <v>88</v>
      </c>
      <c r="AV199" s="13" t="s">
        <v>88</v>
      </c>
      <c r="AW199" s="13" t="s">
        <v>34</v>
      </c>
      <c r="AX199" s="13" t="s">
        <v>78</v>
      </c>
      <c r="AY199" s="179" t="s">
        <v>141</v>
      </c>
    </row>
    <row r="200" spans="1:65" s="15" customFormat="1">
      <c r="B200" s="193"/>
      <c r="D200" s="178" t="s">
        <v>149</v>
      </c>
      <c r="E200" s="194" t="s">
        <v>1</v>
      </c>
      <c r="F200" s="195" t="s">
        <v>158</v>
      </c>
      <c r="H200" s="196">
        <v>0.65800000000000003</v>
      </c>
      <c r="I200" s="197"/>
      <c r="L200" s="193"/>
      <c r="M200" s="198"/>
      <c r="N200" s="199"/>
      <c r="O200" s="199"/>
      <c r="P200" s="199"/>
      <c r="Q200" s="199"/>
      <c r="R200" s="199"/>
      <c r="S200" s="199"/>
      <c r="T200" s="200"/>
      <c r="AT200" s="194" t="s">
        <v>149</v>
      </c>
      <c r="AU200" s="194" t="s">
        <v>88</v>
      </c>
      <c r="AV200" s="15" t="s">
        <v>147</v>
      </c>
      <c r="AW200" s="15" t="s">
        <v>34</v>
      </c>
      <c r="AX200" s="15" t="s">
        <v>86</v>
      </c>
      <c r="AY200" s="194" t="s">
        <v>141</v>
      </c>
    </row>
    <row r="201" spans="1:65" s="2" customFormat="1" ht="16.5" customHeight="1">
      <c r="A201" s="33"/>
      <c r="B201" s="162"/>
      <c r="C201" s="163" t="s">
        <v>7</v>
      </c>
      <c r="D201" s="163" t="s">
        <v>143</v>
      </c>
      <c r="E201" s="164" t="s">
        <v>253</v>
      </c>
      <c r="F201" s="165" t="s">
        <v>254</v>
      </c>
      <c r="G201" s="166" t="s">
        <v>146</v>
      </c>
      <c r="H201" s="167">
        <v>0.65800000000000003</v>
      </c>
      <c r="I201" s="168"/>
      <c r="J201" s="169">
        <f>ROUND(I201*H201,2)</f>
        <v>0</v>
      </c>
      <c r="K201" s="170"/>
      <c r="L201" s="34"/>
      <c r="M201" s="171" t="s">
        <v>1</v>
      </c>
      <c r="N201" s="172" t="s">
        <v>43</v>
      </c>
      <c r="O201" s="59"/>
      <c r="P201" s="173">
        <f>O201*H201</f>
        <v>0</v>
      </c>
      <c r="Q201" s="173">
        <v>0</v>
      </c>
      <c r="R201" s="173">
        <f>Q201*H201</f>
        <v>0</v>
      </c>
      <c r="S201" s="173">
        <v>0</v>
      </c>
      <c r="T201" s="174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5" t="s">
        <v>147</v>
      </c>
      <c r="AT201" s="175" t="s">
        <v>143</v>
      </c>
      <c r="AU201" s="175" t="s">
        <v>88</v>
      </c>
      <c r="AY201" s="18" t="s">
        <v>141</v>
      </c>
      <c r="BE201" s="176">
        <f>IF(N201="základní",J201,0)</f>
        <v>0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8" t="s">
        <v>86</v>
      </c>
      <c r="BK201" s="176">
        <f>ROUND(I201*H201,2)</f>
        <v>0</v>
      </c>
      <c r="BL201" s="18" t="s">
        <v>147</v>
      </c>
      <c r="BM201" s="175" t="s">
        <v>255</v>
      </c>
    </row>
    <row r="202" spans="1:65" s="2" customFormat="1" ht="16.5" customHeight="1">
      <c r="A202" s="33"/>
      <c r="B202" s="162"/>
      <c r="C202" s="163" t="s">
        <v>256</v>
      </c>
      <c r="D202" s="163" t="s">
        <v>143</v>
      </c>
      <c r="E202" s="164" t="s">
        <v>257</v>
      </c>
      <c r="F202" s="165" t="s">
        <v>258</v>
      </c>
      <c r="G202" s="166" t="s">
        <v>172</v>
      </c>
      <c r="H202" s="167">
        <v>7.1120000000000001</v>
      </c>
      <c r="I202" s="168"/>
      <c r="J202" s="169">
        <f>ROUND(I202*H202,2)</f>
        <v>0</v>
      </c>
      <c r="K202" s="170"/>
      <c r="L202" s="34"/>
      <c r="M202" s="171" t="s">
        <v>1</v>
      </c>
      <c r="N202" s="172" t="s">
        <v>43</v>
      </c>
      <c r="O202" s="59"/>
      <c r="P202" s="173">
        <f>O202*H202</f>
        <v>0</v>
      </c>
      <c r="Q202" s="173">
        <v>2.2563399999999998</v>
      </c>
      <c r="R202" s="173">
        <f>Q202*H202</f>
        <v>16.04709008</v>
      </c>
      <c r="S202" s="173">
        <v>0</v>
      </c>
      <c r="T202" s="174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5" t="s">
        <v>147</v>
      </c>
      <c r="AT202" s="175" t="s">
        <v>143</v>
      </c>
      <c r="AU202" s="175" t="s">
        <v>88</v>
      </c>
      <c r="AY202" s="18" t="s">
        <v>141</v>
      </c>
      <c r="BE202" s="176">
        <f>IF(N202="základní",J202,0)</f>
        <v>0</v>
      </c>
      <c r="BF202" s="176">
        <f>IF(N202="snížená",J202,0)</f>
        <v>0</v>
      </c>
      <c r="BG202" s="176">
        <f>IF(N202="zákl. přenesená",J202,0)</f>
        <v>0</v>
      </c>
      <c r="BH202" s="176">
        <f>IF(N202="sníž. přenesená",J202,0)</f>
        <v>0</v>
      </c>
      <c r="BI202" s="176">
        <f>IF(N202="nulová",J202,0)</f>
        <v>0</v>
      </c>
      <c r="BJ202" s="18" t="s">
        <v>86</v>
      </c>
      <c r="BK202" s="176">
        <f>ROUND(I202*H202,2)</f>
        <v>0</v>
      </c>
      <c r="BL202" s="18" t="s">
        <v>147</v>
      </c>
      <c r="BM202" s="175" t="s">
        <v>259</v>
      </c>
    </row>
    <row r="203" spans="1:65" s="14" customFormat="1">
      <c r="B203" s="186"/>
      <c r="D203" s="178" t="s">
        <v>149</v>
      </c>
      <c r="E203" s="187" t="s">
        <v>1</v>
      </c>
      <c r="F203" s="188" t="s">
        <v>174</v>
      </c>
      <c r="H203" s="187" t="s">
        <v>1</v>
      </c>
      <c r="I203" s="189"/>
      <c r="L203" s="186"/>
      <c r="M203" s="190"/>
      <c r="N203" s="191"/>
      <c r="O203" s="191"/>
      <c r="P203" s="191"/>
      <c r="Q203" s="191"/>
      <c r="R203" s="191"/>
      <c r="S203" s="191"/>
      <c r="T203" s="192"/>
      <c r="AT203" s="187" t="s">
        <v>149</v>
      </c>
      <c r="AU203" s="187" t="s">
        <v>88</v>
      </c>
      <c r="AV203" s="14" t="s">
        <v>86</v>
      </c>
      <c r="AW203" s="14" t="s">
        <v>34</v>
      </c>
      <c r="AX203" s="14" t="s">
        <v>78</v>
      </c>
      <c r="AY203" s="187" t="s">
        <v>141</v>
      </c>
    </row>
    <row r="204" spans="1:65" s="13" customFormat="1">
      <c r="B204" s="177"/>
      <c r="D204" s="178" t="s">
        <v>149</v>
      </c>
      <c r="E204" s="179" t="s">
        <v>1</v>
      </c>
      <c r="F204" s="180" t="s">
        <v>260</v>
      </c>
      <c r="H204" s="181">
        <v>3</v>
      </c>
      <c r="I204" s="182"/>
      <c r="L204" s="177"/>
      <c r="M204" s="183"/>
      <c r="N204" s="184"/>
      <c r="O204" s="184"/>
      <c r="P204" s="184"/>
      <c r="Q204" s="184"/>
      <c r="R204" s="184"/>
      <c r="S204" s="184"/>
      <c r="T204" s="185"/>
      <c r="AT204" s="179" t="s">
        <v>149</v>
      </c>
      <c r="AU204" s="179" t="s">
        <v>88</v>
      </c>
      <c r="AV204" s="13" t="s">
        <v>88</v>
      </c>
      <c r="AW204" s="13" t="s">
        <v>34</v>
      </c>
      <c r="AX204" s="13" t="s">
        <v>78</v>
      </c>
      <c r="AY204" s="179" t="s">
        <v>141</v>
      </c>
    </row>
    <row r="205" spans="1:65" s="13" customFormat="1">
      <c r="B205" s="177"/>
      <c r="D205" s="178" t="s">
        <v>149</v>
      </c>
      <c r="E205" s="179" t="s">
        <v>1</v>
      </c>
      <c r="F205" s="180" t="s">
        <v>261</v>
      </c>
      <c r="H205" s="181">
        <v>1.1519999999999999</v>
      </c>
      <c r="I205" s="182"/>
      <c r="L205" s="177"/>
      <c r="M205" s="183"/>
      <c r="N205" s="184"/>
      <c r="O205" s="184"/>
      <c r="P205" s="184"/>
      <c r="Q205" s="184"/>
      <c r="R205" s="184"/>
      <c r="S205" s="184"/>
      <c r="T205" s="185"/>
      <c r="AT205" s="179" t="s">
        <v>149</v>
      </c>
      <c r="AU205" s="179" t="s">
        <v>88</v>
      </c>
      <c r="AV205" s="13" t="s">
        <v>88</v>
      </c>
      <c r="AW205" s="13" t="s">
        <v>34</v>
      </c>
      <c r="AX205" s="13" t="s">
        <v>78</v>
      </c>
      <c r="AY205" s="179" t="s">
        <v>141</v>
      </c>
    </row>
    <row r="206" spans="1:65" s="13" customFormat="1">
      <c r="B206" s="177"/>
      <c r="D206" s="178" t="s">
        <v>149</v>
      </c>
      <c r="E206" s="179" t="s">
        <v>1</v>
      </c>
      <c r="F206" s="180" t="s">
        <v>262</v>
      </c>
      <c r="H206" s="181">
        <v>0.4</v>
      </c>
      <c r="I206" s="182"/>
      <c r="L206" s="177"/>
      <c r="M206" s="183"/>
      <c r="N206" s="184"/>
      <c r="O206" s="184"/>
      <c r="P206" s="184"/>
      <c r="Q206" s="184"/>
      <c r="R206" s="184"/>
      <c r="S206" s="184"/>
      <c r="T206" s="185"/>
      <c r="AT206" s="179" t="s">
        <v>149</v>
      </c>
      <c r="AU206" s="179" t="s">
        <v>88</v>
      </c>
      <c r="AV206" s="13" t="s">
        <v>88</v>
      </c>
      <c r="AW206" s="13" t="s">
        <v>34</v>
      </c>
      <c r="AX206" s="13" t="s">
        <v>78</v>
      </c>
      <c r="AY206" s="179" t="s">
        <v>141</v>
      </c>
    </row>
    <row r="207" spans="1:65" s="13" customFormat="1">
      <c r="B207" s="177"/>
      <c r="D207" s="178" t="s">
        <v>149</v>
      </c>
      <c r="E207" s="179" t="s">
        <v>1</v>
      </c>
      <c r="F207" s="180" t="s">
        <v>263</v>
      </c>
      <c r="H207" s="181">
        <v>2.56</v>
      </c>
      <c r="I207" s="182"/>
      <c r="L207" s="177"/>
      <c r="M207" s="183"/>
      <c r="N207" s="184"/>
      <c r="O207" s="184"/>
      <c r="P207" s="184"/>
      <c r="Q207" s="184"/>
      <c r="R207" s="184"/>
      <c r="S207" s="184"/>
      <c r="T207" s="185"/>
      <c r="AT207" s="179" t="s">
        <v>149</v>
      </c>
      <c r="AU207" s="179" t="s">
        <v>88</v>
      </c>
      <c r="AV207" s="13" t="s">
        <v>88</v>
      </c>
      <c r="AW207" s="13" t="s">
        <v>34</v>
      </c>
      <c r="AX207" s="13" t="s">
        <v>78</v>
      </c>
      <c r="AY207" s="179" t="s">
        <v>141</v>
      </c>
    </row>
    <row r="208" spans="1:65" s="15" customFormat="1">
      <c r="B208" s="193"/>
      <c r="D208" s="178" t="s">
        <v>149</v>
      </c>
      <c r="E208" s="194" t="s">
        <v>1</v>
      </c>
      <c r="F208" s="195" t="s">
        <v>158</v>
      </c>
      <c r="H208" s="196">
        <v>7.1120000000000001</v>
      </c>
      <c r="I208" s="197"/>
      <c r="L208" s="193"/>
      <c r="M208" s="198"/>
      <c r="N208" s="199"/>
      <c r="O208" s="199"/>
      <c r="P208" s="199"/>
      <c r="Q208" s="199"/>
      <c r="R208" s="199"/>
      <c r="S208" s="199"/>
      <c r="T208" s="200"/>
      <c r="AT208" s="194" t="s">
        <v>149</v>
      </c>
      <c r="AU208" s="194" t="s">
        <v>88</v>
      </c>
      <c r="AV208" s="15" t="s">
        <v>147</v>
      </c>
      <c r="AW208" s="15" t="s">
        <v>34</v>
      </c>
      <c r="AX208" s="15" t="s">
        <v>86</v>
      </c>
      <c r="AY208" s="194" t="s">
        <v>141</v>
      </c>
    </row>
    <row r="209" spans="1:65" s="2" customFormat="1" ht="16.5" customHeight="1">
      <c r="A209" s="33"/>
      <c r="B209" s="162"/>
      <c r="C209" s="163" t="s">
        <v>264</v>
      </c>
      <c r="D209" s="163" t="s">
        <v>143</v>
      </c>
      <c r="E209" s="164" t="s">
        <v>265</v>
      </c>
      <c r="F209" s="165" t="s">
        <v>266</v>
      </c>
      <c r="G209" s="166" t="s">
        <v>146</v>
      </c>
      <c r="H209" s="167">
        <v>15.84</v>
      </c>
      <c r="I209" s="168"/>
      <c r="J209" s="169">
        <f>ROUND(I209*H209,2)</f>
        <v>0</v>
      </c>
      <c r="K209" s="170"/>
      <c r="L209" s="34"/>
      <c r="M209" s="171" t="s">
        <v>1</v>
      </c>
      <c r="N209" s="172" t="s">
        <v>43</v>
      </c>
      <c r="O209" s="59"/>
      <c r="P209" s="173">
        <f>O209*H209</f>
        <v>0</v>
      </c>
      <c r="Q209" s="173">
        <v>2.64E-3</v>
      </c>
      <c r="R209" s="173">
        <f>Q209*H209</f>
        <v>4.1817599999999996E-2</v>
      </c>
      <c r="S209" s="173">
        <v>0</v>
      </c>
      <c r="T209" s="174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5" t="s">
        <v>147</v>
      </c>
      <c r="AT209" s="175" t="s">
        <v>143</v>
      </c>
      <c r="AU209" s="175" t="s">
        <v>88</v>
      </c>
      <c r="AY209" s="18" t="s">
        <v>141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8" t="s">
        <v>86</v>
      </c>
      <c r="BK209" s="176">
        <f>ROUND(I209*H209,2)</f>
        <v>0</v>
      </c>
      <c r="BL209" s="18" t="s">
        <v>147</v>
      </c>
      <c r="BM209" s="175" t="s">
        <v>267</v>
      </c>
    </row>
    <row r="210" spans="1:65" s="14" customFormat="1">
      <c r="B210" s="186"/>
      <c r="D210" s="178" t="s">
        <v>149</v>
      </c>
      <c r="E210" s="187" t="s">
        <v>1</v>
      </c>
      <c r="F210" s="188" t="s">
        <v>174</v>
      </c>
      <c r="H210" s="187" t="s">
        <v>1</v>
      </c>
      <c r="I210" s="189"/>
      <c r="L210" s="186"/>
      <c r="M210" s="190"/>
      <c r="N210" s="191"/>
      <c r="O210" s="191"/>
      <c r="P210" s="191"/>
      <c r="Q210" s="191"/>
      <c r="R210" s="191"/>
      <c r="S210" s="191"/>
      <c r="T210" s="192"/>
      <c r="AT210" s="187" t="s">
        <v>149</v>
      </c>
      <c r="AU210" s="187" t="s">
        <v>88</v>
      </c>
      <c r="AV210" s="14" t="s">
        <v>86</v>
      </c>
      <c r="AW210" s="14" t="s">
        <v>34</v>
      </c>
      <c r="AX210" s="14" t="s">
        <v>78</v>
      </c>
      <c r="AY210" s="187" t="s">
        <v>141</v>
      </c>
    </row>
    <row r="211" spans="1:65" s="13" customFormat="1">
      <c r="B211" s="177"/>
      <c r="D211" s="178" t="s">
        <v>149</v>
      </c>
      <c r="E211" s="179" t="s">
        <v>1</v>
      </c>
      <c r="F211" s="180" t="s">
        <v>268</v>
      </c>
      <c r="H211" s="181">
        <v>7.2</v>
      </c>
      <c r="I211" s="182"/>
      <c r="L211" s="177"/>
      <c r="M211" s="183"/>
      <c r="N211" s="184"/>
      <c r="O211" s="184"/>
      <c r="P211" s="184"/>
      <c r="Q211" s="184"/>
      <c r="R211" s="184"/>
      <c r="S211" s="184"/>
      <c r="T211" s="185"/>
      <c r="AT211" s="179" t="s">
        <v>149</v>
      </c>
      <c r="AU211" s="179" t="s">
        <v>88</v>
      </c>
      <c r="AV211" s="13" t="s">
        <v>88</v>
      </c>
      <c r="AW211" s="13" t="s">
        <v>34</v>
      </c>
      <c r="AX211" s="13" t="s">
        <v>78</v>
      </c>
      <c r="AY211" s="179" t="s">
        <v>141</v>
      </c>
    </row>
    <row r="212" spans="1:65" s="13" customFormat="1">
      <c r="B212" s="177"/>
      <c r="D212" s="178" t="s">
        <v>149</v>
      </c>
      <c r="E212" s="179" t="s">
        <v>1</v>
      </c>
      <c r="F212" s="180" t="s">
        <v>269</v>
      </c>
      <c r="H212" s="181">
        <v>3.6</v>
      </c>
      <c r="I212" s="182"/>
      <c r="L212" s="177"/>
      <c r="M212" s="183"/>
      <c r="N212" s="184"/>
      <c r="O212" s="184"/>
      <c r="P212" s="184"/>
      <c r="Q212" s="184"/>
      <c r="R212" s="184"/>
      <c r="S212" s="184"/>
      <c r="T212" s="185"/>
      <c r="AT212" s="179" t="s">
        <v>149</v>
      </c>
      <c r="AU212" s="179" t="s">
        <v>88</v>
      </c>
      <c r="AV212" s="13" t="s">
        <v>88</v>
      </c>
      <c r="AW212" s="13" t="s">
        <v>34</v>
      </c>
      <c r="AX212" s="13" t="s">
        <v>78</v>
      </c>
      <c r="AY212" s="179" t="s">
        <v>141</v>
      </c>
    </row>
    <row r="213" spans="1:65" s="13" customFormat="1">
      <c r="B213" s="177"/>
      <c r="D213" s="178" t="s">
        <v>149</v>
      </c>
      <c r="E213" s="179" t="s">
        <v>1</v>
      </c>
      <c r="F213" s="180" t="s">
        <v>270</v>
      </c>
      <c r="H213" s="181">
        <v>1.2</v>
      </c>
      <c r="I213" s="182"/>
      <c r="L213" s="177"/>
      <c r="M213" s="183"/>
      <c r="N213" s="184"/>
      <c r="O213" s="184"/>
      <c r="P213" s="184"/>
      <c r="Q213" s="184"/>
      <c r="R213" s="184"/>
      <c r="S213" s="184"/>
      <c r="T213" s="185"/>
      <c r="AT213" s="179" t="s">
        <v>149</v>
      </c>
      <c r="AU213" s="179" t="s">
        <v>88</v>
      </c>
      <c r="AV213" s="13" t="s">
        <v>88</v>
      </c>
      <c r="AW213" s="13" t="s">
        <v>34</v>
      </c>
      <c r="AX213" s="13" t="s">
        <v>78</v>
      </c>
      <c r="AY213" s="179" t="s">
        <v>141</v>
      </c>
    </row>
    <row r="214" spans="1:65" s="13" customFormat="1">
      <c r="B214" s="177"/>
      <c r="D214" s="178" t="s">
        <v>149</v>
      </c>
      <c r="E214" s="179" t="s">
        <v>1</v>
      </c>
      <c r="F214" s="180" t="s">
        <v>271</v>
      </c>
      <c r="H214" s="181">
        <v>3.84</v>
      </c>
      <c r="I214" s="182"/>
      <c r="L214" s="177"/>
      <c r="M214" s="183"/>
      <c r="N214" s="184"/>
      <c r="O214" s="184"/>
      <c r="P214" s="184"/>
      <c r="Q214" s="184"/>
      <c r="R214" s="184"/>
      <c r="S214" s="184"/>
      <c r="T214" s="185"/>
      <c r="AT214" s="179" t="s">
        <v>149</v>
      </c>
      <c r="AU214" s="179" t="s">
        <v>88</v>
      </c>
      <c r="AV214" s="13" t="s">
        <v>88</v>
      </c>
      <c r="AW214" s="13" t="s">
        <v>34</v>
      </c>
      <c r="AX214" s="13" t="s">
        <v>78</v>
      </c>
      <c r="AY214" s="179" t="s">
        <v>141</v>
      </c>
    </row>
    <row r="215" spans="1:65" s="15" customFormat="1">
      <c r="B215" s="193"/>
      <c r="D215" s="178" t="s">
        <v>149</v>
      </c>
      <c r="E215" s="194" t="s">
        <v>1</v>
      </c>
      <c r="F215" s="195" t="s">
        <v>158</v>
      </c>
      <c r="H215" s="196">
        <v>15.84</v>
      </c>
      <c r="I215" s="197"/>
      <c r="L215" s="193"/>
      <c r="M215" s="198"/>
      <c r="N215" s="199"/>
      <c r="O215" s="199"/>
      <c r="P215" s="199"/>
      <c r="Q215" s="199"/>
      <c r="R215" s="199"/>
      <c r="S215" s="199"/>
      <c r="T215" s="200"/>
      <c r="AT215" s="194" t="s">
        <v>149</v>
      </c>
      <c r="AU215" s="194" t="s">
        <v>88</v>
      </c>
      <c r="AV215" s="15" t="s">
        <v>147</v>
      </c>
      <c r="AW215" s="15" t="s">
        <v>34</v>
      </c>
      <c r="AX215" s="15" t="s">
        <v>86</v>
      </c>
      <c r="AY215" s="194" t="s">
        <v>141</v>
      </c>
    </row>
    <row r="216" spans="1:65" s="2" customFormat="1" ht="16.5" customHeight="1">
      <c r="A216" s="33"/>
      <c r="B216" s="162"/>
      <c r="C216" s="163" t="s">
        <v>272</v>
      </c>
      <c r="D216" s="163" t="s">
        <v>143</v>
      </c>
      <c r="E216" s="164" t="s">
        <v>273</v>
      </c>
      <c r="F216" s="165" t="s">
        <v>274</v>
      </c>
      <c r="G216" s="166" t="s">
        <v>146</v>
      </c>
      <c r="H216" s="167">
        <v>15.84</v>
      </c>
      <c r="I216" s="168"/>
      <c r="J216" s="169">
        <f>ROUND(I216*H216,2)</f>
        <v>0</v>
      </c>
      <c r="K216" s="170"/>
      <c r="L216" s="34"/>
      <c r="M216" s="171" t="s">
        <v>1</v>
      </c>
      <c r="N216" s="172" t="s">
        <v>43</v>
      </c>
      <c r="O216" s="59"/>
      <c r="P216" s="173">
        <f>O216*H216</f>
        <v>0</v>
      </c>
      <c r="Q216" s="173">
        <v>0</v>
      </c>
      <c r="R216" s="173">
        <f>Q216*H216</f>
        <v>0</v>
      </c>
      <c r="S216" s="173">
        <v>0</v>
      </c>
      <c r="T216" s="174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5" t="s">
        <v>147</v>
      </c>
      <c r="AT216" s="175" t="s">
        <v>143</v>
      </c>
      <c r="AU216" s="175" t="s">
        <v>88</v>
      </c>
      <c r="AY216" s="18" t="s">
        <v>141</v>
      </c>
      <c r="BE216" s="176">
        <f>IF(N216="základní",J216,0)</f>
        <v>0</v>
      </c>
      <c r="BF216" s="176">
        <f>IF(N216="snížená",J216,0)</f>
        <v>0</v>
      </c>
      <c r="BG216" s="176">
        <f>IF(N216="zákl. přenesená",J216,0)</f>
        <v>0</v>
      </c>
      <c r="BH216" s="176">
        <f>IF(N216="sníž. přenesená",J216,0)</f>
        <v>0</v>
      </c>
      <c r="BI216" s="176">
        <f>IF(N216="nulová",J216,0)</f>
        <v>0</v>
      </c>
      <c r="BJ216" s="18" t="s">
        <v>86</v>
      </c>
      <c r="BK216" s="176">
        <f>ROUND(I216*H216,2)</f>
        <v>0</v>
      </c>
      <c r="BL216" s="18" t="s">
        <v>147</v>
      </c>
      <c r="BM216" s="175" t="s">
        <v>275</v>
      </c>
    </row>
    <row r="217" spans="1:65" s="12" customFormat="1" ht="22.8" customHeight="1">
      <c r="B217" s="149"/>
      <c r="D217" s="150" t="s">
        <v>77</v>
      </c>
      <c r="E217" s="160" t="s">
        <v>159</v>
      </c>
      <c r="F217" s="160" t="s">
        <v>276</v>
      </c>
      <c r="I217" s="152"/>
      <c r="J217" s="161">
        <f>BK217</f>
        <v>0</v>
      </c>
      <c r="L217" s="149"/>
      <c r="M217" s="154"/>
      <c r="N217" s="155"/>
      <c r="O217" s="155"/>
      <c r="P217" s="156">
        <f>SUM(P218:P221)</f>
        <v>0</v>
      </c>
      <c r="Q217" s="155"/>
      <c r="R217" s="156">
        <f>SUM(R218:R221)</f>
        <v>2.19468</v>
      </c>
      <c r="S217" s="155"/>
      <c r="T217" s="157">
        <f>SUM(T218:T221)</f>
        <v>0</v>
      </c>
      <c r="AR217" s="150" t="s">
        <v>86</v>
      </c>
      <c r="AT217" s="158" t="s">
        <v>77</v>
      </c>
      <c r="AU217" s="158" t="s">
        <v>86</v>
      </c>
      <c r="AY217" s="150" t="s">
        <v>141</v>
      </c>
      <c r="BK217" s="159">
        <f>SUM(BK218:BK221)</f>
        <v>0</v>
      </c>
    </row>
    <row r="218" spans="1:65" s="2" customFormat="1" ht="21.75" customHeight="1">
      <c r="A218" s="33"/>
      <c r="B218" s="162"/>
      <c r="C218" s="163" t="s">
        <v>277</v>
      </c>
      <c r="D218" s="163" t="s">
        <v>143</v>
      </c>
      <c r="E218" s="164" t="s">
        <v>278</v>
      </c>
      <c r="F218" s="165" t="s">
        <v>279</v>
      </c>
      <c r="G218" s="166" t="s">
        <v>280</v>
      </c>
      <c r="H218" s="167">
        <v>12</v>
      </c>
      <c r="I218" s="168"/>
      <c r="J218" s="169">
        <f>ROUND(I218*H218,2)</f>
        <v>0</v>
      </c>
      <c r="K218" s="170"/>
      <c r="L218" s="34"/>
      <c r="M218" s="171" t="s">
        <v>1</v>
      </c>
      <c r="N218" s="172" t="s">
        <v>43</v>
      </c>
      <c r="O218" s="59"/>
      <c r="P218" s="173">
        <f>O218*H218</f>
        <v>0</v>
      </c>
      <c r="Q218" s="173">
        <v>0.17488999999999999</v>
      </c>
      <c r="R218" s="173">
        <f>Q218*H218</f>
        <v>2.0986799999999999</v>
      </c>
      <c r="S218" s="173">
        <v>0</v>
      </c>
      <c r="T218" s="174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5" t="s">
        <v>147</v>
      </c>
      <c r="AT218" s="175" t="s">
        <v>143</v>
      </c>
      <c r="AU218" s="175" t="s">
        <v>88</v>
      </c>
      <c r="AY218" s="18" t="s">
        <v>141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8" t="s">
        <v>86</v>
      </c>
      <c r="BK218" s="176">
        <f>ROUND(I218*H218,2)</f>
        <v>0</v>
      </c>
      <c r="BL218" s="18" t="s">
        <v>147</v>
      </c>
      <c r="BM218" s="175" t="s">
        <v>281</v>
      </c>
    </row>
    <row r="219" spans="1:65" s="13" customFormat="1">
      <c r="B219" s="177"/>
      <c r="D219" s="178" t="s">
        <v>149</v>
      </c>
      <c r="E219" s="179" t="s">
        <v>1</v>
      </c>
      <c r="F219" s="180" t="s">
        <v>282</v>
      </c>
      <c r="H219" s="181">
        <v>12</v>
      </c>
      <c r="I219" s="182"/>
      <c r="L219" s="177"/>
      <c r="M219" s="183"/>
      <c r="N219" s="184"/>
      <c r="O219" s="184"/>
      <c r="P219" s="184"/>
      <c r="Q219" s="184"/>
      <c r="R219" s="184"/>
      <c r="S219" s="184"/>
      <c r="T219" s="185"/>
      <c r="AT219" s="179" t="s">
        <v>149</v>
      </c>
      <c r="AU219" s="179" t="s">
        <v>88</v>
      </c>
      <c r="AV219" s="13" t="s">
        <v>88</v>
      </c>
      <c r="AW219" s="13" t="s">
        <v>34</v>
      </c>
      <c r="AX219" s="13" t="s">
        <v>78</v>
      </c>
      <c r="AY219" s="179" t="s">
        <v>141</v>
      </c>
    </row>
    <row r="220" spans="1:65" s="15" customFormat="1">
      <c r="B220" s="193"/>
      <c r="D220" s="178" t="s">
        <v>149</v>
      </c>
      <c r="E220" s="194" t="s">
        <v>1</v>
      </c>
      <c r="F220" s="195" t="s">
        <v>158</v>
      </c>
      <c r="H220" s="196">
        <v>12</v>
      </c>
      <c r="I220" s="197"/>
      <c r="L220" s="193"/>
      <c r="M220" s="198"/>
      <c r="N220" s="199"/>
      <c r="O220" s="199"/>
      <c r="P220" s="199"/>
      <c r="Q220" s="199"/>
      <c r="R220" s="199"/>
      <c r="S220" s="199"/>
      <c r="T220" s="200"/>
      <c r="AT220" s="194" t="s">
        <v>149</v>
      </c>
      <c r="AU220" s="194" t="s">
        <v>88</v>
      </c>
      <c r="AV220" s="15" t="s">
        <v>147</v>
      </c>
      <c r="AW220" s="15" t="s">
        <v>34</v>
      </c>
      <c r="AX220" s="15" t="s">
        <v>86</v>
      </c>
      <c r="AY220" s="194" t="s">
        <v>141</v>
      </c>
    </row>
    <row r="221" spans="1:65" s="2" customFormat="1" ht="21.75" customHeight="1">
      <c r="A221" s="33"/>
      <c r="B221" s="162"/>
      <c r="C221" s="201" t="s">
        <v>283</v>
      </c>
      <c r="D221" s="201" t="s">
        <v>206</v>
      </c>
      <c r="E221" s="202" t="s">
        <v>284</v>
      </c>
      <c r="F221" s="203" t="s">
        <v>285</v>
      </c>
      <c r="G221" s="204" t="s">
        <v>280</v>
      </c>
      <c r="H221" s="205">
        <v>12</v>
      </c>
      <c r="I221" s="206"/>
      <c r="J221" s="207">
        <f>ROUND(I221*H221,2)</f>
        <v>0</v>
      </c>
      <c r="K221" s="208"/>
      <c r="L221" s="209"/>
      <c r="M221" s="210" t="s">
        <v>1</v>
      </c>
      <c r="N221" s="211" t="s">
        <v>43</v>
      </c>
      <c r="O221" s="59"/>
      <c r="P221" s="173">
        <f>O221*H221</f>
        <v>0</v>
      </c>
      <c r="Q221" s="173">
        <v>8.0000000000000002E-3</v>
      </c>
      <c r="R221" s="173">
        <f>Q221*H221</f>
        <v>9.6000000000000002E-2</v>
      </c>
      <c r="S221" s="173">
        <v>0</v>
      </c>
      <c r="T221" s="17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5" t="s">
        <v>187</v>
      </c>
      <c r="AT221" s="175" t="s">
        <v>206</v>
      </c>
      <c r="AU221" s="175" t="s">
        <v>88</v>
      </c>
      <c r="AY221" s="18" t="s">
        <v>141</v>
      </c>
      <c r="BE221" s="176">
        <f>IF(N221="základní",J221,0)</f>
        <v>0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18" t="s">
        <v>86</v>
      </c>
      <c r="BK221" s="176">
        <f>ROUND(I221*H221,2)</f>
        <v>0</v>
      </c>
      <c r="BL221" s="18" t="s">
        <v>147</v>
      </c>
      <c r="BM221" s="175" t="s">
        <v>286</v>
      </c>
    </row>
    <row r="222" spans="1:65" s="12" customFormat="1" ht="22.8" customHeight="1">
      <c r="B222" s="149"/>
      <c r="D222" s="150" t="s">
        <v>77</v>
      </c>
      <c r="E222" s="160" t="s">
        <v>169</v>
      </c>
      <c r="F222" s="160" t="s">
        <v>287</v>
      </c>
      <c r="I222" s="152"/>
      <c r="J222" s="161">
        <f>BK222</f>
        <v>0</v>
      </c>
      <c r="L222" s="149"/>
      <c r="M222" s="154"/>
      <c r="N222" s="155"/>
      <c r="O222" s="155"/>
      <c r="P222" s="156">
        <f>SUM(P223:P256)</f>
        <v>0</v>
      </c>
      <c r="Q222" s="155"/>
      <c r="R222" s="156">
        <f>SUM(R223:R256)</f>
        <v>5.0132200000000005</v>
      </c>
      <c r="S222" s="155"/>
      <c r="T222" s="157">
        <f>SUM(T223:T256)</f>
        <v>0</v>
      </c>
      <c r="AR222" s="150" t="s">
        <v>86</v>
      </c>
      <c r="AT222" s="158" t="s">
        <v>77</v>
      </c>
      <c r="AU222" s="158" t="s">
        <v>86</v>
      </c>
      <c r="AY222" s="150" t="s">
        <v>141</v>
      </c>
      <c r="BK222" s="159">
        <f>SUM(BK223:BK256)</f>
        <v>0</v>
      </c>
    </row>
    <row r="223" spans="1:65" s="2" customFormat="1" ht="21.75" customHeight="1">
      <c r="A223" s="33"/>
      <c r="B223" s="162"/>
      <c r="C223" s="163" t="s">
        <v>288</v>
      </c>
      <c r="D223" s="163" t="s">
        <v>143</v>
      </c>
      <c r="E223" s="164" t="s">
        <v>289</v>
      </c>
      <c r="F223" s="165" t="s">
        <v>290</v>
      </c>
      <c r="G223" s="166" t="s">
        <v>146</v>
      </c>
      <c r="H223" s="167">
        <v>52.4</v>
      </c>
      <c r="I223" s="168"/>
      <c r="J223" s="169">
        <f>ROUND(I223*H223,2)</f>
        <v>0</v>
      </c>
      <c r="K223" s="170"/>
      <c r="L223" s="34"/>
      <c r="M223" s="171" t="s">
        <v>1</v>
      </c>
      <c r="N223" s="172" t="s">
        <v>43</v>
      </c>
      <c r="O223" s="59"/>
      <c r="P223" s="173">
        <f>O223*H223</f>
        <v>0</v>
      </c>
      <c r="Q223" s="173">
        <v>0</v>
      </c>
      <c r="R223" s="173">
        <f>Q223*H223</f>
        <v>0</v>
      </c>
      <c r="S223" s="173">
        <v>0</v>
      </c>
      <c r="T223" s="174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75" t="s">
        <v>147</v>
      </c>
      <c r="AT223" s="175" t="s">
        <v>143</v>
      </c>
      <c r="AU223" s="175" t="s">
        <v>88</v>
      </c>
      <c r="AY223" s="18" t="s">
        <v>141</v>
      </c>
      <c r="BE223" s="176">
        <f>IF(N223="základní",J223,0)</f>
        <v>0</v>
      </c>
      <c r="BF223" s="176">
        <f>IF(N223="snížená",J223,0)</f>
        <v>0</v>
      </c>
      <c r="BG223" s="176">
        <f>IF(N223="zákl. přenesená",J223,0)</f>
        <v>0</v>
      </c>
      <c r="BH223" s="176">
        <f>IF(N223="sníž. přenesená",J223,0)</f>
        <v>0</v>
      </c>
      <c r="BI223" s="176">
        <f>IF(N223="nulová",J223,0)</f>
        <v>0</v>
      </c>
      <c r="BJ223" s="18" t="s">
        <v>86</v>
      </c>
      <c r="BK223" s="176">
        <f>ROUND(I223*H223,2)</f>
        <v>0</v>
      </c>
      <c r="BL223" s="18" t="s">
        <v>147</v>
      </c>
      <c r="BM223" s="175" t="s">
        <v>291</v>
      </c>
    </row>
    <row r="224" spans="1:65" s="14" customFormat="1">
      <c r="B224" s="186"/>
      <c r="D224" s="178" t="s">
        <v>149</v>
      </c>
      <c r="E224" s="187" t="s">
        <v>1</v>
      </c>
      <c r="F224" s="188" t="s">
        <v>292</v>
      </c>
      <c r="H224" s="187" t="s">
        <v>1</v>
      </c>
      <c r="I224" s="189"/>
      <c r="L224" s="186"/>
      <c r="M224" s="190"/>
      <c r="N224" s="191"/>
      <c r="O224" s="191"/>
      <c r="P224" s="191"/>
      <c r="Q224" s="191"/>
      <c r="R224" s="191"/>
      <c r="S224" s="191"/>
      <c r="T224" s="192"/>
      <c r="AT224" s="187" t="s">
        <v>149</v>
      </c>
      <c r="AU224" s="187" t="s">
        <v>88</v>
      </c>
      <c r="AV224" s="14" t="s">
        <v>86</v>
      </c>
      <c r="AW224" s="14" t="s">
        <v>34</v>
      </c>
      <c r="AX224" s="14" t="s">
        <v>78</v>
      </c>
      <c r="AY224" s="187" t="s">
        <v>141</v>
      </c>
    </row>
    <row r="225" spans="1:65" s="13" customFormat="1">
      <c r="B225" s="177"/>
      <c r="D225" s="178" t="s">
        <v>149</v>
      </c>
      <c r="E225" s="179" t="s">
        <v>1</v>
      </c>
      <c r="F225" s="180" t="s">
        <v>157</v>
      </c>
      <c r="H225" s="181">
        <v>52.4</v>
      </c>
      <c r="I225" s="182"/>
      <c r="L225" s="177"/>
      <c r="M225" s="183"/>
      <c r="N225" s="184"/>
      <c r="O225" s="184"/>
      <c r="P225" s="184"/>
      <c r="Q225" s="184"/>
      <c r="R225" s="184"/>
      <c r="S225" s="184"/>
      <c r="T225" s="185"/>
      <c r="AT225" s="179" t="s">
        <v>149</v>
      </c>
      <c r="AU225" s="179" t="s">
        <v>88</v>
      </c>
      <c r="AV225" s="13" t="s">
        <v>88</v>
      </c>
      <c r="AW225" s="13" t="s">
        <v>34</v>
      </c>
      <c r="AX225" s="13" t="s">
        <v>78</v>
      </c>
      <c r="AY225" s="179" t="s">
        <v>141</v>
      </c>
    </row>
    <row r="226" spans="1:65" s="15" customFormat="1">
      <c r="B226" s="193"/>
      <c r="D226" s="178" t="s">
        <v>149</v>
      </c>
      <c r="E226" s="194" t="s">
        <v>1</v>
      </c>
      <c r="F226" s="195" t="s">
        <v>158</v>
      </c>
      <c r="H226" s="196">
        <v>52.4</v>
      </c>
      <c r="I226" s="197"/>
      <c r="L226" s="193"/>
      <c r="M226" s="198"/>
      <c r="N226" s="199"/>
      <c r="O226" s="199"/>
      <c r="P226" s="199"/>
      <c r="Q226" s="199"/>
      <c r="R226" s="199"/>
      <c r="S226" s="199"/>
      <c r="T226" s="200"/>
      <c r="AT226" s="194" t="s">
        <v>149</v>
      </c>
      <c r="AU226" s="194" t="s">
        <v>88</v>
      </c>
      <c r="AV226" s="15" t="s">
        <v>147</v>
      </c>
      <c r="AW226" s="15" t="s">
        <v>34</v>
      </c>
      <c r="AX226" s="15" t="s">
        <v>86</v>
      </c>
      <c r="AY226" s="194" t="s">
        <v>141</v>
      </c>
    </row>
    <row r="227" spans="1:65" s="2" customFormat="1" ht="21.75" customHeight="1">
      <c r="A227" s="33"/>
      <c r="B227" s="162"/>
      <c r="C227" s="163" t="s">
        <v>293</v>
      </c>
      <c r="D227" s="163" t="s">
        <v>143</v>
      </c>
      <c r="E227" s="164" t="s">
        <v>294</v>
      </c>
      <c r="F227" s="165" t="s">
        <v>295</v>
      </c>
      <c r="G227" s="166" t="s">
        <v>146</v>
      </c>
      <c r="H227" s="167">
        <v>45.6</v>
      </c>
      <c r="I227" s="168"/>
      <c r="J227" s="169">
        <f>ROUND(I227*H227,2)</f>
        <v>0</v>
      </c>
      <c r="K227" s="170"/>
      <c r="L227" s="34"/>
      <c r="M227" s="171" t="s">
        <v>1</v>
      </c>
      <c r="N227" s="172" t="s">
        <v>43</v>
      </c>
      <c r="O227" s="59"/>
      <c r="P227" s="173">
        <f>O227*H227</f>
        <v>0</v>
      </c>
      <c r="Q227" s="173">
        <v>0</v>
      </c>
      <c r="R227" s="173">
        <f>Q227*H227</f>
        <v>0</v>
      </c>
      <c r="S227" s="173">
        <v>0</v>
      </c>
      <c r="T227" s="174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5" t="s">
        <v>147</v>
      </c>
      <c r="AT227" s="175" t="s">
        <v>143</v>
      </c>
      <c r="AU227" s="175" t="s">
        <v>88</v>
      </c>
      <c r="AY227" s="18" t="s">
        <v>141</v>
      </c>
      <c r="BE227" s="176">
        <f>IF(N227="základní",J227,0)</f>
        <v>0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18" t="s">
        <v>86</v>
      </c>
      <c r="BK227" s="176">
        <f>ROUND(I227*H227,2)</f>
        <v>0</v>
      </c>
      <c r="BL227" s="18" t="s">
        <v>147</v>
      </c>
      <c r="BM227" s="175" t="s">
        <v>296</v>
      </c>
    </row>
    <row r="228" spans="1:65" s="14" customFormat="1">
      <c r="B228" s="186"/>
      <c r="D228" s="178" t="s">
        <v>149</v>
      </c>
      <c r="E228" s="187" t="s">
        <v>1</v>
      </c>
      <c r="F228" s="188" t="s">
        <v>297</v>
      </c>
      <c r="H228" s="187" t="s">
        <v>1</v>
      </c>
      <c r="I228" s="189"/>
      <c r="L228" s="186"/>
      <c r="M228" s="190"/>
      <c r="N228" s="191"/>
      <c r="O228" s="191"/>
      <c r="P228" s="191"/>
      <c r="Q228" s="191"/>
      <c r="R228" s="191"/>
      <c r="S228" s="191"/>
      <c r="T228" s="192"/>
      <c r="AT228" s="187" t="s">
        <v>149</v>
      </c>
      <c r="AU228" s="187" t="s">
        <v>88</v>
      </c>
      <c r="AV228" s="14" t="s">
        <v>86</v>
      </c>
      <c r="AW228" s="14" t="s">
        <v>34</v>
      </c>
      <c r="AX228" s="14" t="s">
        <v>78</v>
      </c>
      <c r="AY228" s="187" t="s">
        <v>141</v>
      </c>
    </row>
    <row r="229" spans="1:65" s="13" customFormat="1">
      <c r="B229" s="177"/>
      <c r="D229" s="178" t="s">
        <v>149</v>
      </c>
      <c r="E229" s="179" t="s">
        <v>1</v>
      </c>
      <c r="F229" s="180" t="s">
        <v>298</v>
      </c>
      <c r="H229" s="181">
        <v>45.6</v>
      </c>
      <c r="I229" s="182"/>
      <c r="L229" s="177"/>
      <c r="M229" s="183"/>
      <c r="N229" s="184"/>
      <c r="O229" s="184"/>
      <c r="P229" s="184"/>
      <c r="Q229" s="184"/>
      <c r="R229" s="184"/>
      <c r="S229" s="184"/>
      <c r="T229" s="185"/>
      <c r="AT229" s="179" t="s">
        <v>149</v>
      </c>
      <c r="AU229" s="179" t="s">
        <v>88</v>
      </c>
      <c r="AV229" s="13" t="s">
        <v>88</v>
      </c>
      <c r="AW229" s="13" t="s">
        <v>34</v>
      </c>
      <c r="AX229" s="13" t="s">
        <v>78</v>
      </c>
      <c r="AY229" s="179" t="s">
        <v>141</v>
      </c>
    </row>
    <row r="230" spans="1:65" s="15" customFormat="1">
      <c r="B230" s="193"/>
      <c r="D230" s="178" t="s">
        <v>149</v>
      </c>
      <c r="E230" s="194" t="s">
        <v>1</v>
      </c>
      <c r="F230" s="195" t="s">
        <v>158</v>
      </c>
      <c r="H230" s="196">
        <v>45.6</v>
      </c>
      <c r="I230" s="197"/>
      <c r="L230" s="193"/>
      <c r="M230" s="198"/>
      <c r="N230" s="199"/>
      <c r="O230" s="199"/>
      <c r="P230" s="199"/>
      <c r="Q230" s="199"/>
      <c r="R230" s="199"/>
      <c r="S230" s="199"/>
      <c r="T230" s="200"/>
      <c r="AT230" s="194" t="s">
        <v>149</v>
      </c>
      <c r="AU230" s="194" t="s">
        <v>88</v>
      </c>
      <c r="AV230" s="15" t="s">
        <v>147</v>
      </c>
      <c r="AW230" s="15" t="s">
        <v>34</v>
      </c>
      <c r="AX230" s="15" t="s">
        <v>86</v>
      </c>
      <c r="AY230" s="194" t="s">
        <v>141</v>
      </c>
    </row>
    <row r="231" spans="1:65" s="2" customFormat="1" ht="16.5" customHeight="1">
      <c r="A231" s="33"/>
      <c r="B231" s="162"/>
      <c r="C231" s="163" t="s">
        <v>299</v>
      </c>
      <c r="D231" s="163" t="s">
        <v>143</v>
      </c>
      <c r="E231" s="164" t="s">
        <v>300</v>
      </c>
      <c r="F231" s="165" t="s">
        <v>301</v>
      </c>
      <c r="G231" s="166" t="s">
        <v>146</v>
      </c>
      <c r="H231" s="167">
        <v>802.8</v>
      </c>
      <c r="I231" s="168"/>
      <c r="J231" s="169">
        <f>ROUND(I231*H231,2)</f>
        <v>0</v>
      </c>
      <c r="K231" s="170"/>
      <c r="L231" s="34"/>
      <c r="M231" s="171" t="s">
        <v>1</v>
      </c>
      <c r="N231" s="172" t="s">
        <v>43</v>
      </c>
      <c r="O231" s="59"/>
      <c r="P231" s="173">
        <f>O231*H231</f>
        <v>0</v>
      </c>
      <c r="Q231" s="173">
        <v>0</v>
      </c>
      <c r="R231" s="173">
        <f>Q231*H231</f>
        <v>0</v>
      </c>
      <c r="S231" s="173">
        <v>0</v>
      </c>
      <c r="T231" s="174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5" t="s">
        <v>147</v>
      </c>
      <c r="AT231" s="175" t="s">
        <v>143</v>
      </c>
      <c r="AU231" s="175" t="s">
        <v>88</v>
      </c>
      <c r="AY231" s="18" t="s">
        <v>141</v>
      </c>
      <c r="BE231" s="176">
        <f>IF(N231="základní",J231,0)</f>
        <v>0</v>
      </c>
      <c r="BF231" s="176">
        <f>IF(N231="snížená",J231,0)</f>
        <v>0</v>
      </c>
      <c r="BG231" s="176">
        <f>IF(N231="zákl. přenesená",J231,0)</f>
        <v>0</v>
      </c>
      <c r="BH231" s="176">
        <f>IF(N231="sníž. přenesená",J231,0)</f>
        <v>0</v>
      </c>
      <c r="BI231" s="176">
        <f>IF(N231="nulová",J231,0)</f>
        <v>0</v>
      </c>
      <c r="BJ231" s="18" t="s">
        <v>86</v>
      </c>
      <c r="BK231" s="176">
        <f>ROUND(I231*H231,2)</f>
        <v>0</v>
      </c>
      <c r="BL231" s="18" t="s">
        <v>147</v>
      </c>
      <c r="BM231" s="175" t="s">
        <v>302</v>
      </c>
    </row>
    <row r="232" spans="1:65" s="2" customFormat="1" ht="16.5" customHeight="1">
      <c r="A232" s="33"/>
      <c r="B232" s="162"/>
      <c r="C232" s="163" t="s">
        <v>303</v>
      </c>
      <c r="D232" s="163" t="s">
        <v>143</v>
      </c>
      <c r="E232" s="164" t="s">
        <v>304</v>
      </c>
      <c r="F232" s="165" t="s">
        <v>305</v>
      </c>
      <c r="G232" s="166" t="s">
        <v>146</v>
      </c>
      <c r="H232" s="167">
        <v>848.4</v>
      </c>
      <c r="I232" s="168"/>
      <c r="J232" s="169">
        <f>ROUND(I232*H232,2)</f>
        <v>0</v>
      </c>
      <c r="K232" s="170"/>
      <c r="L232" s="34"/>
      <c r="M232" s="171" t="s">
        <v>1</v>
      </c>
      <c r="N232" s="172" t="s">
        <v>43</v>
      </c>
      <c r="O232" s="59"/>
      <c r="P232" s="173">
        <f>O232*H232</f>
        <v>0</v>
      </c>
      <c r="Q232" s="173">
        <v>0</v>
      </c>
      <c r="R232" s="173">
        <f>Q232*H232</f>
        <v>0</v>
      </c>
      <c r="S232" s="173">
        <v>0</v>
      </c>
      <c r="T232" s="174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5" t="s">
        <v>147</v>
      </c>
      <c r="AT232" s="175" t="s">
        <v>143</v>
      </c>
      <c r="AU232" s="175" t="s">
        <v>88</v>
      </c>
      <c r="AY232" s="18" t="s">
        <v>141</v>
      </c>
      <c r="BE232" s="176">
        <f>IF(N232="základní",J232,0)</f>
        <v>0</v>
      </c>
      <c r="BF232" s="176">
        <f>IF(N232="snížená",J232,0)</f>
        <v>0</v>
      </c>
      <c r="BG232" s="176">
        <f>IF(N232="zákl. přenesená",J232,0)</f>
        <v>0</v>
      </c>
      <c r="BH232" s="176">
        <f>IF(N232="sníž. přenesená",J232,0)</f>
        <v>0</v>
      </c>
      <c r="BI232" s="176">
        <f>IF(N232="nulová",J232,0)</f>
        <v>0</v>
      </c>
      <c r="BJ232" s="18" t="s">
        <v>86</v>
      </c>
      <c r="BK232" s="176">
        <f>ROUND(I232*H232,2)</f>
        <v>0</v>
      </c>
      <c r="BL232" s="18" t="s">
        <v>147</v>
      </c>
      <c r="BM232" s="175" t="s">
        <v>306</v>
      </c>
    </row>
    <row r="233" spans="1:65" s="14" customFormat="1">
      <c r="B233" s="186"/>
      <c r="D233" s="178" t="s">
        <v>149</v>
      </c>
      <c r="E233" s="187" t="s">
        <v>1</v>
      </c>
      <c r="F233" s="188" t="s">
        <v>307</v>
      </c>
      <c r="H233" s="187" t="s">
        <v>1</v>
      </c>
      <c r="I233" s="189"/>
      <c r="L233" s="186"/>
      <c r="M233" s="190"/>
      <c r="N233" s="191"/>
      <c r="O233" s="191"/>
      <c r="P233" s="191"/>
      <c r="Q233" s="191"/>
      <c r="R233" s="191"/>
      <c r="S233" s="191"/>
      <c r="T233" s="192"/>
      <c r="AT233" s="187" t="s">
        <v>149</v>
      </c>
      <c r="AU233" s="187" t="s">
        <v>88</v>
      </c>
      <c r="AV233" s="14" t="s">
        <v>86</v>
      </c>
      <c r="AW233" s="14" t="s">
        <v>34</v>
      </c>
      <c r="AX233" s="14" t="s">
        <v>78</v>
      </c>
      <c r="AY233" s="187" t="s">
        <v>141</v>
      </c>
    </row>
    <row r="234" spans="1:65" s="13" customFormat="1">
      <c r="B234" s="177"/>
      <c r="D234" s="178" t="s">
        <v>149</v>
      </c>
      <c r="E234" s="179" t="s">
        <v>1</v>
      </c>
      <c r="F234" s="180" t="s">
        <v>308</v>
      </c>
      <c r="H234" s="181">
        <v>802.8</v>
      </c>
      <c r="I234" s="182"/>
      <c r="L234" s="177"/>
      <c r="M234" s="183"/>
      <c r="N234" s="184"/>
      <c r="O234" s="184"/>
      <c r="P234" s="184"/>
      <c r="Q234" s="184"/>
      <c r="R234" s="184"/>
      <c r="S234" s="184"/>
      <c r="T234" s="185"/>
      <c r="AT234" s="179" t="s">
        <v>149</v>
      </c>
      <c r="AU234" s="179" t="s">
        <v>88</v>
      </c>
      <c r="AV234" s="13" t="s">
        <v>88</v>
      </c>
      <c r="AW234" s="13" t="s">
        <v>34</v>
      </c>
      <c r="AX234" s="13" t="s">
        <v>78</v>
      </c>
      <c r="AY234" s="179" t="s">
        <v>141</v>
      </c>
    </row>
    <row r="235" spans="1:65" s="14" customFormat="1">
      <c r="B235" s="186"/>
      <c r="D235" s="178" t="s">
        <v>149</v>
      </c>
      <c r="E235" s="187" t="s">
        <v>1</v>
      </c>
      <c r="F235" s="188" t="s">
        <v>297</v>
      </c>
      <c r="H235" s="187" t="s">
        <v>1</v>
      </c>
      <c r="I235" s="189"/>
      <c r="L235" s="186"/>
      <c r="M235" s="190"/>
      <c r="N235" s="191"/>
      <c r="O235" s="191"/>
      <c r="P235" s="191"/>
      <c r="Q235" s="191"/>
      <c r="R235" s="191"/>
      <c r="S235" s="191"/>
      <c r="T235" s="192"/>
      <c r="AT235" s="187" t="s">
        <v>149</v>
      </c>
      <c r="AU235" s="187" t="s">
        <v>88</v>
      </c>
      <c r="AV235" s="14" t="s">
        <v>86</v>
      </c>
      <c r="AW235" s="14" t="s">
        <v>34</v>
      </c>
      <c r="AX235" s="14" t="s">
        <v>78</v>
      </c>
      <c r="AY235" s="187" t="s">
        <v>141</v>
      </c>
    </row>
    <row r="236" spans="1:65" s="13" customFormat="1">
      <c r="B236" s="177"/>
      <c r="D236" s="178" t="s">
        <v>149</v>
      </c>
      <c r="E236" s="179" t="s">
        <v>1</v>
      </c>
      <c r="F236" s="180" t="s">
        <v>298</v>
      </c>
      <c r="H236" s="181">
        <v>45.6</v>
      </c>
      <c r="I236" s="182"/>
      <c r="L236" s="177"/>
      <c r="M236" s="183"/>
      <c r="N236" s="184"/>
      <c r="O236" s="184"/>
      <c r="P236" s="184"/>
      <c r="Q236" s="184"/>
      <c r="R236" s="184"/>
      <c r="S236" s="184"/>
      <c r="T236" s="185"/>
      <c r="AT236" s="179" t="s">
        <v>149</v>
      </c>
      <c r="AU236" s="179" t="s">
        <v>88</v>
      </c>
      <c r="AV236" s="13" t="s">
        <v>88</v>
      </c>
      <c r="AW236" s="13" t="s">
        <v>34</v>
      </c>
      <c r="AX236" s="13" t="s">
        <v>78</v>
      </c>
      <c r="AY236" s="179" t="s">
        <v>141</v>
      </c>
    </row>
    <row r="237" spans="1:65" s="15" customFormat="1">
      <c r="B237" s="193"/>
      <c r="D237" s="178" t="s">
        <v>149</v>
      </c>
      <c r="E237" s="194" t="s">
        <v>1</v>
      </c>
      <c r="F237" s="195" t="s">
        <v>158</v>
      </c>
      <c r="H237" s="196">
        <v>848.4</v>
      </c>
      <c r="I237" s="197"/>
      <c r="L237" s="193"/>
      <c r="M237" s="198"/>
      <c r="N237" s="199"/>
      <c r="O237" s="199"/>
      <c r="P237" s="199"/>
      <c r="Q237" s="199"/>
      <c r="R237" s="199"/>
      <c r="S237" s="199"/>
      <c r="T237" s="200"/>
      <c r="AT237" s="194" t="s">
        <v>149</v>
      </c>
      <c r="AU237" s="194" t="s">
        <v>88</v>
      </c>
      <c r="AV237" s="15" t="s">
        <v>147</v>
      </c>
      <c r="AW237" s="15" t="s">
        <v>34</v>
      </c>
      <c r="AX237" s="15" t="s">
        <v>86</v>
      </c>
      <c r="AY237" s="194" t="s">
        <v>141</v>
      </c>
    </row>
    <row r="238" spans="1:65" s="2" customFormat="1" ht="21.75" customHeight="1">
      <c r="A238" s="33"/>
      <c r="B238" s="162"/>
      <c r="C238" s="163" t="s">
        <v>309</v>
      </c>
      <c r="D238" s="163" t="s">
        <v>143</v>
      </c>
      <c r="E238" s="164" t="s">
        <v>310</v>
      </c>
      <c r="F238" s="165" t="s">
        <v>311</v>
      </c>
      <c r="G238" s="166" t="s">
        <v>312</v>
      </c>
      <c r="H238" s="167">
        <v>640</v>
      </c>
      <c r="I238" s="168"/>
      <c r="J238" s="169">
        <f>ROUND(I238*H238,2)</f>
        <v>0</v>
      </c>
      <c r="K238" s="170"/>
      <c r="L238" s="34"/>
      <c r="M238" s="171" t="s">
        <v>1</v>
      </c>
      <c r="N238" s="172" t="s">
        <v>43</v>
      </c>
      <c r="O238" s="59"/>
      <c r="P238" s="173">
        <f>O238*H238</f>
        <v>0</v>
      </c>
      <c r="Q238" s="173">
        <v>1.0000000000000001E-5</v>
      </c>
      <c r="R238" s="173">
        <f>Q238*H238</f>
        <v>6.4000000000000003E-3</v>
      </c>
      <c r="S238" s="173">
        <v>0</v>
      </c>
      <c r="T238" s="174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5" t="s">
        <v>147</v>
      </c>
      <c r="AT238" s="175" t="s">
        <v>143</v>
      </c>
      <c r="AU238" s="175" t="s">
        <v>88</v>
      </c>
      <c r="AY238" s="18" t="s">
        <v>141</v>
      </c>
      <c r="BE238" s="176">
        <f>IF(N238="základní",J238,0)</f>
        <v>0</v>
      </c>
      <c r="BF238" s="176">
        <f>IF(N238="snížená",J238,0)</f>
        <v>0</v>
      </c>
      <c r="BG238" s="176">
        <f>IF(N238="zákl. přenesená",J238,0)</f>
        <v>0</v>
      </c>
      <c r="BH238" s="176">
        <f>IF(N238="sníž. přenesená",J238,0)</f>
        <v>0</v>
      </c>
      <c r="BI238" s="176">
        <f>IF(N238="nulová",J238,0)</f>
        <v>0</v>
      </c>
      <c r="BJ238" s="18" t="s">
        <v>86</v>
      </c>
      <c r="BK238" s="176">
        <f>ROUND(I238*H238,2)</f>
        <v>0</v>
      </c>
      <c r="BL238" s="18" t="s">
        <v>147</v>
      </c>
      <c r="BM238" s="175" t="s">
        <v>313</v>
      </c>
    </row>
    <row r="239" spans="1:65" s="13" customFormat="1">
      <c r="B239" s="177"/>
      <c r="D239" s="178" t="s">
        <v>149</v>
      </c>
      <c r="E239" s="179" t="s">
        <v>1</v>
      </c>
      <c r="F239" s="180" t="s">
        <v>314</v>
      </c>
      <c r="H239" s="181">
        <v>320</v>
      </c>
      <c r="I239" s="182"/>
      <c r="L239" s="177"/>
      <c r="M239" s="183"/>
      <c r="N239" s="184"/>
      <c r="O239" s="184"/>
      <c r="P239" s="184"/>
      <c r="Q239" s="184"/>
      <c r="R239" s="184"/>
      <c r="S239" s="184"/>
      <c r="T239" s="185"/>
      <c r="AT239" s="179" t="s">
        <v>149</v>
      </c>
      <c r="AU239" s="179" t="s">
        <v>88</v>
      </c>
      <c r="AV239" s="13" t="s">
        <v>88</v>
      </c>
      <c r="AW239" s="13" t="s">
        <v>34</v>
      </c>
      <c r="AX239" s="13" t="s">
        <v>78</v>
      </c>
      <c r="AY239" s="179" t="s">
        <v>141</v>
      </c>
    </row>
    <row r="240" spans="1:65" s="13" customFormat="1">
      <c r="B240" s="177"/>
      <c r="D240" s="178" t="s">
        <v>149</v>
      </c>
      <c r="E240" s="179" t="s">
        <v>1</v>
      </c>
      <c r="F240" s="180" t="s">
        <v>315</v>
      </c>
      <c r="H240" s="181">
        <v>320</v>
      </c>
      <c r="I240" s="182"/>
      <c r="L240" s="177"/>
      <c r="M240" s="183"/>
      <c r="N240" s="184"/>
      <c r="O240" s="184"/>
      <c r="P240" s="184"/>
      <c r="Q240" s="184"/>
      <c r="R240" s="184"/>
      <c r="S240" s="184"/>
      <c r="T240" s="185"/>
      <c r="AT240" s="179" t="s">
        <v>149</v>
      </c>
      <c r="AU240" s="179" t="s">
        <v>88</v>
      </c>
      <c r="AV240" s="13" t="s">
        <v>88</v>
      </c>
      <c r="AW240" s="13" t="s">
        <v>34</v>
      </c>
      <c r="AX240" s="13" t="s">
        <v>78</v>
      </c>
      <c r="AY240" s="179" t="s">
        <v>141</v>
      </c>
    </row>
    <row r="241" spans="1:65" s="15" customFormat="1">
      <c r="B241" s="193"/>
      <c r="D241" s="178" t="s">
        <v>149</v>
      </c>
      <c r="E241" s="194" t="s">
        <v>1</v>
      </c>
      <c r="F241" s="195" t="s">
        <v>158</v>
      </c>
      <c r="H241" s="196">
        <v>640</v>
      </c>
      <c r="I241" s="197"/>
      <c r="L241" s="193"/>
      <c r="M241" s="198"/>
      <c r="N241" s="199"/>
      <c r="O241" s="199"/>
      <c r="P241" s="199"/>
      <c r="Q241" s="199"/>
      <c r="R241" s="199"/>
      <c r="S241" s="199"/>
      <c r="T241" s="200"/>
      <c r="AT241" s="194" t="s">
        <v>149</v>
      </c>
      <c r="AU241" s="194" t="s">
        <v>88</v>
      </c>
      <c r="AV241" s="15" t="s">
        <v>147</v>
      </c>
      <c r="AW241" s="15" t="s">
        <v>34</v>
      </c>
      <c r="AX241" s="15" t="s">
        <v>86</v>
      </c>
      <c r="AY241" s="194" t="s">
        <v>141</v>
      </c>
    </row>
    <row r="242" spans="1:65" s="2" customFormat="1" ht="33" customHeight="1">
      <c r="A242" s="33"/>
      <c r="B242" s="162"/>
      <c r="C242" s="163" t="s">
        <v>316</v>
      </c>
      <c r="D242" s="163" t="s">
        <v>143</v>
      </c>
      <c r="E242" s="164" t="s">
        <v>317</v>
      </c>
      <c r="F242" s="165" t="s">
        <v>318</v>
      </c>
      <c r="G242" s="166" t="s">
        <v>146</v>
      </c>
      <c r="H242" s="167">
        <v>1177.8</v>
      </c>
      <c r="I242" s="168"/>
      <c r="J242" s="169">
        <f>ROUND(I242*H242,2)</f>
        <v>0</v>
      </c>
      <c r="K242" s="170"/>
      <c r="L242" s="34"/>
      <c r="M242" s="171" t="s">
        <v>1</v>
      </c>
      <c r="N242" s="172" t="s">
        <v>43</v>
      </c>
      <c r="O242" s="59"/>
      <c r="P242" s="173">
        <f>O242*H242</f>
        <v>0</v>
      </c>
      <c r="Q242" s="173">
        <v>0</v>
      </c>
      <c r="R242" s="173">
        <f>Q242*H242</f>
        <v>0</v>
      </c>
      <c r="S242" s="173">
        <v>0</v>
      </c>
      <c r="T242" s="174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5" t="s">
        <v>147</v>
      </c>
      <c r="AT242" s="175" t="s">
        <v>143</v>
      </c>
      <c r="AU242" s="175" t="s">
        <v>88</v>
      </c>
      <c r="AY242" s="18" t="s">
        <v>141</v>
      </c>
      <c r="BE242" s="176">
        <f>IF(N242="základní",J242,0)</f>
        <v>0</v>
      </c>
      <c r="BF242" s="176">
        <f>IF(N242="snížená",J242,0)</f>
        <v>0</v>
      </c>
      <c r="BG242" s="176">
        <f>IF(N242="zákl. přenesená",J242,0)</f>
        <v>0</v>
      </c>
      <c r="BH242" s="176">
        <f>IF(N242="sníž. přenesená",J242,0)</f>
        <v>0</v>
      </c>
      <c r="BI242" s="176">
        <f>IF(N242="nulová",J242,0)</f>
        <v>0</v>
      </c>
      <c r="BJ242" s="18" t="s">
        <v>86</v>
      </c>
      <c r="BK242" s="176">
        <f>ROUND(I242*H242,2)</f>
        <v>0</v>
      </c>
      <c r="BL242" s="18" t="s">
        <v>147</v>
      </c>
      <c r="BM242" s="175" t="s">
        <v>319</v>
      </c>
    </row>
    <row r="243" spans="1:65" s="14" customFormat="1">
      <c r="B243" s="186"/>
      <c r="D243" s="178" t="s">
        <v>149</v>
      </c>
      <c r="E243" s="187" t="s">
        <v>1</v>
      </c>
      <c r="F243" s="188" t="s">
        <v>307</v>
      </c>
      <c r="H243" s="187" t="s">
        <v>1</v>
      </c>
      <c r="I243" s="189"/>
      <c r="L243" s="186"/>
      <c r="M243" s="190"/>
      <c r="N243" s="191"/>
      <c r="O243" s="191"/>
      <c r="P243" s="191"/>
      <c r="Q243" s="191"/>
      <c r="R243" s="191"/>
      <c r="S243" s="191"/>
      <c r="T243" s="192"/>
      <c r="AT243" s="187" t="s">
        <v>149</v>
      </c>
      <c r="AU243" s="187" t="s">
        <v>88</v>
      </c>
      <c r="AV243" s="14" t="s">
        <v>86</v>
      </c>
      <c r="AW243" s="14" t="s">
        <v>34</v>
      </c>
      <c r="AX243" s="14" t="s">
        <v>78</v>
      </c>
      <c r="AY243" s="187" t="s">
        <v>141</v>
      </c>
    </row>
    <row r="244" spans="1:65" s="14" customFormat="1">
      <c r="B244" s="186"/>
      <c r="D244" s="178" t="s">
        <v>149</v>
      </c>
      <c r="E244" s="187" t="s">
        <v>1</v>
      </c>
      <c r="F244" s="188" t="s">
        <v>320</v>
      </c>
      <c r="H244" s="187" t="s">
        <v>1</v>
      </c>
      <c r="I244" s="189"/>
      <c r="L244" s="186"/>
      <c r="M244" s="190"/>
      <c r="N244" s="191"/>
      <c r="O244" s="191"/>
      <c r="P244" s="191"/>
      <c r="Q244" s="191"/>
      <c r="R244" s="191"/>
      <c r="S244" s="191"/>
      <c r="T244" s="192"/>
      <c r="AT244" s="187" t="s">
        <v>149</v>
      </c>
      <c r="AU244" s="187" t="s">
        <v>88</v>
      </c>
      <c r="AV244" s="14" t="s">
        <v>86</v>
      </c>
      <c r="AW244" s="14" t="s">
        <v>34</v>
      </c>
      <c r="AX244" s="14" t="s">
        <v>78</v>
      </c>
      <c r="AY244" s="187" t="s">
        <v>141</v>
      </c>
    </row>
    <row r="245" spans="1:65" s="13" customFormat="1">
      <c r="B245" s="177"/>
      <c r="D245" s="178" t="s">
        <v>149</v>
      </c>
      <c r="E245" s="179" t="s">
        <v>1</v>
      </c>
      <c r="F245" s="180" t="s">
        <v>308</v>
      </c>
      <c r="H245" s="181">
        <v>802.8</v>
      </c>
      <c r="I245" s="182"/>
      <c r="L245" s="177"/>
      <c r="M245" s="183"/>
      <c r="N245" s="184"/>
      <c r="O245" s="184"/>
      <c r="P245" s="184"/>
      <c r="Q245" s="184"/>
      <c r="R245" s="184"/>
      <c r="S245" s="184"/>
      <c r="T245" s="185"/>
      <c r="AT245" s="179" t="s">
        <v>149</v>
      </c>
      <c r="AU245" s="179" t="s">
        <v>88</v>
      </c>
      <c r="AV245" s="13" t="s">
        <v>88</v>
      </c>
      <c r="AW245" s="13" t="s">
        <v>34</v>
      </c>
      <c r="AX245" s="13" t="s">
        <v>78</v>
      </c>
      <c r="AY245" s="179" t="s">
        <v>141</v>
      </c>
    </row>
    <row r="246" spans="1:65" s="14" customFormat="1">
      <c r="B246" s="186"/>
      <c r="D246" s="178" t="s">
        <v>149</v>
      </c>
      <c r="E246" s="187" t="s">
        <v>1</v>
      </c>
      <c r="F246" s="188" t="s">
        <v>321</v>
      </c>
      <c r="H246" s="187" t="s">
        <v>1</v>
      </c>
      <c r="I246" s="189"/>
      <c r="L246" s="186"/>
      <c r="M246" s="190"/>
      <c r="N246" s="191"/>
      <c r="O246" s="191"/>
      <c r="P246" s="191"/>
      <c r="Q246" s="191"/>
      <c r="R246" s="191"/>
      <c r="S246" s="191"/>
      <c r="T246" s="192"/>
      <c r="AT246" s="187" t="s">
        <v>149</v>
      </c>
      <c r="AU246" s="187" t="s">
        <v>88</v>
      </c>
      <c r="AV246" s="14" t="s">
        <v>86</v>
      </c>
      <c r="AW246" s="14" t="s">
        <v>34</v>
      </c>
      <c r="AX246" s="14" t="s">
        <v>78</v>
      </c>
      <c r="AY246" s="187" t="s">
        <v>141</v>
      </c>
    </row>
    <row r="247" spans="1:65" s="13" customFormat="1">
      <c r="B247" s="177"/>
      <c r="D247" s="178" t="s">
        <v>149</v>
      </c>
      <c r="E247" s="179" t="s">
        <v>1</v>
      </c>
      <c r="F247" s="180" t="s">
        <v>322</v>
      </c>
      <c r="H247" s="181">
        <v>375</v>
      </c>
      <c r="I247" s="182"/>
      <c r="L247" s="177"/>
      <c r="M247" s="183"/>
      <c r="N247" s="184"/>
      <c r="O247" s="184"/>
      <c r="P247" s="184"/>
      <c r="Q247" s="184"/>
      <c r="R247" s="184"/>
      <c r="S247" s="184"/>
      <c r="T247" s="185"/>
      <c r="AT247" s="179" t="s">
        <v>149</v>
      </c>
      <c r="AU247" s="179" t="s">
        <v>88</v>
      </c>
      <c r="AV247" s="13" t="s">
        <v>88</v>
      </c>
      <c r="AW247" s="13" t="s">
        <v>34</v>
      </c>
      <c r="AX247" s="13" t="s">
        <v>78</v>
      </c>
      <c r="AY247" s="179" t="s">
        <v>141</v>
      </c>
    </row>
    <row r="248" spans="1:65" s="15" customFormat="1">
      <c r="B248" s="193"/>
      <c r="D248" s="178" t="s">
        <v>149</v>
      </c>
      <c r="E248" s="194" t="s">
        <v>1</v>
      </c>
      <c r="F248" s="195" t="s">
        <v>158</v>
      </c>
      <c r="H248" s="196">
        <v>1177.8</v>
      </c>
      <c r="I248" s="197"/>
      <c r="L248" s="193"/>
      <c r="M248" s="198"/>
      <c r="N248" s="199"/>
      <c r="O248" s="199"/>
      <c r="P248" s="199"/>
      <c r="Q248" s="199"/>
      <c r="R248" s="199"/>
      <c r="S248" s="199"/>
      <c r="T248" s="200"/>
      <c r="AT248" s="194" t="s">
        <v>149</v>
      </c>
      <c r="AU248" s="194" t="s">
        <v>88</v>
      </c>
      <c r="AV248" s="15" t="s">
        <v>147</v>
      </c>
      <c r="AW248" s="15" t="s">
        <v>34</v>
      </c>
      <c r="AX248" s="15" t="s">
        <v>86</v>
      </c>
      <c r="AY248" s="194" t="s">
        <v>141</v>
      </c>
    </row>
    <row r="249" spans="1:65" s="2" customFormat="1" ht="21.75" customHeight="1">
      <c r="A249" s="33"/>
      <c r="B249" s="162"/>
      <c r="C249" s="163" t="s">
        <v>323</v>
      </c>
      <c r="D249" s="163" t="s">
        <v>143</v>
      </c>
      <c r="E249" s="164" t="s">
        <v>324</v>
      </c>
      <c r="F249" s="165" t="s">
        <v>325</v>
      </c>
      <c r="G249" s="166" t="s">
        <v>146</v>
      </c>
      <c r="H249" s="167">
        <v>52.4</v>
      </c>
      <c r="I249" s="168"/>
      <c r="J249" s="169">
        <f>ROUND(I249*H249,2)</f>
        <v>0</v>
      </c>
      <c r="K249" s="170"/>
      <c r="L249" s="34"/>
      <c r="M249" s="171" t="s">
        <v>1</v>
      </c>
      <c r="N249" s="172" t="s">
        <v>43</v>
      </c>
      <c r="O249" s="59"/>
      <c r="P249" s="173">
        <f>O249*H249</f>
        <v>0</v>
      </c>
      <c r="Q249" s="173">
        <v>8.4250000000000005E-2</v>
      </c>
      <c r="R249" s="173">
        <f>Q249*H249</f>
        <v>4.4146999999999998</v>
      </c>
      <c r="S249" s="173">
        <v>0</v>
      </c>
      <c r="T249" s="174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75" t="s">
        <v>147</v>
      </c>
      <c r="AT249" s="175" t="s">
        <v>143</v>
      </c>
      <c r="AU249" s="175" t="s">
        <v>88</v>
      </c>
      <c r="AY249" s="18" t="s">
        <v>141</v>
      </c>
      <c r="BE249" s="176">
        <f>IF(N249="základní",J249,0)</f>
        <v>0</v>
      </c>
      <c r="BF249" s="176">
        <f>IF(N249="snížená",J249,0)</f>
        <v>0</v>
      </c>
      <c r="BG249" s="176">
        <f>IF(N249="zákl. přenesená",J249,0)</f>
        <v>0</v>
      </c>
      <c r="BH249" s="176">
        <f>IF(N249="sníž. přenesená",J249,0)</f>
        <v>0</v>
      </c>
      <c r="BI249" s="176">
        <f>IF(N249="nulová",J249,0)</f>
        <v>0</v>
      </c>
      <c r="BJ249" s="18" t="s">
        <v>86</v>
      </c>
      <c r="BK249" s="176">
        <f>ROUND(I249*H249,2)</f>
        <v>0</v>
      </c>
      <c r="BL249" s="18" t="s">
        <v>147</v>
      </c>
      <c r="BM249" s="175" t="s">
        <v>326</v>
      </c>
    </row>
    <row r="250" spans="1:65" s="14" customFormat="1">
      <c r="B250" s="186"/>
      <c r="D250" s="178" t="s">
        <v>149</v>
      </c>
      <c r="E250" s="187" t="s">
        <v>1</v>
      </c>
      <c r="F250" s="188" t="s">
        <v>327</v>
      </c>
      <c r="H250" s="187" t="s">
        <v>1</v>
      </c>
      <c r="I250" s="189"/>
      <c r="L250" s="186"/>
      <c r="M250" s="190"/>
      <c r="N250" s="191"/>
      <c r="O250" s="191"/>
      <c r="P250" s="191"/>
      <c r="Q250" s="191"/>
      <c r="R250" s="191"/>
      <c r="S250" s="191"/>
      <c r="T250" s="192"/>
      <c r="AT250" s="187" t="s">
        <v>149</v>
      </c>
      <c r="AU250" s="187" t="s">
        <v>88</v>
      </c>
      <c r="AV250" s="14" t="s">
        <v>86</v>
      </c>
      <c r="AW250" s="14" t="s">
        <v>34</v>
      </c>
      <c r="AX250" s="14" t="s">
        <v>78</v>
      </c>
      <c r="AY250" s="187" t="s">
        <v>141</v>
      </c>
    </row>
    <row r="251" spans="1:65" s="13" customFormat="1">
      <c r="B251" s="177"/>
      <c r="D251" s="178" t="s">
        <v>149</v>
      </c>
      <c r="E251" s="179" t="s">
        <v>1</v>
      </c>
      <c r="F251" s="180" t="s">
        <v>157</v>
      </c>
      <c r="H251" s="181">
        <v>52.4</v>
      </c>
      <c r="I251" s="182"/>
      <c r="L251" s="177"/>
      <c r="M251" s="183"/>
      <c r="N251" s="184"/>
      <c r="O251" s="184"/>
      <c r="P251" s="184"/>
      <c r="Q251" s="184"/>
      <c r="R251" s="184"/>
      <c r="S251" s="184"/>
      <c r="T251" s="185"/>
      <c r="AT251" s="179" t="s">
        <v>149</v>
      </c>
      <c r="AU251" s="179" t="s">
        <v>88</v>
      </c>
      <c r="AV251" s="13" t="s">
        <v>88</v>
      </c>
      <c r="AW251" s="13" t="s">
        <v>34</v>
      </c>
      <c r="AX251" s="13" t="s">
        <v>78</v>
      </c>
      <c r="AY251" s="179" t="s">
        <v>141</v>
      </c>
    </row>
    <row r="252" spans="1:65" s="15" customFormat="1">
      <c r="B252" s="193"/>
      <c r="D252" s="178" t="s">
        <v>149</v>
      </c>
      <c r="E252" s="194" t="s">
        <v>1</v>
      </c>
      <c r="F252" s="195" t="s">
        <v>158</v>
      </c>
      <c r="H252" s="196">
        <v>52.4</v>
      </c>
      <c r="I252" s="197"/>
      <c r="L252" s="193"/>
      <c r="M252" s="198"/>
      <c r="N252" s="199"/>
      <c r="O252" s="199"/>
      <c r="P252" s="199"/>
      <c r="Q252" s="199"/>
      <c r="R252" s="199"/>
      <c r="S252" s="199"/>
      <c r="T252" s="200"/>
      <c r="AT252" s="194" t="s">
        <v>149</v>
      </c>
      <c r="AU252" s="194" t="s">
        <v>88</v>
      </c>
      <c r="AV252" s="15" t="s">
        <v>147</v>
      </c>
      <c r="AW252" s="15" t="s">
        <v>34</v>
      </c>
      <c r="AX252" s="15" t="s">
        <v>86</v>
      </c>
      <c r="AY252" s="194" t="s">
        <v>141</v>
      </c>
    </row>
    <row r="253" spans="1:65" s="2" customFormat="1" ht="16.5" customHeight="1">
      <c r="A253" s="33"/>
      <c r="B253" s="162"/>
      <c r="C253" s="201" t="s">
        <v>328</v>
      </c>
      <c r="D253" s="201" t="s">
        <v>206</v>
      </c>
      <c r="E253" s="202" t="s">
        <v>329</v>
      </c>
      <c r="F253" s="203" t="s">
        <v>330</v>
      </c>
      <c r="G253" s="204" t="s">
        <v>146</v>
      </c>
      <c r="H253" s="205">
        <v>5.24</v>
      </c>
      <c r="I253" s="206"/>
      <c r="J253" s="207">
        <f>ROUND(I253*H253,2)</f>
        <v>0</v>
      </c>
      <c r="K253" s="208"/>
      <c r="L253" s="209"/>
      <c r="M253" s="210" t="s">
        <v>1</v>
      </c>
      <c r="N253" s="211" t="s">
        <v>43</v>
      </c>
      <c r="O253" s="59"/>
      <c r="P253" s="173">
        <f>O253*H253</f>
        <v>0</v>
      </c>
      <c r="Q253" s="173">
        <v>0.113</v>
      </c>
      <c r="R253" s="173">
        <f>Q253*H253</f>
        <v>0.59212000000000009</v>
      </c>
      <c r="S253" s="173">
        <v>0</v>
      </c>
      <c r="T253" s="174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75" t="s">
        <v>187</v>
      </c>
      <c r="AT253" s="175" t="s">
        <v>206</v>
      </c>
      <c r="AU253" s="175" t="s">
        <v>88</v>
      </c>
      <c r="AY253" s="18" t="s">
        <v>141</v>
      </c>
      <c r="BE253" s="176">
        <f>IF(N253="základní",J253,0)</f>
        <v>0</v>
      </c>
      <c r="BF253" s="176">
        <f>IF(N253="snížená",J253,0)</f>
        <v>0</v>
      </c>
      <c r="BG253" s="176">
        <f>IF(N253="zákl. přenesená",J253,0)</f>
        <v>0</v>
      </c>
      <c r="BH253" s="176">
        <f>IF(N253="sníž. přenesená",J253,0)</f>
        <v>0</v>
      </c>
      <c r="BI253" s="176">
        <f>IF(N253="nulová",J253,0)</f>
        <v>0</v>
      </c>
      <c r="BJ253" s="18" t="s">
        <v>86</v>
      </c>
      <c r="BK253" s="176">
        <f>ROUND(I253*H253,2)</f>
        <v>0</v>
      </c>
      <c r="BL253" s="18" t="s">
        <v>147</v>
      </c>
      <c r="BM253" s="175" t="s">
        <v>331</v>
      </c>
    </row>
    <row r="254" spans="1:65" s="14" customFormat="1">
      <c r="B254" s="186"/>
      <c r="D254" s="178" t="s">
        <v>149</v>
      </c>
      <c r="E254" s="187" t="s">
        <v>1</v>
      </c>
      <c r="F254" s="188" t="s">
        <v>332</v>
      </c>
      <c r="H254" s="187" t="s">
        <v>1</v>
      </c>
      <c r="I254" s="189"/>
      <c r="L254" s="186"/>
      <c r="M254" s="190"/>
      <c r="N254" s="191"/>
      <c r="O254" s="191"/>
      <c r="P254" s="191"/>
      <c r="Q254" s="191"/>
      <c r="R254" s="191"/>
      <c r="S254" s="191"/>
      <c r="T254" s="192"/>
      <c r="AT254" s="187" t="s">
        <v>149</v>
      </c>
      <c r="AU254" s="187" t="s">
        <v>88</v>
      </c>
      <c r="AV254" s="14" t="s">
        <v>86</v>
      </c>
      <c r="AW254" s="14" t="s">
        <v>34</v>
      </c>
      <c r="AX254" s="14" t="s">
        <v>78</v>
      </c>
      <c r="AY254" s="187" t="s">
        <v>141</v>
      </c>
    </row>
    <row r="255" spans="1:65" s="13" customFormat="1">
      <c r="B255" s="177"/>
      <c r="D255" s="178" t="s">
        <v>149</v>
      </c>
      <c r="E255" s="179" t="s">
        <v>1</v>
      </c>
      <c r="F255" s="180" t="s">
        <v>333</v>
      </c>
      <c r="H255" s="181">
        <v>5.24</v>
      </c>
      <c r="I255" s="182"/>
      <c r="L255" s="177"/>
      <c r="M255" s="183"/>
      <c r="N255" s="184"/>
      <c r="O255" s="184"/>
      <c r="P255" s="184"/>
      <c r="Q255" s="184"/>
      <c r="R255" s="184"/>
      <c r="S255" s="184"/>
      <c r="T255" s="185"/>
      <c r="AT255" s="179" t="s">
        <v>149</v>
      </c>
      <c r="AU255" s="179" t="s">
        <v>88</v>
      </c>
      <c r="AV255" s="13" t="s">
        <v>88</v>
      </c>
      <c r="AW255" s="13" t="s">
        <v>34</v>
      </c>
      <c r="AX255" s="13" t="s">
        <v>78</v>
      </c>
      <c r="AY255" s="179" t="s">
        <v>141</v>
      </c>
    </row>
    <row r="256" spans="1:65" s="15" customFormat="1">
      <c r="B256" s="193"/>
      <c r="D256" s="178" t="s">
        <v>149</v>
      </c>
      <c r="E256" s="194" t="s">
        <v>1</v>
      </c>
      <c r="F256" s="195" t="s">
        <v>158</v>
      </c>
      <c r="H256" s="196">
        <v>5.24</v>
      </c>
      <c r="I256" s="197"/>
      <c r="L256" s="193"/>
      <c r="M256" s="198"/>
      <c r="N256" s="199"/>
      <c r="O256" s="199"/>
      <c r="P256" s="199"/>
      <c r="Q256" s="199"/>
      <c r="R256" s="199"/>
      <c r="S256" s="199"/>
      <c r="T256" s="200"/>
      <c r="AT256" s="194" t="s">
        <v>149</v>
      </c>
      <c r="AU256" s="194" t="s">
        <v>88</v>
      </c>
      <c r="AV256" s="15" t="s">
        <v>147</v>
      </c>
      <c r="AW256" s="15" t="s">
        <v>34</v>
      </c>
      <c r="AX256" s="15" t="s">
        <v>86</v>
      </c>
      <c r="AY256" s="194" t="s">
        <v>141</v>
      </c>
    </row>
    <row r="257" spans="1:65" s="12" customFormat="1" ht="22.8" customHeight="1">
      <c r="B257" s="149"/>
      <c r="D257" s="150" t="s">
        <v>77</v>
      </c>
      <c r="E257" s="160" t="s">
        <v>179</v>
      </c>
      <c r="F257" s="160" t="s">
        <v>334</v>
      </c>
      <c r="I257" s="152"/>
      <c r="J257" s="161">
        <f>BK257</f>
        <v>0</v>
      </c>
      <c r="L257" s="149"/>
      <c r="M257" s="154"/>
      <c r="N257" s="155"/>
      <c r="O257" s="155"/>
      <c r="P257" s="156">
        <f>SUM(P258:P263)</f>
        <v>0</v>
      </c>
      <c r="Q257" s="155"/>
      <c r="R257" s="156">
        <f>SUM(R258:R263)</f>
        <v>0</v>
      </c>
      <c r="S257" s="155"/>
      <c r="T257" s="157">
        <f>SUM(T258:T263)</f>
        <v>0</v>
      </c>
      <c r="AR257" s="150" t="s">
        <v>86</v>
      </c>
      <c r="AT257" s="158" t="s">
        <v>77</v>
      </c>
      <c r="AU257" s="158" t="s">
        <v>86</v>
      </c>
      <c r="AY257" s="150" t="s">
        <v>141</v>
      </c>
      <c r="BK257" s="159">
        <f>SUM(BK258:BK263)</f>
        <v>0</v>
      </c>
    </row>
    <row r="258" spans="1:65" s="2" customFormat="1" ht="16.5" customHeight="1">
      <c r="A258" s="33"/>
      <c r="B258" s="162"/>
      <c r="C258" s="163" t="s">
        <v>335</v>
      </c>
      <c r="D258" s="163" t="s">
        <v>143</v>
      </c>
      <c r="E258" s="164" t="s">
        <v>336</v>
      </c>
      <c r="F258" s="165" t="s">
        <v>337</v>
      </c>
      <c r="G258" s="166" t="s">
        <v>146</v>
      </c>
      <c r="H258" s="167">
        <v>90.2</v>
      </c>
      <c r="I258" s="168"/>
      <c r="J258" s="169">
        <f>ROUND(I258*H258,2)</f>
        <v>0</v>
      </c>
      <c r="K258" s="170"/>
      <c r="L258" s="34"/>
      <c r="M258" s="171" t="s">
        <v>1</v>
      </c>
      <c r="N258" s="172" t="s">
        <v>43</v>
      </c>
      <c r="O258" s="59"/>
      <c r="P258" s="173">
        <f>O258*H258</f>
        <v>0</v>
      </c>
      <c r="Q258" s="173">
        <v>0</v>
      </c>
      <c r="R258" s="173">
        <f>Q258*H258</f>
        <v>0</v>
      </c>
      <c r="S258" s="173">
        <v>0</v>
      </c>
      <c r="T258" s="174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75" t="s">
        <v>147</v>
      </c>
      <c r="AT258" s="175" t="s">
        <v>143</v>
      </c>
      <c r="AU258" s="175" t="s">
        <v>88</v>
      </c>
      <c r="AY258" s="18" t="s">
        <v>141</v>
      </c>
      <c r="BE258" s="176">
        <f>IF(N258="základní",J258,0)</f>
        <v>0</v>
      </c>
      <c r="BF258" s="176">
        <f>IF(N258="snížená",J258,0)</f>
        <v>0</v>
      </c>
      <c r="BG258" s="176">
        <f>IF(N258="zákl. přenesená",J258,0)</f>
        <v>0</v>
      </c>
      <c r="BH258" s="176">
        <f>IF(N258="sníž. přenesená",J258,0)</f>
        <v>0</v>
      </c>
      <c r="BI258" s="176">
        <f>IF(N258="nulová",J258,0)</f>
        <v>0</v>
      </c>
      <c r="BJ258" s="18" t="s">
        <v>86</v>
      </c>
      <c r="BK258" s="176">
        <f>ROUND(I258*H258,2)</f>
        <v>0</v>
      </c>
      <c r="BL258" s="18" t="s">
        <v>147</v>
      </c>
      <c r="BM258" s="175" t="s">
        <v>338</v>
      </c>
    </row>
    <row r="259" spans="1:65" s="14" customFormat="1">
      <c r="B259" s="186"/>
      <c r="D259" s="178" t="s">
        <v>149</v>
      </c>
      <c r="E259" s="187" t="s">
        <v>1</v>
      </c>
      <c r="F259" s="188" t="s">
        <v>339</v>
      </c>
      <c r="H259" s="187" t="s">
        <v>1</v>
      </c>
      <c r="I259" s="189"/>
      <c r="L259" s="186"/>
      <c r="M259" s="190"/>
      <c r="N259" s="191"/>
      <c r="O259" s="191"/>
      <c r="P259" s="191"/>
      <c r="Q259" s="191"/>
      <c r="R259" s="191"/>
      <c r="S259" s="191"/>
      <c r="T259" s="192"/>
      <c r="AT259" s="187" t="s">
        <v>149</v>
      </c>
      <c r="AU259" s="187" t="s">
        <v>88</v>
      </c>
      <c r="AV259" s="14" t="s">
        <v>86</v>
      </c>
      <c r="AW259" s="14" t="s">
        <v>34</v>
      </c>
      <c r="AX259" s="14" t="s">
        <v>78</v>
      </c>
      <c r="AY259" s="187" t="s">
        <v>141</v>
      </c>
    </row>
    <row r="260" spans="1:65" s="13" customFormat="1">
      <c r="B260" s="177"/>
      <c r="D260" s="178" t="s">
        <v>149</v>
      </c>
      <c r="E260" s="179" t="s">
        <v>1</v>
      </c>
      <c r="F260" s="180" t="s">
        <v>340</v>
      </c>
      <c r="H260" s="181">
        <v>37.799999999999997</v>
      </c>
      <c r="I260" s="182"/>
      <c r="L260" s="177"/>
      <c r="M260" s="183"/>
      <c r="N260" s="184"/>
      <c r="O260" s="184"/>
      <c r="P260" s="184"/>
      <c r="Q260" s="184"/>
      <c r="R260" s="184"/>
      <c r="S260" s="184"/>
      <c r="T260" s="185"/>
      <c r="AT260" s="179" t="s">
        <v>149</v>
      </c>
      <c r="AU260" s="179" t="s">
        <v>88</v>
      </c>
      <c r="AV260" s="13" t="s">
        <v>88</v>
      </c>
      <c r="AW260" s="13" t="s">
        <v>34</v>
      </c>
      <c r="AX260" s="13" t="s">
        <v>78</v>
      </c>
      <c r="AY260" s="179" t="s">
        <v>141</v>
      </c>
    </row>
    <row r="261" spans="1:65" s="14" customFormat="1">
      <c r="B261" s="186"/>
      <c r="D261" s="178" t="s">
        <v>149</v>
      </c>
      <c r="E261" s="187" t="s">
        <v>1</v>
      </c>
      <c r="F261" s="188" t="s">
        <v>341</v>
      </c>
      <c r="H261" s="187" t="s">
        <v>1</v>
      </c>
      <c r="I261" s="189"/>
      <c r="L261" s="186"/>
      <c r="M261" s="190"/>
      <c r="N261" s="191"/>
      <c r="O261" s="191"/>
      <c r="P261" s="191"/>
      <c r="Q261" s="191"/>
      <c r="R261" s="191"/>
      <c r="S261" s="191"/>
      <c r="T261" s="192"/>
      <c r="AT261" s="187" t="s">
        <v>149</v>
      </c>
      <c r="AU261" s="187" t="s">
        <v>88</v>
      </c>
      <c r="AV261" s="14" t="s">
        <v>86</v>
      </c>
      <c r="AW261" s="14" t="s">
        <v>34</v>
      </c>
      <c r="AX261" s="14" t="s">
        <v>78</v>
      </c>
      <c r="AY261" s="187" t="s">
        <v>141</v>
      </c>
    </row>
    <row r="262" spans="1:65" s="13" customFormat="1">
      <c r="B262" s="177"/>
      <c r="D262" s="178" t="s">
        <v>149</v>
      </c>
      <c r="E262" s="179" t="s">
        <v>1</v>
      </c>
      <c r="F262" s="180" t="s">
        <v>157</v>
      </c>
      <c r="H262" s="181">
        <v>52.4</v>
      </c>
      <c r="I262" s="182"/>
      <c r="L262" s="177"/>
      <c r="M262" s="183"/>
      <c r="N262" s="184"/>
      <c r="O262" s="184"/>
      <c r="P262" s="184"/>
      <c r="Q262" s="184"/>
      <c r="R262" s="184"/>
      <c r="S262" s="184"/>
      <c r="T262" s="185"/>
      <c r="AT262" s="179" t="s">
        <v>149</v>
      </c>
      <c r="AU262" s="179" t="s">
        <v>88</v>
      </c>
      <c r="AV262" s="13" t="s">
        <v>88</v>
      </c>
      <c r="AW262" s="13" t="s">
        <v>34</v>
      </c>
      <c r="AX262" s="13" t="s">
        <v>78</v>
      </c>
      <c r="AY262" s="179" t="s">
        <v>141</v>
      </c>
    </row>
    <row r="263" spans="1:65" s="15" customFormat="1">
      <c r="B263" s="193"/>
      <c r="D263" s="178" t="s">
        <v>149</v>
      </c>
      <c r="E263" s="194" t="s">
        <v>1</v>
      </c>
      <c r="F263" s="195" t="s">
        <v>158</v>
      </c>
      <c r="H263" s="196">
        <v>90.199999999999989</v>
      </c>
      <c r="I263" s="197"/>
      <c r="L263" s="193"/>
      <c r="M263" s="198"/>
      <c r="N263" s="199"/>
      <c r="O263" s="199"/>
      <c r="P263" s="199"/>
      <c r="Q263" s="199"/>
      <c r="R263" s="199"/>
      <c r="S263" s="199"/>
      <c r="T263" s="200"/>
      <c r="AT263" s="194" t="s">
        <v>149</v>
      </c>
      <c r="AU263" s="194" t="s">
        <v>88</v>
      </c>
      <c r="AV263" s="15" t="s">
        <v>147</v>
      </c>
      <c r="AW263" s="15" t="s">
        <v>34</v>
      </c>
      <c r="AX263" s="15" t="s">
        <v>86</v>
      </c>
      <c r="AY263" s="194" t="s">
        <v>141</v>
      </c>
    </row>
    <row r="264" spans="1:65" s="12" customFormat="1" ht="22.8" customHeight="1">
      <c r="B264" s="149"/>
      <c r="D264" s="150" t="s">
        <v>77</v>
      </c>
      <c r="E264" s="160" t="s">
        <v>187</v>
      </c>
      <c r="F264" s="160" t="s">
        <v>342</v>
      </c>
      <c r="I264" s="152"/>
      <c r="J264" s="161">
        <f>BK264</f>
        <v>0</v>
      </c>
      <c r="L264" s="149"/>
      <c r="M264" s="154"/>
      <c r="N264" s="155"/>
      <c r="O264" s="155"/>
      <c r="P264" s="156">
        <f>P265</f>
        <v>0</v>
      </c>
      <c r="Q264" s="155"/>
      <c r="R264" s="156">
        <f>R265</f>
        <v>5.9999999999999995E-4</v>
      </c>
      <c r="S264" s="155"/>
      <c r="T264" s="157">
        <f>T265</f>
        <v>0</v>
      </c>
      <c r="AR264" s="150" t="s">
        <v>86</v>
      </c>
      <c r="AT264" s="158" t="s">
        <v>77</v>
      </c>
      <c r="AU264" s="158" t="s">
        <v>86</v>
      </c>
      <c r="AY264" s="150" t="s">
        <v>141</v>
      </c>
      <c r="BK264" s="159">
        <f>BK265</f>
        <v>0</v>
      </c>
    </row>
    <row r="265" spans="1:65" s="2" customFormat="1" ht="16.5" customHeight="1">
      <c r="A265" s="33"/>
      <c r="B265" s="162"/>
      <c r="C265" s="163" t="s">
        <v>343</v>
      </c>
      <c r="D265" s="163" t="s">
        <v>143</v>
      </c>
      <c r="E265" s="164" t="s">
        <v>344</v>
      </c>
      <c r="F265" s="165" t="s">
        <v>345</v>
      </c>
      <c r="G265" s="166" t="s">
        <v>280</v>
      </c>
      <c r="H265" s="167">
        <v>1</v>
      </c>
      <c r="I265" s="168"/>
      <c r="J265" s="169">
        <f>ROUND(I265*H265,2)</f>
        <v>0</v>
      </c>
      <c r="K265" s="170"/>
      <c r="L265" s="34"/>
      <c r="M265" s="171" t="s">
        <v>1</v>
      </c>
      <c r="N265" s="172" t="s">
        <v>43</v>
      </c>
      <c r="O265" s="59"/>
      <c r="P265" s="173">
        <f>O265*H265</f>
        <v>0</v>
      </c>
      <c r="Q265" s="173">
        <v>5.9999999999999995E-4</v>
      </c>
      <c r="R265" s="173">
        <f>Q265*H265</f>
        <v>5.9999999999999995E-4</v>
      </c>
      <c r="S265" s="173">
        <v>0</v>
      </c>
      <c r="T265" s="174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75" t="s">
        <v>147</v>
      </c>
      <c r="AT265" s="175" t="s">
        <v>143</v>
      </c>
      <c r="AU265" s="175" t="s">
        <v>88</v>
      </c>
      <c r="AY265" s="18" t="s">
        <v>141</v>
      </c>
      <c r="BE265" s="176">
        <f>IF(N265="základní",J265,0)</f>
        <v>0</v>
      </c>
      <c r="BF265" s="176">
        <f>IF(N265="snížená",J265,0)</f>
        <v>0</v>
      </c>
      <c r="BG265" s="176">
        <f>IF(N265="zákl. přenesená",J265,0)</f>
        <v>0</v>
      </c>
      <c r="BH265" s="176">
        <f>IF(N265="sníž. přenesená",J265,0)</f>
        <v>0</v>
      </c>
      <c r="BI265" s="176">
        <f>IF(N265="nulová",J265,0)</f>
        <v>0</v>
      </c>
      <c r="BJ265" s="18" t="s">
        <v>86</v>
      </c>
      <c r="BK265" s="176">
        <f>ROUND(I265*H265,2)</f>
        <v>0</v>
      </c>
      <c r="BL265" s="18" t="s">
        <v>147</v>
      </c>
      <c r="BM265" s="175" t="s">
        <v>346</v>
      </c>
    </row>
    <row r="266" spans="1:65" s="12" customFormat="1" ht="22.8" customHeight="1">
      <c r="B266" s="149"/>
      <c r="D266" s="150" t="s">
        <v>77</v>
      </c>
      <c r="E266" s="160" t="s">
        <v>191</v>
      </c>
      <c r="F266" s="160" t="s">
        <v>347</v>
      </c>
      <c r="I266" s="152"/>
      <c r="J266" s="161">
        <f>BK266</f>
        <v>0</v>
      </c>
      <c r="L266" s="149"/>
      <c r="M266" s="154"/>
      <c r="N266" s="155"/>
      <c r="O266" s="155"/>
      <c r="P266" s="156">
        <f>SUM(P267:P308)</f>
        <v>0</v>
      </c>
      <c r="Q266" s="155"/>
      <c r="R266" s="156">
        <f>SUM(R267:R308)</f>
        <v>49.320301300000004</v>
      </c>
      <c r="S266" s="155"/>
      <c r="T266" s="157">
        <f>SUM(T267:T308)</f>
        <v>31.5</v>
      </c>
      <c r="AR266" s="150" t="s">
        <v>86</v>
      </c>
      <c r="AT266" s="158" t="s">
        <v>77</v>
      </c>
      <c r="AU266" s="158" t="s">
        <v>86</v>
      </c>
      <c r="AY266" s="150" t="s">
        <v>141</v>
      </c>
      <c r="BK266" s="159">
        <f>SUM(BK267:BK308)</f>
        <v>0</v>
      </c>
    </row>
    <row r="267" spans="1:65" s="2" customFormat="1" ht="21.75" customHeight="1">
      <c r="A267" s="33"/>
      <c r="B267" s="162"/>
      <c r="C267" s="163" t="s">
        <v>348</v>
      </c>
      <c r="D267" s="163" t="s">
        <v>143</v>
      </c>
      <c r="E267" s="164" t="s">
        <v>349</v>
      </c>
      <c r="F267" s="165" t="s">
        <v>350</v>
      </c>
      <c r="G267" s="166" t="s">
        <v>172</v>
      </c>
      <c r="H267" s="167">
        <v>4.4450000000000003</v>
      </c>
      <c r="I267" s="168"/>
      <c r="J267" s="169">
        <f>ROUND(I267*H267,2)</f>
        <v>0</v>
      </c>
      <c r="K267" s="170"/>
      <c r="L267" s="34"/>
      <c r="M267" s="171" t="s">
        <v>1</v>
      </c>
      <c r="N267" s="172" t="s">
        <v>43</v>
      </c>
      <c r="O267" s="59"/>
      <c r="P267" s="173">
        <f>O267*H267</f>
        <v>0</v>
      </c>
      <c r="Q267" s="173">
        <v>2.2563399999999998</v>
      </c>
      <c r="R267" s="173">
        <f>Q267*H267</f>
        <v>10.029431299999999</v>
      </c>
      <c r="S267" s="173">
        <v>0</v>
      </c>
      <c r="T267" s="174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75" t="s">
        <v>147</v>
      </c>
      <c r="AT267" s="175" t="s">
        <v>143</v>
      </c>
      <c r="AU267" s="175" t="s">
        <v>88</v>
      </c>
      <c r="AY267" s="18" t="s">
        <v>141</v>
      </c>
      <c r="BE267" s="176">
        <f>IF(N267="základní",J267,0)</f>
        <v>0</v>
      </c>
      <c r="BF267" s="176">
        <f>IF(N267="snížená",J267,0)</f>
        <v>0</v>
      </c>
      <c r="BG267" s="176">
        <f>IF(N267="zákl. přenesená",J267,0)</f>
        <v>0</v>
      </c>
      <c r="BH267" s="176">
        <f>IF(N267="sníž. přenesená",J267,0)</f>
        <v>0</v>
      </c>
      <c r="BI267" s="176">
        <f>IF(N267="nulová",J267,0)</f>
        <v>0</v>
      </c>
      <c r="BJ267" s="18" t="s">
        <v>86</v>
      </c>
      <c r="BK267" s="176">
        <f>ROUND(I267*H267,2)</f>
        <v>0</v>
      </c>
      <c r="BL267" s="18" t="s">
        <v>147</v>
      </c>
      <c r="BM267" s="175" t="s">
        <v>351</v>
      </c>
    </row>
    <row r="268" spans="1:65" s="13" customFormat="1">
      <c r="B268" s="177"/>
      <c r="D268" s="178" t="s">
        <v>149</v>
      </c>
      <c r="E268" s="179" t="s">
        <v>1</v>
      </c>
      <c r="F268" s="180" t="s">
        <v>352</v>
      </c>
      <c r="H268" s="181">
        <v>4.4450000000000003</v>
      </c>
      <c r="I268" s="182"/>
      <c r="L268" s="177"/>
      <c r="M268" s="183"/>
      <c r="N268" s="184"/>
      <c r="O268" s="184"/>
      <c r="P268" s="184"/>
      <c r="Q268" s="184"/>
      <c r="R268" s="184"/>
      <c r="S268" s="184"/>
      <c r="T268" s="185"/>
      <c r="AT268" s="179" t="s">
        <v>149</v>
      </c>
      <c r="AU268" s="179" t="s">
        <v>88</v>
      </c>
      <c r="AV268" s="13" t="s">
        <v>88</v>
      </c>
      <c r="AW268" s="13" t="s">
        <v>34</v>
      </c>
      <c r="AX268" s="13" t="s">
        <v>78</v>
      </c>
      <c r="AY268" s="179" t="s">
        <v>141</v>
      </c>
    </row>
    <row r="269" spans="1:65" s="15" customFormat="1">
      <c r="B269" s="193"/>
      <c r="D269" s="178" t="s">
        <v>149</v>
      </c>
      <c r="E269" s="194" t="s">
        <v>1</v>
      </c>
      <c r="F269" s="195" t="s">
        <v>158</v>
      </c>
      <c r="H269" s="196">
        <v>4.4450000000000003</v>
      </c>
      <c r="I269" s="197"/>
      <c r="L269" s="193"/>
      <c r="M269" s="198"/>
      <c r="N269" s="199"/>
      <c r="O269" s="199"/>
      <c r="P269" s="199"/>
      <c r="Q269" s="199"/>
      <c r="R269" s="199"/>
      <c r="S269" s="199"/>
      <c r="T269" s="200"/>
      <c r="AT269" s="194" t="s">
        <v>149</v>
      </c>
      <c r="AU269" s="194" t="s">
        <v>88</v>
      </c>
      <c r="AV269" s="15" t="s">
        <v>147</v>
      </c>
      <c r="AW269" s="15" t="s">
        <v>34</v>
      </c>
      <c r="AX269" s="15" t="s">
        <v>86</v>
      </c>
      <c r="AY269" s="194" t="s">
        <v>141</v>
      </c>
    </row>
    <row r="270" spans="1:65" s="2" customFormat="1" ht="16.5" customHeight="1">
      <c r="A270" s="33"/>
      <c r="B270" s="162"/>
      <c r="C270" s="163" t="s">
        <v>353</v>
      </c>
      <c r="D270" s="163" t="s">
        <v>143</v>
      </c>
      <c r="E270" s="164" t="s">
        <v>354</v>
      </c>
      <c r="F270" s="165" t="s">
        <v>355</v>
      </c>
      <c r="G270" s="166" t="s">
        <v>312</v>
      </c>
      <c r="H270" s="167">
        <v>122</v>
      </c>
      <c r="I270" s="168"/>
      <c r="J270" s="169">
        <f>ROUND(I270*H270,2)</f>
        <v>0</v>
      </c>
      <c r="K270" s="170"/>
      <c r="L270" s="34"/>
      <c r="M270" s="171" t="s">
        <v>1</v>
      </c>
      <c r="N270" s="172" t="s">
        <v>43</v>
      </c>
      <c r="O270" s="59"/>
      <c r="P270" s="173">
        <f>O270*H270</f>
        <v>0</v>
      </c>
      <c r="Q270" s="173">
        <v>0</v>
      </c>
      <c r="R270" s="173">
        <f>Q270*H270</f>
        <v>0</v>
      </c>
      <c r="S270" s="173">
        <v>0</v>
      </c>
      <c r="T270" s="174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75" t="s">
        <v>147</v>
      </c>
      <c r="AT270" s="175" t="s">
        <v>143</v>
      </c>
      <c r="AU270" s="175" t="s">
        <v>88</v>
      </c>
      <c r="AY270" s="18" t="s">
        <v>141</v>
      </c>
      <c r="BE270" s="176">
        <f>IF(N270="základní",J270,0)</f>
        <v>0</v>
      </c>
      <c r="BF270" s="176">
        <f>IF(N270="snížená",J270,0)</f>
        <v>0</v>
      </c>
      <c r="BG270" s="176">
        <f>IF(N270="zákl. přenesená",J270,0)</f>
        <v>0</v>
      </c>
      <c r="BH270" s="176">
        <f>IF(N270="sníž. přenesená",J270,0)</f>
        <v>0</v>
      </c>
      <c r="BI270" s="176">
        <f>IF(N270="nulová",J270,0)</f>
        <v>0</v>
      </c>
      <c r="BJ270" s="18" t="s">
        <v>86</v>
      </c>
      <c r="BK270" s="176">
        <f>ROUND(I270*H270,2)</f>
        <v>0</v>
      </c>
      <c r="BL270" s="18" t="s">
        <v>147</v>
      </c>
      <c r="BM270" s="175" t="s">
        <v>356</v>
      </c>
    </row>
    <row r="271" spans="1:65" s="13" customFormat="1">
      <c r="B271" s="177"/>
      <c r="D271" s="178" t="s">
        <v>149</v>
      </c>
      <c r="E271" s="179" t="s">
        <v>1</v>
      </c>
      <c r="F271" s="180" t="s">
        <v>357</v>
      </c>
      <c r="H271" s="181">
        <v>122</v>
      </c>
      <c r="I271" s="182"/>
      <c r="L271" s="177"/>
      <c r="M271" s="183"/>
      <c r="N271" s="184"/>
      <c r="O271" s="184"/>
      <c r="P271" s="184"/>
      <c r="Q271" s="184"/>
      <c r="R271" s="184"/>
      <c r="S271" s="184"/>
      <c r="T271" s="185"/>
      <c r="AT271" s="179" t="s">
        <v>149</v>
      </c>
      <c r="AU271" s="179" t="s">
        <v>88</v>
      </c>
      <c r="AV271" s="13" t="s">
        <v>88</v>
      </c>
      <c r="AW271" s="13" t="s">
        <v>34</v>
      </c>
      <c r="AX271" s="13" t="s">
        <v>86</v>
      </c>
      <c r="AY271" s="179" t="s">
        <v>141</v>
      </c>
    </row>
    <row r="272" spans="1:65" s="2" customFormat="1" ht="21.75" customHeight="1">
      <c r="A272" s="33"/>
      <c r="B272" s="162"/>
      <c r="C272" s="163" t="s">
        <v>358</v>
      </c>
      <c r="D272" s="163" t="s">
        <v>143</v>
      </c>
      <c r="E272" s="164" t="s">
        <v>359</v>
      </c>
      <c r="F272" s="165" t="s">
        <v>360</v>
      </c>
      <c r="G272" s="166" t="s">
        <v>312</v>
      </c>
      <c r="H272" s="167">
        <v>127</v>
      </c>
      <c r="I272" s="168"/>
      <c r="J272" s="169">
        <f>ROUND(I272*H272,2)</f>
        <v>0</v>
      </c>
      <c r="K272" s="170"/>
      <c r="L272" s="34"/>
      <c r="M272" s="171" t="s">
        <v>1</v>
      </c>
      <c r="N272" s="172" t="s">
        <v>43</v>
      </c>
      <c r="O272" s="59"/>
      <c r="P272" s="173">
        <f>O272*H272</f>
        <v>0</v>
      </c>
      <c r="Q272" s="173">
        <v>0.29221000000000003</v>
      </c>
      <c r="R272" s="173">
        <f>Q272*H272</f>
        <v>37.110670000000006</v>
      </c>
      <c r="S272" s="173">
        <v>0</v>
      </c>
      <c r="T272" s="174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75" t="s">
        <v>147</v>
      </c>
      <c r="AT272" s="175" t="s">
        <v>143</v>
      </c>
      <c r="AU272" s="175" t="s">
        <v>88</v>
      </c>
      <c r="AY272" s="18" t="s">
        <v>141</v>
      </c>
      <c r="BE272" s="176">
        <f>IF(N272="základní",J272,0)</f>
        <v>0</v>
      </c>
      <c r="BF272" s="176">
        <f>IF(N272="snížená",J272,0)</f>
        <v>0</v>
      </c>
      <c r="BG272" s="176">
        <f>IF(N272="zákl. přenesená",J272,0)</f>
        <v>0</v>
      </c>
      <c r="BH272" s="176">
        <f>IF(N272="sníž. přenesená",J272,0)</f>
        <v>0</v>
      </c>
      <c r="BI272" s="176">
        <f>IF(N272="nulová",J272,0)</f>
        <v>0</v>
      </c>
      <c r="BJ272" s="18" t="s">
        <v>86</v>
      </c>
      <c r="BK272" s="176">
        <f>ROUND(I272*H272,2)</f>
        <v>0</v>
      </c>
      <c r="BL272" s="18" t="s">
        <v>147</v>
      </c>
      <c r="BM272" s="175" t="s">
        <v>361</v>
      </c>
    </row>
    <row r="273" spans="1:65" s="13" customFormat="1">
      <c r="B273" s="177"/>
      <c r="D273" s="178" t="s">
        <v>149</v>
      </c>
      <c r="E273" s="179" t="s">
        <v>1</v>
      </c>
      <c r="F273" s="180" t="s">
        <v>362</v>
      </c>
      <c r="H273" s="181">
        <v>127</v>
      </c>
      <c r="I273" s="182"/>
      <c r="L273" s="177"/>
      <c r="M273" s="183"/>
      <c r="N273" s="184"/>
      <c r="O273" s="184"/>
      <c r="P273" s="184"/>
      <c r="Q273" s="184"/>
      <c r="R273" s="184"/>
      <c r="S273" s="184"/>
      <c r="T273" s="185"/>
      <c r="AT273" s="179" t="s">
        <v>149</v>
      </c>
      <c r="AU273" s="179" t="s">
        <v>88</v>
      </c>
      <c r="AV273" s="13" t="s">
        <v>88</v>
      </c>
      <c r="AW273" s="13" t="s">
        <v>34</v>
      </c>
      <c r="AX273" s="13" t="s">
        <v>86</v>
      </c>
      <c r="AY273" s="179" t="s">
        <v>141</v>
      </c>
    </row>
    <row r="274" spans="1:65" s="2" customFormat="1" ht="33" customHeight="1">
      <c r="A274" s="33"/>
      <c r="B274" s="162"/>
      <c r="C274" s="201" t="s">
        <v>363</v>
      </c>
      <c r="D274" s="201" t="s">
        <v>206</v>
      </c>
      <c r="E274" s="202" t="s">
        <v>364</v>
      </c>
      <c r="F274" s="203" t="s">
        <v>365</v>
      </c>
      <c r="G274" s="204" t="s">
        <v>312</v>
      </c>
      <c r="H274" s="205">
        <v>139.69999999999999</v>
      </c>
      <c r="I274" s="206"/>
      <c r="J274" s="207">
        <f>ROUND(I274*H274,2)</f>
        <v>0</v>
      </c>
      <c r="K274" s="208"/>
      <c r="L274" s="209"/>
      <c r="M274" s="210" t="s">
        <v>1</v>
      </c>
      <c r="N274" s="211" t="s">
        <v>43</v>
      </c>
      <c r="O274" s="59"/>
      <c r="P274" s="173">
        <f>O274*H274</f>
        <v>0</v>
      </c>
      <c r="Q274" s="173">
        <v>1.5599999999999999E-2</v>
      </c>
      <c r="R274" s="173">
        <f>Q274*H274</f>
        <v>2.1793199999999997</v>
      </c>
      <c r="S274" s="173">
        <v>0</v>
      </c>
      <c r="T274" s="174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75" t="s">
        <v>187</v>
      </c>
      <c r="AT274" s="175" t="s">
        <v>206</v>
      </c>
      <c r="AU274" s="175" t="s">
        <v>88</v>
      </c>
      <c r="AY274" s="18" t="s">
        <v>141</v>
      </c>
      <c r="BE274" s="176">
        <f>IF(N274="základní",J274,0)</f>
        <v>0</v>
      </c>
      <c r="BF274" s="176">
        <f>IF(N274="snížená",J274,0)</f>
        <v>0</v>
      </c>
      <c r="BG274" s="176">
        <f>IF(N274="zákl. přenesená",J274,0)</f>
        <v>0</v>
      </c>
      <c r="BH274" s="176">
        <f>IF(N274="sníž. přenesená",J274,0)</f>
        <v>0</v>
      </c>
      <c r="BI274" s="176">
        <f>IF(N274="nulová",J274,0)</f>
        <v>0</v>
      </c>
      <c r="BJ274" s="18" t="s">
        <v>86</v>
      </c>
      <c r="BK274" s="176">
        <f>ROUND(I274*H274,2)</f>
        <v>0</v>
      </c>
      <c r="BL274" s="18" t="s">
        <v>147</v>
      </c>
      <c r="BM274" s="175" t="s">
        <v>366</v>
      </c>
    </row>
    <row r="275" spans="1:65" s="13" customFormat="1">
      <c r="B275" s="177"/>
      <c r="D275" s="178" t="s">
        <v>149</v>
      </c>
      <c r="E275" s="179" t="s">
        <v>1</v>
      </c>
      <c r="F275" s="180" t="s">
        <v>367</v>
      </c>
      <c r="H275" s="181">
        <v>139.69999999999999</v>
      </c>
      <c r="I275" s="182"/>
      <c r="L275" s="177"/>
      <c r="M275" s="183"/>
      <c r="N275" s="184"/>
      <c r="O275" s="184"/>
      <c r="P275" s="184"/>
      <c r="Q275" s="184"/>
      <c r="R275" s="184"/>
      <c r="S275" s="184"/>
      <c r="T275" s="185"/>
      <c r="AT275" s="179" t="s">
        <v>149</v>
      </c>
      <c r="AU275" s="179" t="s">
        <v>88</v>
      </c>
      <c r="AV275" s="13" t="s">
        <v>88</v>
      </c>
      <c r="AW275" s="13" t="s">
        <v>34</v>
      </c>
      <c r="AX275" s="13" t="s">
        <v>86</v>
      </c>
      <c r="AY275" s="179" t="s">
        <v>141</v>
      </c>
    </row>
    <row r="276" spans="1:65" s="2" customFormat="1" ht="21.75" customHeight="1">
      <c r="A276" s="33"/>
      <c r="B276" s="162"/>
      <c r="C276" s="163" t="s">
        <v>368</v>
      </c>
      <c r="D276" s="163" t="s">
        <v>143</v>
      </c>
      <c r="E276" s="164" t="s">
        <v>369</v>
      </c>
      <c r="F276" s="165" t="s">
        <v>370</v>
      </c>
      <c r="G276" s="166" t="s">
        <v>146</v>
      </c>
      <c r="H276" s="167">
        <v>100</v>
      </c>
      <c r="I276" s="168"/>
      <c r="J276" s="169">
        <f>ROUND(I276*H276,2)</f>
        <v>0</v>
      </c>
      <c r="K276" s="170"/>
      <c r="L276" s="34"/>
      <c r="M276" s="171" t="s">
        <v>1</v>
      </c>
      <c r="N276" s="172" t="s">
        <v>43</v>
      </c>
      <c r="O276" s="59"/>
      <c r="P276" s="173">
        <f>O276*H276</f>
        <v>0</v>
      </c>
      <c r="Q276" s="173">
        <v>0</v>
      </c>
      <c r="R276" s="173">
        <f>Q276*H276</f>
        <v>0</v>
      </c>
      <c r="S276" s="173">
        <v>0</v>
      </c>
      <c r="T276" s="174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75" t="s">
        <v>147</v>
      </c>
      <c r="AT276" s="175" t="s">
        <v>143</v>
      </c>
      <c r="AU276" s="175" t="s">
        <v>88</v>
      </c>
      <c r="AY276" s="18" t="s">
        <v>141</v>
      </c>
      <c r="BE276" s="176">
        <f>IF(N276="základní",J276,0)</f>
        <v>0</v>
      </c>
      <c r="BF276" s="176">
        <f>IF(N276="snížená",J276,0)</f>
        <v>0</v>
      </c>
      <c r="BG276" s="176">
        <f>IF(N276="zákl. přenesená",J276,0)</f>
        <v>0</v>
      </c>
      <c r="BH276" s="176">
        <f>IF(N276="sníž. přenesená",J276,0)</f>
        <v>0</v>
      </c>
      <c r="BI276" s="176">
        <f>IF(N276="nulová",J276,0)</f>
        <v>0</v>
      </c>
      <c r="BJ276" s="18" t="s">
        <v>86</v>
      </c>
      <c r="BK276" s="176">
        <f>ROUND(I276*H276,2)</f>
        <v>0</v>
      </c>
      <c r="BL276" s="18" t="s">
        <v>147</v>
      </c>
      <c r="BM276" s="175" t="s">
        <v>371</v>
      </c>
    </row>
    <row r="277" spans="1:65" s="14" customFormat="1">
      <c r="B277" s="186"/>
      <c r="D277" s="178" t="s">
        <v>149</v>
      </c>
      <c r="E277" s="187" t="s">
        <v>1</v>
      </c>
      <c r="F277" s="188" t="s">
        <v>372</v>
      </c>
      <c r="H277" s="187" t="s">
        <v>1</v>
      </c>
      <c r="I277" s="189"/>
      <c r="L277" s="186"/>
      <c r="M277" s="190"/>
      <c r="N277" s="191"/>
      <c r="O277" s="191"/>
      <c r="P277" s="191"/>
      <c r="Q277" s="191"/>
      <c r="R277" s="191"/>
      <c r="S277" s="191"/>
      <c r="T277" s="192"/>
      <c r="AT277" s="187" t="s">
        <v>149</v>
      </c>
      <c r="AU277" s="187" t="s">
        <v>88</v>
      </c>
      <c r="AV277" s="14" t="s">
        <v>86</v>
      </c>
      <c r="AW277" s="14" t="s">
        <v>34</v>
      </c>
      <c r="AX277" s="14" t="s">
        <v>78</v>
      </c>
      <c r="AY277" s="187" t="s">
        <v>141</v>
      </c>
    </row>
    <row r="278" spans="1:65" s="13" customFormat="1">
      <c r="B278" s="177"/>
      <c r="D278" s="178" t="s">
        <v>149</v>
      </c>
      <c r="E278" s="179" t="s">
        <v>1</v>
      </c>
      <c r="F278" s="180" t="s">
        <v>373</v>
      </c>
      <c r="H278" s="181">
        <v>100</v>
      </c>
      <c r="I278" s="182"/>
      <c r="L278" s="177"/>
      <c r="M278" s="183"/>
      <c r="N278" s="184"/>
      <c r="O278" s="184"/>
      <c r="P278" s="184"/>
      <c r="Q278" s="184"/>
      <c r="R278" s="184"/>
      <c r="S278" s="184"/>
      <c r="T278" s="185"/>
      <c r="AT278" s="179" t="s">
        <v>149</v>
      </c>
      <c r="AU278" s="179" t="s">
        <v>88</v>
      </c>
      <c r="AV278" s="13" t="s">
        <v>88</v>
      </c>
      <c r="AW278" s="13" t="s">
        <v>34</v>
      </c>
      <c r="AX278" s="13" t="s">
        <v>78</v>
      </c>
      <c r="AY278" s="179" t="s">
        <v>141</v>
      </c>
    </row>
    <row r="279" spans="1:65" s="15" customFormat="1">
      <c r="B279" s="193"/>
      <c r="D279" s="178" t="s">
        <v>149</v>
      </c>
      <c r="E279" s="194" t="s">
        <v>1</v>
      </c>
      <c r="F279" s="195" t="s">
        <v>158</v>
      </c>
      <c r="H279" s="196">
        <v>100</v>
      </c>
      <c r="I279" s="197"/>
      <c r="L279" s="193"/>
      <c r="M279" s="198"/>
      <c r="N279" s="199"/>
      <c r="O279" s="199"/>
      <c r="P279" s="199"/>
      <c r="Q279" s="199"/>
      <c r="R279" s="199"/>
      <c r="S279" s="199"/>
      <c r="T279" s="200"/>
      <c r="AT279" s="194" t="s">
        <v>149</v>
      </c>
      <c r="AU279" s="194" t="s">
        <v>88</v>
      </c>
      <c r="AV279" s="15" t="s">
        <v>147</v>
      </c>
      <c r="AW279" s="15" t="s">
        <v>34</v>
      </c>
      <c r="AX279" s="15" t="s">
        <v>86</v>
      </c>
      <c r="AY279" s="194" t="s">
        <v>141</v>
      </c>
    </row>
    <row r="280" spans="1:65" s="2" customFormat="1" ht="21.75" customHeight="1">
      <c r="A280" s="33"/>
      <c r="B280" s="162"/>
      <c r="C280" s="201" t="s">
        <v>374</v>
      </c>
      <c r="D280" s="201" t="s">
        <v>206</v>
      </c>
      <c r="E280" s="202" t="s">
        <v>375</v>
      </c>
      <c r="F280" s="203" t="s">
        <v>376</v>
      </c>
      <c r="G280" s="204" t="s">
        <v>146</v>
      </c>
      <c r="H280" s="205">
        <v>105</v>
      </c>
      <c r="I280" s="206"/>
      <c r="J280" s="207">
        <f>ROUND(I280*H280,2)</f>
        <v>0</v>
      </c>
      <c r="K280" s="208"/>
      <c r="L280" s="209"/>
      <c r="M280" s="210" t="s">
        <v>1</v>
      </c>
      <c r="N280" s="211" t="s">
        <v>43</v>
      </c>
      <c r="O280" s="59"/>
      <c r="P280" s="173">
        <f>O280*H280</f>
        <v>0</v>
      </c>
      <c r="Q280" s="173">
        <v>0</v>
      </c>
      <c r="R280" s="173">
        <f>Q280*H280</f>
        <v>0</v>
      </c>
      <c r="S280" s="173">
        <v>0</v>
      </c>
      <c r="T280" s="174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75" t="s">
        <v>187</v>
      </c>
      <c r="AT280" s="175" t="s">
        <v>206</v>
      </c>
      <c r="AU280" s="175" t="s">
        <v>88</v>
      </c>
      <c r="AY280" s="18" t="s">
        <v>141</v>
      </c>
      <c r="BE280" s="176">
        <f>IF(N280="základní",J280,0)</f>
        <v>0</v>
      </c>
      <c r="BF280" s="176">
        <f>IF(N280="snížená",J280,0)</f>
        <v>0</v>
      </c>
      <c r="BG280" s="176">
        <f>IF(N280="zákl. přenesená",J280,0)</f>
        <v>0</v>
      </c>
      <c r="BH280" s="176">
        <f>IF(N280="sníž. přenesená",J280,0)</f>
        <v>0</v>
      </c>
      <c r="BI280" s="176">
        <f>IF(N280="nulová",J280,0)</f>
        <v>0</v>
      </c>
      <c r="BJ280" s="18" t="s">
        <v>86</v>
      </c>
      <c r="BK280" s="176">
        <f>ROUND(I280*H280,2)</f>
        <v>0</v>
      </c>
      <c r="BL280" s="18" t="s">
        <v>147</v>
      </c>
      <c r="BM280" s="175" t="s">
        <v>377</v>
      </c>
    </row>
    <row r="281" spans="1:65" s="13" customFormat="1">
      <c r="B281" s="177"/>
      <c r="D281" s="178" t="s">
        <v>149</v>
      </c>
      <c r="E281" s="179" t="s">
        <v>1</v>
      </c>
      <c r="F281" s="180" t="s">
        <v>378</v>
      </c>
      <c r="H281" s="181">
        <v>105</v>
      </c>
      <c r="I281" s="182"/>
      <c r="L281" s="177"/>
      <c r="M281" s="183"/>
      <c r="N281" s="184"/>
      <c r="O281" s="184"/>
      <c r="P281" s="184"/>
      <c r="Q281" s="184"/>
      <c r="R281" s="184"/>
      <c r="S281" s="184"/>
      <c r="T281" s="185"/>
      <c r="AT281" s="179" t="s">
        <v>149</v>
      </c>
      <c r="AU281" s="179" t="s">
        <v>88</v>
      </c>
      <c r="AV281" s="13" t="s">
        <v>88</v>
      </c>
      <c r="AW281" s="13" t="s">
        <v>34</v>
      </c>
      <c r="AX281" s="13" t="s">
        <v>86</v>
      </c>
      <c r="AY281" s="179" t="s">
        <v>141</v>
      </c>
    </row>
    <row r="282" spans="1:65" s="2" customFormat="1" ht="16.5" customHeight="1">
      <c r="A282" s="33"/>
      <c r="B282" s="162"/>
      <c r="C282" s="163" t="s">
        <v>379</v>
      </c>
      <c r="D282" s="163" t="s">
        <v>143</v>
      </c>
      <c r="E282" s="164" t="s">
        <v>380</v>
      </c>
      <c r="F282" s="165" t="s">
        <v>381</v>
      </c>
      <c r="G282" s="166" t="s">
        <v>280</v>
      </c>
      <c r="H282" s="167">
        <v>2</v>
      </c>
      <c r="I282" s="168"/>
      <c r="J282" s="169">
        <f>ROUND(I282*H282,2)</f>
        <v>0</v>
      </c>
      <c r="K282" s="170"/>
      <c r="L282" s="34"/>
      <c r="M282" s="171" t="s">
        <v>1</v>
      </c>
      <c r="N282" s="172" t="s">
        <v>43</v>
      </c>
      <c r="O282" s="59"/>
      <c r="P282" s="173">
        <f>O282*H282</f>
        <v>0</v>
      </c>
      <c r="Q282" s="173">
        <v>4.4000000000000002E-4</v>
      </c>
      <c r="R282" s="173">
        <f>Q282*H282</f>
        <v>8.8000000000000003E-4</v>
      </c>
      <c r="S282" s="173">
        <v>0</v>
      </c>
      <c r="T282" s="174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75" t="s">
        <v>147</v>
      </c>
      <c r="AT282" s="175" t="s">
        <v>143</v>
      </c>
      <c r="AU282" s="175" t="s">
        <v>88</v>
      </c>
      <c r="AY282" s="18" t="s">
        <v>141</v>
      </c>
      <c r="BE282" s="176">
        <f>IF(N282="základní",J282,0)</f>
        <v>0</v>
      </c>
      <c r="BF282" s="176">
        <f>IF(N282="snížená",J282,0)</f>
        <v>0</v>
      </c>
      <c r="BG282" s="176">
        <f>IF(N282="zákl. přenesená",J282,0)</f>
        <v>0</v>
      </c>
      <c r="BH282" s="176">
        <f>IF(N282="sníž. přenesená",J282,0)</f>
        <v>0</v>
      </c>
      <c r="BI282" s="176">
        <f>IF(N282="nulová",J282,0)</f>
        <v>0</v>
      </c>
      <c r="BJ282" s="18" t="s">
        <v>86</v>
      </c>
      <c r="BK282" s="176">
        <f>ROUND(I282*H282,2)</f>
        <v>0</v>
      </c>
      <c r="BL282" s="18" t="s">
        <v>147</v>
      </c>
      <c r="BM282" s="175" t="s">
        <v>382</v>
      </c>
    </row>
    <row r="283" spans="1:65" s="13" customFormat="1">
      <c r="B283" s="177"/>
      <c r="D283" s="178" t="s">
        <v>149</v>
      </c>
      <c r="E283" s="179" t="s">
        <v>1</v>
      </c>
      <c r="F283" s="180" t="s">
        <v>383</v>
      </c>
      <c r="H283" s="181">
        <v>2</v>
      </c>
      <c r="I283" s="182"/>
      <c r="L283" s="177"/>
      <c r="M283" s="183"/>
      <c r="N283" s="184"/>
      <c r="O283" s="184"/>
      <c r="P283" s="184"/>
      <c r="Q283" s="184"/>
      <c r="R283" s="184"/>
      <c r="S283" s="184"/>
      <c r="T283" s="185"/>
      <c r="AT283" s="179" t="s">
        <v>149</v>
      </c>
      <c r="AU283" s="179" t="s">
        <v>88</v>
      </c>
      <c r="AV283" s="13" t="s">
        <v>88</v>
      </c>
      <c r="AW283" s="13" t="s">
        <v>34</v>
      </c>
      <c r="AX283" s="13" t="s">
        <v>86</v>
      </c>
      <c r="AY283" s="179" t="s">
        <v>141</v>
      </c>
    </row>
    <row r="284" spans="1:65" s="2" customFormat="1" ht="21.75" customHeight="1">
      <c r="A284" s="33"/>
      <c r="B284" s="162"/>
      <c r="C284" s="201" t="s">
        <v>384</v>
      </c>
      <c r="D284" s="201" t="s">
        <v>206</v>
      </c>
      <c r="E284" s="202" t="s">
        <v>385</v>
      </c>
      <c r="F284" s="203" t="s">
        <v>386</v>
      </c>
      <c r="G284" s="204" t="s">
        <v>280</v>
      </c>
      <c r="H284" s="205">
        <v>1</v>
      </c>
      <c r="I284" s="206"/>
      <c r="J284" s="207">
        <f>ROUND(I284*H284,2)</f>
        <v>0</v>
      </c>
      <c r="K284" s="208"/>
      <c r="L284" s="209"/>
      <c r="M284" s="210" t="s">
        <v>1</v>
      </c>
      <c r="N284" s="211" t="s">
        <v>43</v>
      </c>
      <c r="O284" s="59"/>
      <c r="P284" s="173">
        <f>O284*H284</f>
        <v>0</v>
      </c>
      <c r="Q284" s="173">
        <v>0</v>
      </c>
      <c r="R284" s="173">
        <f>Q284*H284</f>
        <v>0</v>
      </c>
      <c r="S284" s="173">
        <v>0</v>
      </c>
      <c r="T284" s="174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75" t="s">
        <v>187</v>
      </c>
      <c r="AT284" s="175" t="s">
        <v>206</v>
      </c>
      <c r="AU284" s="175" t="s">
        <v>88</v>
      </c>
      <c r="AY284" s="18" t="s">
        <v>141</v>
      </c>
      <c r="BE284" s="176">
        <f>IF(N284="základní",J284,0)</f>
        <v>0</v>
      </c>
      <c r="BF284" s="176">
        <f>IF(N284="snížená",J284,0)</f>
        <v>0</v>
      </c>
      <c r="BG284" s="176">
        <f>IF(N284="zákl. přenesená",J284,0)</f>
        <v>0</v>
      </c>
      <c r="BH284" s="176">
        <f>IF(N284="sníž. přenesená",J284,0)</f>
        <v>0</v>
      </c>
      <c r="BI284" s="176">
        <f>IF(N284="nulová",J284,0)</f>
        <v>0</v>
      </c>
      <c r="BJ284" s="18" t="s">
        <v>86</v>
      </c>
      <c r="BK284" s="176">
        <f>ROUND(I284*H284,2)</f>
        <v>0</v>
      </c>
      <c r="BL284" s="18" t="s">
        <v>147</v>
      </c>
      <c r="BM284" s="175" t="s">
        <v>387</v>
      </c>
    </row>
    <row r="285" spans="1:65" s="13" customFormat="1">
      <c r="B285" s="177"/>
      <c r="D285" s="178" t="s">
        <v>149</v>
      </c>
      <c r="E285" s="179" t="s">
        <v>1</v>
      </c>
      <c r="F285" s="180" t="s">
        <v>388</v>
      </c>
      <c r="H285" s="181">
        <v>1</v>
      </c>
      <c r="I285" s="182"/>
      <c r="L285" s="177"/>
      <c r="M285" s="183"/>
      <c r="N285" s="184"/>
      <c r="O285" s="184"/>
      <c r="P285" s="184"/>
      <c r="Q285" s="184"/>
      <c r="R285" s="184"/>
      <c r="S285" s="184"/>
      <c r="T285" s="185"/>
      <c r="AT285" s="179" t="s">
        <v>149</v>
      </c>
      <c r="AU285" s="179" t="s">
        <v>88</v>
      </c>
      <c r="AV285" s="13" t="s">
        <v>88</v>
      </c>
      <c r="AW285" s="13" t="s">
        <v>34</v>
      </c>
      <c r="AX285" s="13" t="s">
        <v>86</v>
      </c>
      <c r="AY285" s="179" t="s">
        <v>141</v>
      </c>
    </row>
    <row r="286" spans="1:65" s="2" customFormat="1" ht="16.5" customHeight="1">
      <c r="A286" s="33"/>
      <c r="B286" s="162"/>
      <c r="C286" s="201" t="s">
        <v>389</v>
      </c>
      <c r="D286" s="201" t="s">
        <v>206</v>
      </c>
      <c r="E286" s="202" t="s">
        <v>390</v>
      </c>
      <c r="F286" s="203" t="s">
        <v>391</v>
      </c>
      <c r="G286" s="204" t="s">
        <v>280</v>
      </c>
      <c r="H286" s="205">
        <v>1</v>
      </c>
      <c r="I286" s="206"/>
      <c r="J286" s="207">
        <f t="shared" ref="J286:J293" si="0">ROUND(I286*H286,2)</f>
        <v>0</v>
      </c>
      <c r="K286" s="208"/>
      <c r="L286" s="209"/>
      <c r="M286" s="210" t="s">
        <v>1</v>
      </c>
      <c r="N286" s="211" t="s">
        <v>43</v>
      </c>
      <c r="O286" s="59"/>
      <c r="P286" s="173">
        <f t="shared" ref="P286:P293" si="1">O286*H286</f>
        <v>0</v>
      </c>
      <c r="Q286" s="173">
        <v>0</v>
      </c>
      <c r="R286" s="173">
        <f t="shared" ref="R286:R293" si="2">Q286*H286</f>
        <v>0</v>
      </c>
      <c r="S286" s="173">
        <v>0</v>
      </c>
      <c r="T286" s="174">
        <f t="shared" ref="T286:T293" si="3"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5" t="s">
        <v>187</v>
      </c>
      <c r="AT286" s="175" t="s">
        <v>206</v>
      </c>
      <c r="AU286" s="175" t="s">
        <v>88</v>
      </c>
      <c r="AY286" s="18" t="s">
        <v>141</v>
      </c>
      <c r="BE286" s="176">
        <f t="shared" ref="BE286:BE293" si="4">IF(N286="základní",J286,0)</f>
        <v>0</v>
      </c>
      <c r="BF286" s="176">
        <f t="shared" ref="BF286:BF293" si="5">IF(N286="snížená",J286,0)</f>
        <v>0</v>
      </c>
      <c r="BG286" s="176">
        <f t="shared" ref="BG286:BG293" si="6">IF(N286="zákl. přenesená",J286,0)</f>
        <v>0</v>
      </c>
      <c r="BH286" s="176">
        <f t="shared" ref="BH286:BH293" si="7">IF(N286="sníž. přenesená",J286,0)</f>
        <v>0</v>
      </c>
      <c r="BI286" s="176">
        <f t="shared" ref="BI286:BI293" si="8">IF(N286="nulová",J286,0)</f>
        <v>0</v>
      </c>
      <c r="BJ286" s="18" t="s">
        <v>86</v>
      </c>
      <c r="BK286" s="176">
        <f t="shared" ref="BK286:BK293" si="9">ROUND(I286*H286,2)</f>
        <v>0</v>
      </c>
      <c r="BL286" s="18" t="s">
        <v>147</v>
      </c>
      <c r="BM286" s="175" t="s">
        <v>392</v>
      </c>
    </row>
    <row r="287" spans="1:65" s="2" customFormat="1" ht="21.75" customHeight="1">
      <c r="A287" s="33"/>
      <c r="B287" s="162"/>
      <c r="C287" s="201" t="s">
        <v>393</v>
      </c>
      <c r="D287" s="201" t="s">
        <v>206</v>
      </c>
      <c r="E287" s="202" t="s">
        <v>394</v>
      </c>
      <c r="F287" s="203" t="s">
        <v>395</v>
      </c>
      <c r="G287" s="204" t="s">
        <v>280</v>
      </c>
      <c r="H287" s="205">
        <v>1</v>
      </c>
      <c r="I287" s="206"/>
      <c r="J287" s="207">
        <f t="shared" si="0"/>
        <v>0</v>
      </c>
      <c r="K287" s="208"/>
      <c r="L287" s="209"/>
      <c r="M287" s="210" t="s">
        <v>1</v>
      </c>
      <c r="N287" s="211" t="s">
        <v>43</v>
      </c>
      <c r="O287" s="59"/>
      <c r="P287" s="173">
        <f t="shared" si="1"/>
        <v>0</v>
      </c>
      <c r="Q287" s="173">
        <v>0</v>
      </c>
      <c r="R287" s="173">
        <f t="shared" si="2"/>
        <v>0</v>
      </c>
      <c r="S287" s="173">
        <v>0</v>
      </c>
      <c r="T287" s="174">
        <f t="shared" si="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75" t="s">
        <v>187</v>
      </c>
      <c r="AT287" s="175" t="s">
        <v>206</v>
      </c>
      <c r="AU287" s="175" t="s">
        <v>88</v>
      </c>
      <c r="AY287" s="18" t="s">
        <v>141</v>
      </c>
      <c r="BE287" s="176">
        <f t="shared" si="4"/>
        <v>0</v>
      </c>
      <c r="BF287" s="176">
        <f t="shared" si="5"/>
        <v>0</v>
      </c>
      <c r="BG287" s="176">
        <f t="shared" si="6"/>
        <v>0</v>
      </c>
      <c r="BH287" s="176">
        <f t="shared" si="7"/>
        <v>0</v>
      </c>
      <c r="BI287" s="176">
        <f t="shared" si="8"/>
        <v>0</v>
      </c>
      <c r="BJ287" s="18" t="s">
        <v>86</v>
      </c>
      <c r="BK287" s="176">
        <f t="shared" si="9"/>
        <v>0</v>
      </c>
      <c r="BL287" s="18" t="s">
        <v>147</v>
      </c>
      <c r="BM287" s="175" t="s">
        <v>396</v>
      </c>
    </row>
    <row r="288" spans="1:65" s="2" customFormat="1" ht="16.5" customHeight="1">
      <c r="A288" s="33"/>
      <c r="B288" s="162"/>
      <c r="C288" s="201" t="s">
        <v>397</v>
      </c>
      <c r="D288" s="201" t="s">
        <v>206</v>
      </c>
      <c r="E288" s="202" t="s">
        <v>398</v>
      </c>
      <c r="F288" s="203" t="s">
        <v>399</v>
      </c>
      <c r="G288" s="204" t="s">
        <v>280</v>
      </c>
      <c r="H288" s="205">
        <v>1</v>
      </c>
      <c r="I288" s="206"/>
      <c r="J288" s="207">
        <f t="shared" si="0"/>
        <v>0</v>
      </c>
      <c r="K288" s="208"/>
      <c r="L288" s="209"/>
      <c r="M288" s="210" t="s">
        <v>1</v>
      </c>
      <c r="N288" s="211" t="s">
        <v>43</v>
      </c>
      <c r="O288" s="59"/>
      <c r="P288" s="173">
        <f t="shared" si="1"/>
        <v>0</v>
      </c>
      <c r="Q288" s="173">
        <v>0</v>
      </c>
      <c r="R288" s="173">
        <f t="shared" si="2"/>
        <v>0</v>
      </c>
      <c r="S288" s="173">
        <v>0</v>
      </c>
      <c r="T288" s="174">
        <f t="shared" si="3"/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75" t="s">
        <v>187</v>
      </c>
      <c r="AT288" s="175" t="s">
        <v>206</v>
      </c>
      <c r="AU288" s="175" t="s">
        <v>88</v>
      </c>
      <c r="AY288" s="18" t="s">
        <v>141</v>
      </c>
      <c r="BE288" s="176">
        <f t="shared" si="4"/>
        <v>0</v>
      </c>
      <c r="BF288" s="176">
        <f t="shared" si="5"/>
        <v>0</v>
      </c>
      <c r="BG288" s="176">
        <f t="shared" si="6"/>
        <v>0</v>
      </c>
      <c r="BH288" s="176">
        <f t="shared" si="7"/>
        <v>0</v>
      </c>
      <c r="BI288" s="176">
        <f t="shared" si="8"/>
        <v>0</v>
      </c>
      <c r="BJ288" s="18" t="s">
        <v>86</v>
      </c>
      <c r="BK288" s="176">
        <f t="shared" si="9"/>
        <v>0</v>
      </c>
      <c r="BL288" s="18" t="s">
        <v>147</v>
      </c>
      <c r="BM288" s="175" t="s">
        <v>400</v>
      </c>
    </row>
    <row r="289" spans="1:65" s="2" customFormat="1" ht="16.5" customHeight="1">
      <c r="A289" s="33"/>
      <c r="B289" s="162"/>
      <c r="C289" s="201" t="s">
        <v>401</v>
      </c>
      <c r="D289" s="201" t="s">
        <v>206</v>
      </c>
      <c r="E289" s="202" t="s">
        <v>402</v>
      </c>
      <c r="F289" s="203" t="s">
        <v>403</v>
      </c>
      <c r="G289" s="204" t="s">
        <v>280</v>
      </c>
      <c r="H289" s="205">
        <v>1</v>
      </c>
      <c r="I289" s="206"/>
      <c r="J289" s="207">
        <f t="shared" si="0"/>
        <v>0</v>
      </c>
      <c r="K289" s="208"/>
      <c r="L289" s="209"/>
      <c r="M289" s="210" t="s">
        <v>1</v>
      </c>
      <c r="N289" s="211" t="s">
        <v>43</v>
      </c>
      <c r="O289" s="59"/>
      <c r="P289" s="173">
        <f t="shared" si="1"/>
        <v>0</v>
      </c>
      <c r="Q289" s="173">
        <v>0</v>
      </c>
      <c r="R289" s="173">
        <f t="shared" si="2"/>
        <v>0</v>
      </c>
      <c r="S289" s="173">
        <v>0</v>
      </c>
      <c r="T289" s="174">
        <f t="shared" si="3"/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75" t="s">
        <v>187</v>
      </c>
      <c r="AT289" s="175" t="s">
        <v>206</v>
      </c>
      <c r="AU289" s="175" t="s">
        <v>88</v>
      </c>
      <c r="AY289" s="18" t="s">
        <v>141</v>
      </c>
      <c r="BE289" s="176">
        <f t="shared" si="4"/>
        <v>0</v>
      </c>
      <c r="BF289" s="176">
        <f t="shared" si="5"/>
        <v>0</v>
      </c>
      <c r="BG289" s="176">
        <f t="shared" si="6"/>
        <v>0</v>
      </c>
      <c r="BH289" s="176">
        <f t="shared" si="7"/>
        <v>0</v>
      </c>
      <c r="BI289" s="176">
        <f t="shared" si="8"/>
        <v>0</v>
      </c>
      <c r="BJ289" s="18" t="s">
        <v>86</v>
      </c>
      <c r="BK289" s="176">
        <f t="shared" si="9"/>
        <v>0</v>
      </c>
      <c r="BL289" s="18" t="s">
        <v>147</v>
      </c>
      <c r="BM289" s="175" t="s">
        <v>404</v>
      </c>
    </row>
    <row r="290" spans="1:65" s="2" customFormat="1" ht="21.75" customHeight="1">
      <c r="A290" s="33"/>
      <c r="B290" s="162"/>
      <c r="C290" s="163" t="s">
        <v>405</v>
      </c>
      <c r="D290" s="163" t="s">
        <v>143</v>
      </c>
      <c r="E290" s="164" t="s">
        <v>406</v>
      </c>
      <c r="F290" s="165" t="s">
        <v>407</v>
      </c>
      <c r="G290" s="166" t="s">
        <v>280</v>
      </c>
      <c r="H290" s="167">
        <v>2</v>
      </c>
      <c r="I290" s="168"/>
      <c r="J290" s="169">
        <f t="shared" si="0"/>
        <v>0</v>
      </c>
      <c r="K290" s="170"/>
      <c r="L290" s="34"/>
      <c r="M290" s="171" t="s">
        <v>1</v>
      </c>
      <c r="N290" s="172" t="s">
        <v>43</v>
      </c>
      <c r="O290" s="59"/>
      <c r="P290" s="173">
        <f t="shared" si="1"/>
        <v>0</v>
      </c>
      <c r="Q290" s="173">
        <v>0</v>
      </c>
      <c r="R290" s="173">
        <f t="shared" si="2"/>
        <v>0</v>
      </c>
      <c r="S290" s="173">
        <v>0</v>
      </c>
      <c r="T290" s="174">
        <f t="shared" si="3"/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75" t="s">
        <v>147</v>
      </c>
      <c r="AT290" s="175" t="s">
        <v>143</v>
      </c>
      <c r="AU290" s="175" t="s">
        <v>88</v>
      </c>
      <c r="AY290" s="18" t="s">
        <v>141</v>
      </c>
      <c r="BE290" s="176">
        <f t="shared" si="4"/>
        <v>0</v>
      </c>
      <c r="BF290" s="176">
        <f t="shared" si="5"/>
        <v>0</v>
      </c>
      <c r="BG290" s="176">
        <f t="shared" si="6"/>
        <v>0</v>
      </c>
      <c r="BH290" s="176">
        <f t="shared" si="7"/>
        <v>0</v>
      </c>
      <c r="BI290" s="176">
        <f t="shared" si="8"/>
        <v>0</v>
      </c>
      <c r="BJ290" s="18" t="s">
        <v>86</v>
      </c>
      <c r="BK290" s="176">
        <f t="shared" si="9"/>
        <v>0</v>
      </c>
      <c r="BL290" s="18" t="s">
        <v>147</v>
      </c>
      <c r="BM290" s="175" t="s">
        <v>408</v>
      </c>
    </row>
    <row r="291" spans="1:65" s="2" customFormat="1" ht="21.75" customHeight="1">
      <c r="A291" s="33"/>
      <c r="B291" s="162"/>
      <c r="C291" s="163" t="s">
        <v>409</v>
      </c>
      <c r="D291" s="163" t="s">
        <v>143</v>
      </c>
      <c r="E291" s="164" t="s">
        <v>410</v>
      </c>
      <c r="F291" s="165" t="s">
        <v>411</v>
      </c>
      <c r="G291" s="166" t="s">
        <v>412</v>
      </c>
      <c r="H291" s="167">
        <v>4</v>
      </c>
      <c r="I291" s="168"/>
      <c r="J291" s="169">
        <f t="shared" si="0"/>
        <v>0</v>
      </c>
      <c r="K291" s="170"/>
      <c r="L291" s="34"/>
      <c r="M291" s="171" t="s">
        <v>1</v>
      </c>
      <c r="N291" s="172" t="s">
        <v>43</v>
      </c>
      <c r="O291" s="59"/>
      <c r="P291" s="173">
        <f t="shared" si="1"/>
        <v>0</v>
      </c>
      <c r="Q291" s="173">
        <v>0</v>
      </c>
      <c r="R291" s="173">
        <f t="shared" si="2"/>
        <v>0</v>
      </c>
      <c r="S291" s="173">
        <v>0</v>
      </c>
      <c r="T291" s="174">
        <f t="shared" si="3"/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75" t="s">
        <v>147</v>
      </c>
      <c r="AT291" s="175" t="s">
        <v>143</v>
      </c>
      <c r="AU291" s="175" t="s">
        <v>88</v>
      </c>
      <c r="AY291" s="18" t="s">
        <v>141</v>
      </c>
      <c r="BE291" s="176">
        <f t="shared" si="4"/>
        <v>0</v>
      </c>
      <c r="BF291" s="176">
        <f t="shared" si="5"/>
        <v>0</v>
      </c>
      <c r="BG291" s="176">
        <f t="shared" si="6"/>
        <v>0</v>
      </c>
      <c r="BH291" s="176">
        <f t="shared" si="7"/>
        <v>0</v>
      </c>
      <c r="BI291" s="176">
        <f t="shared" si="8"/>
        <v>0</v>
      </c>
      <c r="BJ291" s="18" t="s">
        <v>86</v>
      </c>
      <c r="BK291" s="176">
        <f t="shared" si="9"/>
        <v>0</v>
      </c>
      <c r="BL291" s="18" t="s">
        <v>147</v>
      </c>
      <c r="BM291" s="175" t="s">
        <v>413</v>
      </c>
    </row>
    <row r="292" spans="1:65" s="2" customFormat="1" ht="21.75" customHeight="1">
      <c r="A292" s="33"/>
      <c r="B292" s="162"/>
      <c r="C292" s="163" t="s">
        <v>414</v>
      </c>
      <c r="D292" s="163" t="s">
        <v>143</v>
      </c>
      <c r="E292" s="164" t="s">
        <v>415</v>
      </c>
      <c r="F292" s="165" t="s">
        <v>416</v>
      </c>
      <c r="G292" s="166" t="s">
        <v>412</v>
      </c>
      <c r="H292" s="167">
        <v>2</v>
      </c>
      <c r="I292" s="168"/>
      <c r="J292" s="169">
        <f t="shared" si="0"/>
        <v>0</v>
      </c>
      <c r="K292" s="170"/>
      <c r="L292" s="34"/>
      <c r="M292" s="171" t="s">
        <v>1</v>
      </c>
      <c r="N292" s="172" t="s">
        <v>43</v>
      </c>
      <c r="O292" s="59"/>
      <c r="P292" s="173">
        <f t="shared" si="1"/>
        <v>0</v>
      </c>
      <c r="Q292" s="173">
        <v>0</v>
      </c>
      <c r="R292" s="173">
        <f t="shared" si="2"/>
        <v>0</v>
      </c>
      <c r="S292" s="173">
        <v>0</v>
      </c>
      <c r="T292" s="174">
        <f t="shared" si="3"/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75" t="s">
        <v>147</v>
      </c>
      <c r="AT292" s="175" t="s">
        <v>143</v>
      </c>
      <c r="AU292" s="175" t="s">
        <v>88</v>
      </c>
      <c r="AY292" s="18" t="s">
        <v>141</v>
      </c>
      <c r="BE292" s="176">
        <f t="shared" si="4"/>
        <v>0</v>
      </c>
      <c r="BF292" s="176">
        <f t="shared" si="5"/>
        <v>0</v>
      </c>
      <c r="BG292" s="176">
        <f t="shared" si="6"/>
        <v>0</v>
      </c>
      <c r="BH292" s="176">
        <f t="shared" si="7"/>
        <v>0</v>
      </c>
      <c r="BI292" s="176">
        <f t="shared" si="8"/>
        <v>0</v>
      </c>
      <c r="BJ292" s="18" t="s">
        <v>86</v>
      </c>
      <c r="BK292" s="176">
        <f t="shared" si="9"/>
        <v>0</v>
      </c>
      <c r="BL292" s="18" t="s">
        <v>147</v>
      </c>
      <c r="BM292" s="175" t="s">
        <v>417</v>
      </c>
    </row>
    <row r="293" spans="1:65" s="2" customFormat="1" ht="33" customHeight="1">
      <c r="A293" s="33"/>
      <c r="B293" s="162"/>
      <c r="C293" s="163" t="s">
        <v>418</v>
      </c>
      <c r="D293" s="163" t="s">
        <v>143</v>
      </c>
      <c r="E293" s="164" t="s">
        <v>419</v>
      </c>
      <c r="F293" s="165" t="s">
        <v>420</v>
      </c>
      <c r="G293" s="166" t="s">
        <v>280</v>
      </c>
      <c r="H293" s="167">
        <v>4</v>
      </c>
      <c r="I293" s="168"/>
      <c r="J293" s="169">
        <f t="shared" si="0"/>
        <v>0</v>
      </c>
      <c r="K293" s="170"/>
      <c r="L293" s="34"/>
      <c r="M293" s="171" t="s">
        <v>1</v>
      </c>
      <c r="N293" s="172" t="s">
        <v>43</v>
      </c>
      <c r="O293" s="59"/>
      <c r="P293" s="173">
        <f t="shared" si="1"/>
        <v>0</v>
      </c>
      <c r="Q293" s="173">
        <v>0</v>
      </c>
      <c r="R293" s="173">
        <f t="shared" si="2"/>
        <v>0</v>
      </c>
      <c r="S293" s="173">
        <v>0</v>
      </c>
      <c r="T293" s="174">
        <f t="shared" si="3"/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75" t="s">
        <v>147</v>
      </c>
      <c r="AT293" s="175" t="s">
        <v>143</v>
      </c>
      <c r="AU293" s="175" t="s">
        <v>88</v>
      </c>
      <c r="AY293" s="18" t="s">
        <v>141</v>
      </c>
      <c r="BE293" s="176">
        <f t="shared" si="4"/>
        <v>0</v>
      </c>
      <c r="BF293" s="176">
        <f t="shared" si="5"/>
        <v>0</v>
      </c>
      <c r="BG293" s="176">
        <f t="shared" si="6"/>
        <v>0</v>
      </c>
      <c r="BH293" s="176">
        <f t="shared" si="7"/>
        <v>0</v>
      </c>
      <c r="BI293" s="176">
        <f t="shared" si="8"/>
        <v>0</v>
      </c>
      <c r="BJ293" s="18" t="s">
        <v>86</v>
      </c>
      <c r="BK293" s="176">
        <f t="shared" si="9"/>
        <v>0</v>
      </c>
      <c r="BL293" s="18" t="s">
        <v>147</v>
      </c>
      <c r="BM293" s="175" t="s">
        <v>421</v>
      </c>
    </row>
    <row r="294" spans="1:65" s="14" customFormat="1">
      <c r="B294" s="186"/>
      <c r="D294" s="178" t="s">
        <v>149</v>
      </c>
      <c r="E294" s="187" t="s">
        <v>1</v>
      </c>
      <c r="F294" s="188" t="s">
        <v>422</v>
      </c>
      <c r="H294" s="187" t="s">
        <v>1</v>
      </c>
      <c r="I294" s="189"/>
      <c r="L294" s="186"/>
      <c r="M294" s="190"/>
      <c r="N294" s="191"/>
      <c r="O294" s="191"/>
      <c r="P294" s="191"/>
      <c r="Q294" s="191"/>
      <c r="R294" s="191"/>
      <c r="S294" s="191"/>
      <c r="T294" s="192"/>
      <c r="AT294" s="187" t="s">
        <v>149</v>
      </c>
      <c r="AU294" s="187" t="s">
        <v>88</v>
      </c>
      <c r="AV294" s="14" t="s">
        <v>86</v>
      </c>
      <c r="AW294" s="14" t="s">
        <v>34</v>
      </c>
      <c r="AX294" s="14" t="s">
        <v>78</v>
      </c>
      <c r="AY294" s="187" t="s">
        <v>141</v>
      </c>
    </row>
    <row r="295" spans="1:65" s="13" customFormat="1" ht="20.399999999999999">
      <c r="B295" s="177"/>
      <c r="D295" s="178" t="s">
        <v>149</v>
      </c>
      <c r="E295" s="179" t="s">
        <v>1</v>
      </c>
      <c r="F295" s="180" t="s">
        <v>423</v>
      </c>
      <c r="H295" s="181">
        <v>4</v>
      </c>
      <c r="I295" s="182"/>
      <c r="L295" s="177"/>
      <c r="M295" s="183"/>
      <c r="N295" s="184"/>
      <c r="O295" s="184"/>
      <c r="P295" s="184"/>
      <c r="Q295" s="184"/>
      <c r="R295" s="184"/>
      <c r="S295" s="184"/>
      <c r="T295" s="185"/>
      <c r="AT295" s="179" t="s">
        <v>149</v>
      </c>
      <c r="AU295" s="179" t="s">
        <v>88</v>
      </c>
      <c r="AV295" s="13" t="s">
        <v>88</v>
      </c>
      <c r="AW295" s="13" t="s">
        <v>34</v>
      </c>
      <c r="AX295" s="13" t="s">
        <v>78</v>
      </c>
      <c r="AY295" s="179" t="s">
        <v>141</v>
      </c>
    </row>
    <row r="296" spans="1:65" s="15" customFormat="1">
      <c r="B296" s="193"/>
      <c r="D296" s="178" t="s">
        <v>149</v>
      </c>
      <c r="E296" s="194" t="s">
        <v>1</v>
      </c>
      <c r="F296" s="195" t="s">
        <v>158</v>
      </c>
      <c r="H296" s="196">
        <v>4</v>
      </c>
      <c r="I296" s="197"/>
      <c r="L296" s="193"/>
      <c r="M296" s="198"/>
      <c r="N296" s="199"/>
      <c r="O296" s="199"/>
      <c r="P296" s="199"/>
      <c r="Q296" s="199"/>
      <c r="R296" s="199"/>
      <c r="S296" s="199"/>
      <c r="T296" s="200"/>
      <c r="AT296" s="194" t="s">
        <v>149</v>
      </c>
      <c r="AU296" s="194" t="s">
        <v>88</v>
      </c>
      <c r="AV296" s="15" t="s">
        <v>147</v>
      </c>
      <c r="AW296" s="15" t="s">
        <v>34</v>
      </c>
      <c r="AX296" s="15" t="s">
        <v>86</v>
      </c>
      <c r="AY296" s="194" t="s">
        <v>141</v>
      </c>
    </row>
    <row r="297" spans="1:65" s="2" customFormat="1" ht="21.75" customHeight="1">
      <c r="A297" s="33"/>
      <c r="B297" s="162"/>
      <c r="C297" s="163" t="s">
        <v>424</v>
      </c>
      <c r="D297" s="163" t="s">
        <v>143</v>
      </c>
      <c r="E297" s="164" t="s">
        <v>425</v>
      </c>
      <c r="F297" s="165" t="s">
        <v>426</v>
      </c>
      <c r="G297" s="166" t="s">
        <v>427</v>
      </c>
      <c r="H297" s="167">
        <v>2</v>
      </c>
      <c r="I297" s="168"/>
      <c r="J297" s="169">
        <f>ROUND(I297*H297,2)</f>
        <v>0</v>
      </c>
      <c r="K297" s="170"/>
      <c r="L297" s="34"/>
      <c r="M297" s="171" t="s">
        <v>1</v>
      </c>
      <c r="N297" s="172" t="s">
        <v>43</v>
      </c>
      <c r="O297" s="59"/>
      <c r="P297" s="173">
        <f>O297*H297</f>
        <v>0</v>
      </c>
      <c r="Q297" s="173">
        <v>0</v>
      </c>
      <c r="R297" s="173">
        <f>Q297*H297</f>
        <v>0</v>
      </c>
      <c r="S297" s="173">
        <v>0</v>
      </c>
      <c r="T297" s="174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75" t="s">
        <v>147</v>
      </c>
      <c r="AT297" s="175" t="s">
        <v>143</v>
      </c>
      <c r="AU297" s="175" t="s">
        <v>88</v>
      </c>
      <c r="AY297" s="18" t="s">
        <v>141</v>
      </c>
      <c r="BE297" s="176">
        <f>IF(N297="základní",J297,0)</f>
        <v>0</v>
      </c>
      <c r="BF297" s="176">
        <f>IF(N297="snížená",J297,0)</f>
        <v>0</v>
      </c>
      <c r="BG297" s="176">
        <f>IF(N297="zákl. přenesená",J297,0)</f>
        <v>0</v>
      </c>
      <c r="BH297" s="176">
        <f>IF(N297="sníž. přenesená",J297,0)</f>
        <v>0</v>
      </c>
      <c r="BI297" s="176">
        <f>IF(N297="nulová",J297,0)</f>
        <v>0</v>
      </c>
      <c r="BJ297" s="18" t="s">
        <v>86</v>
      </c>
      <c r="BK297" s="176">
        <f>ROUND(I297*H297,2)</f>
        <v>0</v>
      </c>
      <c r="BL297" s="18" t="s">
        <v>147</v>
      </c>
      <c r="BM297" s="175" t="s">
        <v>428</v>
      </c>
    </row>
    <row r="298" spans="1:65" s="2" customFormat="1" ht="21.75" customHeight="1">
      <c r="A298" s="33"/>
      <c r="B298" s="162"/>
      <c r="C298" s="163" t="s">
        <v>429</v>
      </c>
      <c r="D298" s="163" t="s">
        <v>143</v>
      </c>
      <c r="E298" s="164" t="s">
        <v>430</v>
      </c>
      <c r="F298" s="165" t="s">
        <v>431</v>
      </c>
      <c r="G298" s="166" t="s">
        <v>312</v>
      </c>
      <c r="H298" s="167">
        <v>24</v>
      </c>
      <c r="I298" s="168"/>
      <c r="J298" s="169">
        <f>ROUND(I298*H298,2)</f>
        <v>0</v>
      </c>
      <c r="K298" s="170"/>
      <c r="L298" s="34"/>
      <c r="M298" s="171" t="s">
        <v>1</v>
      </c>
      <c r="N298" s="172" t="s">
        <v>43</v>
      </c>
      <c r="O298" s="59"/>
      <c r="P298" s="173">
        <f>O298*H298</f>
        <v>0</v>
      </c>
      <c r="Q298" s="173">
        <v>0</v>
      </c>
      <c r="R298" s="173">
        <f>Q298*H298</f>
        <v>0</v>
      </c>
      <c r="S298" s="173">
        <v>0</v>
      </c>
      <c r="T298" s="174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75" t="s">
        <v>147</v>
      </c>
      <c r="AT298" s="175" t="s">
        <v>143</v>
      </c>
      <c r="AU298" s="175" t="s">
        <v>88</v>
      </c>
      <c r="AY298" s="18" t="s">
        <v>141</v>
      </c>
      <c r="BE298" s="176">
        <f>IF(N298="základní",J298,0)</f>
        <v>0</v>
      </c>
      <c r="BF298" s="176">
        <f>IF(N298="snížená",J298,0)</f>
        <v>0</v>
      </c>
      <c r="BG298" s="176">
        <f>IF(N298="zákl. přenesená",J298,0)</f>
        <v>0</v>
      </c>
      <c r="BH298" s="176">
        <f>IF(N298="sníž. přenesená",J298,0)</f>
        <v>0</v>
      </c>
      <c r="BI298" s="176">
        <f>IF(N298="nulová",J298,0)</f>
        <v>0</v>
      </c>
      <c r="BJ298" s="18" t="s">
        <v>86</v>
      </c>
      <c r="BK298" s="176">
        <f>ROUND(I298*H298,2)</f>
        <v>0</v>
      </c>
      <c r="BL298" s="18" t="s">
        <v>147</v>
      </c>
      <c r="BM298" s="175" t="s">
        <v>432</v>
      </c>
    </row>
    <row r="299" spans="1:65" s="13" customFormat="1">
      <c r="B299" s="177"/>
      <c r="D299" s="178" t="s">
        <v>149</v>
      </c>
      <c r="E299" s="179" t="s">
        <v>1</v>
      </c>
      <c r="F299" s="180" t="s">
        <v>433</v>
      </c>
      <c r="H299" s="181">
        <v>24</v>
      </c>
      <c r="I299" s="182"/>
      <c r="L299" s="177"/>
      <c r="M299" s="183"/>
      <c r="N299" s="184"/>
      <c r="O299" s="184"/>
      <c r="P299" s="184"/>
      <c r="Q299" s="184"/>
      <c r="R299" s="184"/>
      <c r="S299" s="184"/>
      <c r="T299" s="185"/>
      <c r="AT299" s="179" t="s">
        <v>149</v>
      </c>
      <c r="AU299" s="179" t="s">
        <v>88</v>
      </c>
      <c r="AV299" s="13" t="s">
        <v>88</v>
      </c>
      <c r="AW299" s="13" t="s">
        <v>34</v>
      </c>
      <c r="AX299" s="13" t="s">
        <v>86</v>
      </c>
      <c r="AY299" s="179" t="s">
        <v>141</v>
      </c>
    </row>
    <row r="300" spans="1:65" s="2" customFormat="1" ht="21.75" customHeight="1">
      <c r="A300" s="33"/>
      <c r="B300" s="162"/>
      <c r="C300" s="163" t="s">
        <v>434</v>
      </c>
      <c r="D300" s="163" t="s">
        <v>143</v>
      </c>
      <c r="E300" s="164" t="s">
        <v>435</v>
      </c>
      <c r="F300" s="165" t="s">
        <v>436</v>
      </c>
      <c r="G300" s="166" t="s">
        <v>427</v>
      </c>
      <c r="H300" s="167">
        <v>2</v>
      </c>
      <c r="I300" s="168"/>
      <c r="J300" s="169">
        <f>ROUND(I300*H300,2)</f>
        <v>0</v>
      </c>
      <c r="K300" s="170"/>
      <c r="L300" s="34"/>
      <c r="M300" s="171" t="s">
        <v>1</v>
      </c>
      <c r="N300" s="172" t="s">
        <v>43</v>
      </c>
      <c r="O300" s="59"/>
      <c r="P300" s="173">
        <f>O300*H300</f>
        <v>0</v>
      </c>
      <c r="Q300" s="173">
        <v>0</v>
      </c>
      <c r="R300" s="173">
        <f>Q300*H300</f>
        <v>0</v>
      </c>
      <c r="S300" s="173">
        <v>0</v>
      </c>
      <c r="T300" s="174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75" t="s">
        <v>147</v>
      </c>
      <c r="AT300" s="175" t="s">
        <v>143</v>
      </c>
      <c r="AU300" s="175" t="s">
        <v>88</v>
      </c>
      <c r="AY300" s="18" t="s">
        <v>141</v>
      </c>
      <c r="BE300" s="176">
        <f>IF(N300="základní",J300,0)</f>
        <v>0</v>
      </c>
      <c r="BF300" s="176">
        <f>IF(N300="snížená",J300,0)</f>
        <v>0</v>
      </c>
      <c r="BG300" s="176">
        <f>IF(N300="zákl. přenesená",J300,0)</f>
        <v>0</v>
      </c>
      <c r="BH300" s="176">
        <f>IF(N300="sníž. přenesená",J300,0)</f>
        <v>0</v>
      </c>
      <c r="BI300" s="176">
        <f>IF(N300="nulová",J300,0)</f>
        <v>0</v>
      </c>
      <c r="BJ300" s="18" t="s">
        <v>86</v>
      </c>
      <c r="BK300" s="176">
        <f>ROUND(I300*H300,2)</f>
        <v>0</v>
      </c>
      <c r="BL300" s="18" t="s">
        <v>147</v>
      </c>
      <c r="BM300" s="175" t="s">
        <v>437</v>
      </c>
    </row>
    <row r="301" spans="1:65" s="14" customFormat="1">
      <c r="B301" s="186"/>
      <c r="D301" s="178" t="s">
        <v>149</v>
      </c>
      <c r="E301" s="187" t="s">
        <v>1</v>
      </c>
      <c r="F301" s="188" t="s">
        <v>422</v>
      </c>
      <c r="H301" s="187" t="s">
        <v>1</v>
      </c>
      <c r="I301" s="189"/>
      <c r="L301" s="186"/>
      <c r="M301" s="190"/>
      <c r="N301" s="191"/>
      <c r="O301" s="191"/>
      <c r="P301" s="191"/>
      <c r="Q301" s="191"/>
      <c r="R301" s="191"/>
      <c r="S301" s="191"/>
      <c r="T301" s="192"/>
      <c r="AT301" s="187" t="s">
        <v>149</v>
      </c>
      <c r="AU301" s="187" t="s">
        <v>88</v>
      </c>
      <c r="AV301" s="14" t="s">
        <v>86</v>
      </c>
      <c r="AW301" s="14" t="s">
        <v>34</v>
      </c>
      <c r="AX301" s="14" t="s">
        <v>78</v>
      </c>
      <c r="AY301" s="187" t="s">
        <v>141</v>
      </c>
    </row>
    <row r="302" spans="1:65" s="13" customFormat="1">
      <c r="B302" s="177"/>
      <c r="D302" s="178" t="s">
        <v>149</v>
      </c>
      <c r="E302" s="179" t="s">
        <v>1</v>
      </c>
      <c r="F302" s="180" t="s">
        <v>438</v>
      </c>
      <c r="H302" s="181">
        <v>2</v>
      </c>
      <c r="I302" s="182"/>
      <c r="L302" s="177"/>
      <c r="M302" s="183"/>
      <c r="N302" s="184"/>
      <c r="O302" s="184"/>
      <c r="P302" s="184"/>
      <c r="Q302" s="184"/>
      <c r="R302" s="184"/>
      <c r="S302" s="184"/>
      <c r="T302" s="185"/>
      <c r="AT302" s="179" t="s">
        <v>149</v>
      </c>
      <c r="AU302" s="179" t="s">
        <v>88</v>
      </c>
      <c r="AV302" s="13" t="s">
        <v>88</v>
      </c>
      <c r="AW302" s="13" t="s">
        <v>34</v>
      </c>
      <c r="AX302" s="13" t="s">
        <v>78</v>
      </c>
      <c r="AY302" s="179" t="s">
        <v>141</v>
      </c>
    </row>
    <row r="303" spans="1:65" s="15" customFormat="1">
      <c r="B303" s="193"/>
      <c r="D303" s="178" t="s">
        <v>149</v>
      </c>
      <c r="E303" s="194" t="s">
        <v>1</v>
      </c>
      <c r="F303" s="195" t="s">
        <v>158</v>
      </c>
      <c r="H303" s="196">
        <v>2</v>
      </c>
      <c r="I303" s="197"/>
      <c r="L303" s="193"/>
      <c r="M303" s="198"/>
      <c r="N303" s="199"/>
      <c r="O303" s="199"/>
      <c r="P303" s="199"/>
      <c r="Q303" s="199"/>
      <c r="R303" s="199"/>
      <c r="S303" s="199"/>
      <c r="T303" s="200"/>
      <c r="AT303" s="194" t="s">
        <v>149</v>
      </c>
      <c r="AU303" s="194" t="s">
        <v>88</v>
      </c>
      <c r="AV303" s="15" t="s">
        <v>147</v>
      </c>
      <c r="AW303" s="15" t="s">
        <v>34</v>
      </c>
      <c r="AX303" s="15" t="s">
        <v>86</v>
      </c>
      <c r="AY303" s="194" t="s">
        <v>141</v>
      </c>
    </row>
    <row r="304" spans="1:65" s="2" customFormat="1" ht="33" customHeight="1">
      <c r="A304" s="33"/>
      <c r="B304" s="162"/>
      <c r="C304" s="163" t="s">
        <v>439</v>
      </c>
      <c r="D304" s="163" t="s">
        <v>143</v>
      </c>
      <c r="E304" s="164" t="s">
        <v>440</v>
      </c>
      <c r="F304" s="165" t="s">
        <v>441</v>
      </c>
      <c r="G304" s="166" t="s">
        <v>280</v>
      </c>
      <c r="H304" s="167">
        <v>1</v>
      </c>
      <c r="I304" s="168"/>
      <c r="J304" s="169">
        <f>ROUND(I304*H304,2)</f>
        <v>0</v>
      </c>
      <c r="K304" s="170"/>
      <c r="L304" s="34"/>
      <c r="M304" s="171" t="s">
        <v>1</v>
      </c>
      <c r="N304" s="172" t="s">
        <v>43</v>
      </c>
      <c r="O304" s="59"/>
      <c r="P304" s="173">
        <f>O304*H304</f>
        <v>0</v>
      </c>
      <c r="Q304" s="173">
        <v>0</v>
      </c>
      <c r="R304" s="173">
        <f>Q304*H304</f>
        <v>0</v>
      </c>
      <c r="S304" s="173">
        <v>0</v>
      </c>
      <c r="T304" s="174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75" t="s">
        <v>147</v>
      </c>
      <c r="AT304" s="175" t="s">
        <v>143</v>
      </c>
      <c r="AU304" s="175" t="s">
        <v>88</v>
      </c>
      <c r="AY304" s="18" t="s">
        <v>141</v>
      </c>
      <c r="BE304" s="176">
        <f>IF(N304="základní",J304,0)</f>
        <v>0</v>
      </c>
      <c r="BF304" s="176">
        <f>IF(N304="snížená",J304,0)</f>
        <v>0</v>
      </c>
      <c r="BG304" s="176">
        <f>IF(N304="zákl. přenesená",J304,0)</f>
        <v>0</v>
      </c>
      <c r="BH304" s="176">
        <f>IF(N304="sníž. přenesená",J304,0)</f>
        <v>0</v>
      </c>
      <c r="BI304" s="176">
        <f>IF(N304="nulová",J304,0)</f>
        <v>0</v>
      </c>
      <c r="BJ304" s="18" t="s">
        <v>86</v>
      </c>
      <c r="BK304" s="176">
        <f>ROUND(I304*H304,2)</f>
        <v>0</v>
      </c>
      <c r="BL304" s="18" t="s">
        <v>147</v>
      </c>
      <c r="BM304" s="175" t="s">
        <v>442</v>
      </c>
    </row>
    <row r="305" spans="1:65" s="2" customFormat="1" ht="21.75" customHeight="1">
      <c r="A305" s="33"/>
      <c r="B305" s="162"/>
      <c r="C305" s="163" t="s">
        <v>443</v>
      </c>
      <c r="D305" s="163" t="s">
        <v>143</v>
      </c>
      <c r="E305" s="164" t="s">
        <v>444</v>
      </c>
      <c r="F305" s="165" t="s">
        <v>445</v>
      </c>
      <c r="G305" s="166" t="s">
        <v>312</v>
      </c>
      <c r="H305" s="167">
        <v>126</v>
      </c>
      <c r="I305" s="168"/>
      <c r="J305" s="169">
        <f>ROUND(I305*H305,2)</f>
        <v>0</v>
      </c>
      <c r="K305" s="170"/>
      <c r="L305" s="34"/>
      <c r="M305" s="171" t="s">
        <v>1</v>
      </c>
      <c r="N305" s="172" t="s">
        <v>43</v>
      </c>
      <c r="O305" s="59"/>
      <c r="P305" s="173">
        <f>O305*H305</f>
        <v>0</v>
      </c>
      <c r="Q305" s="173">
        <v>0</v>
      </c>
      <c r="R305" s="173">
        <f>Q305*H305</f>
        <v>0</v>
      </c>
      <c r="S305" s="173">
        <v>0.25</v>
      </c>
      <c r="T305" s="174">
        <f>S305*H305</f>
        <v>31.5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75" t="s">
        <v>147</v>
      </c>
      <c r="AT305" s="175" t="s">
        <v>143</v>
      </c>
      <c r="AU305" s="175" t="s">
        <v>88</v>
      </c>
      <c r="AY305" s="18" t="s">
        <v>141</v>
      </c>
      <c r="BE305" s="176">
        <f>IF(N305="základní",J305,0)</f>
        <v>0</v>
      </c>
      <c r="BF305" s="176">
        <f>IF(N305="snížená",J305,0)</f>
        <v>0</v>
      </c>
      <c r="BG305" s="176">
        <f>IF(N305="zákl. přenesená",J305,0)</f>
        <v>0</v>
      </c>
      <c r="BH305" s="176">
        <f>IF(N305="sníž. přenesená",J305,0)</f>
        <v>0</v>
      </c>
      <c r="BI305" s="176">
        <f>IF(N305="nulová",J305,0)</f>
        <v>0</v>
      </c>
      <c r="BJ305" s="18" t="s">
        <v>86</v>
      </c>
      <c r="BK305" s="176">
        <f>ROUND(I305*H305,2)</f>
        <v>0</v>
      </c>
      <c r="BL305" s="18" t="s">
        <v>147</v>
      </c>
      <c r="BM305" s="175" t="s">
        <v>446</v>
      </c>
    </row>
    <row r="306" spans="1:65" s="13" customFormat="1">
      <c r="B306" s="177"/>
      <c r="D306" s="178" t="s">
        <v>149</v>
      </c>
      <c r="E306" s="179" t="s">
        <v>1</v>
      </c>
      <c r="F306" s="180" t="s">
        <v>447</v>
      </c>
      <c r="H306" s="181">
        <v>126</v>
      </c>
      <c r="I306" s="182"/>
      <c r="L306" s="177"/>
      <c r="M306" s="183"/>
      <c r="N306" s="184"/>
      <c r="O306" s="184"/>
      <c r="P306" s="184"/>
      <c r="Q306" s="184"/>
      <c r="R306" s="184"/>
      <c r="S306" s="184"/>
      <c r="T306" s="185"/>
      <c r="AT306" s="179" t="s">
        <v>149</v>
      </c>
      <c r="AU306" s="179" t="s">
        <v>88</v>
      </c>
      <c r="AV306" s="13" t="s">
        <v>88</v>
      </c>
      <c r="AW306" s="13" t="s">
        <v>34</v>
      </c>
      <c r="AX306" s="13" t="s">
        <v>86</v>
      </c>
      <c r="AY306" s="179" t="s">
        <v>141</v>
      </c>
    </row>
    <row r="307" spans="1:65" s="2" customFormat="1" ht="33" customHeight="1">
      <c r="A307" s="33"/>
      <c r="B307" s="162"/>
      <c r="C307" s="163" t="s">
        <v>448</v>
      </c>
      <c r="D307" s="163" t="s">
        <v>143</v>
      </c>
      <c r="E307" s="164" t="s">
        <v>449</v>
      </c>
      <c r="F307" s="165" t="s">
        <v>450</v>
      </c>
      <c r="G307" s="166" t="s">
        <v>312</v>
      </c>
      <c r="H307" s="167">
        <v>20</v>
      </c>
      <c r="I307" s="168"/>
      <c r="J307" s="169">
        <f>ROUND(I307*H307,2)</f>
        <v>0</v>
      </c>
      <c r="K307" s="170"/>
      <c r="L307" s="34"/>
      <c r="M307" s="171" t="s">
        <v>1</v>
      </c>
      <c r="N307" s="172" t="s">
        <v>43</v>
      </c>
      <c r="O307" s="59"/>
      <c r="P307" s="173">
        <f>O307*H307</f>
        <v>0</v>
      </c>
      <c r="Q307" s="173">
        <v>0</v>
      </c>
      <c r="R307" s="173">
        <f>Q307*H307</f>
        <v>0</v>
      </c>
      <c r="S307" s="173">
        <v>0</v>
      </c>
      <c r="T307" s="174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75" t="s">
        <v>147</v>
      </c>
      <c r="AT307" s="175" t="s">
        <v>143</v>
      </c>
      <c r="AU307" s="175" t="s">
        <v>88</v>
      </c>
      <c r="AY307" s="18" t="s">
        <v>141</v>
      </c>
      <c r="BE307" s="176">
        <f>IF(N307="základní",J307,0)</f>
        <v>0</v>
      </c>
      <c r="BF307" s="176">
        <f>IF(N307="snížená",J307,0)</f>
        <v>0</v>
      </c>
      <c r="BG307" s="176">
        <f>IF(N307="zákl. přenesená",J307,0)</f>
        <v>0</v>
      </c>
      <c r="BH307" s="176">
        <f>IF(N307="sníž. přenesená",J307,0)</f>
        <v>0</v>
      </c>
      <c r="BI307" s="176">
        <f>IF(N307="nulová",J307,0)</f>
        <v>0</v>
      </c>
      <c r="BJ307" s="18" t="s">
        <v>86</v>
      </c>
      <c r="BK307" s="176">
        <f>ROUND(I307*H307,2)</f>
        <v>0</v>
      </c>
      <c r="BL307" s="18" t="s">
        <v>147</v>
      </c>
      <c r="BM307" s="175" t="s">
        <v>451</v>
      </c>
    </row>
    <row r="308" spans="1:65" s="2" customFormat="1" ht="33" customHeight="1">
      <c r="A308" s="33"/>
      <c r="B308" s="162"/>
      <c r="C308" s="163" t="s">
        <v>452</v>
      </c>
      <c r="D308" s="163" t="s">
        <v>143</v>
      </c>
      <c r="E308" s="164" t="s">
        <v>453</v>
      </c>
      <c r="F308" s="165" t="s">
        <v>944</v>
      </c>
      <c r="G308" s="166" t="s">
        <v>412</v>
      </c>
      <c r="H308" s="167">
        <v>1</v>
      </c>
      <c r="I308" s="168"/>
      <c r="J308" s="169">
        <f>ROUND(I308*H308,2)</f>
        <v>0</v>
      </c>
      <c r="K308" s="170"/>
      <c r="L308" s="34"/>
      <c r="M308" s="171" t="s">
        <v>1</v>
      </c>
      <c r="N308" s="172" t="s">
        <v>43</v>
      </c>
      <c r="O308" s="59"/>
      <c r="P308" s="173">
        <f>O308*H308</f>
        <v>0</v>
      </c>
      <c r="Q308" s="173">
        <v>0</v>
      </c>
      <c r="R308" s="173">
        <f>Q308*H308</f>
        <v>0</v>
      </c>
      <c r="S308" s="173">
        <v>0</v>
      </c>
      <c r="T308" s="174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75" t="s">
        <v>147</v>
      </c>
      <c r="AT308" s="175" t="s">
        <v>143</v>
      </c>
      <c r="AU308" s="175" t="s">
        <v>88</v>
      </c>
      <c r="AY308" s="18" t="s">
        <v>141</v>
      </c>
      <c r="BE308" s="176">
        <f>IF(N308="základní",J308,0)</f>
        <v>0</v>
      </c>
      <c r="BF308" s="176">
        <f>IF(N308="snížená",J308,0)</f>
        <v>0</v>
      </c>
      <c r="BG308" s="176">
        <f>IF(N308="zákl. přenesená",J308,0)</f>
        <v>0</v>
      </c>
      <c r="BH308" s="176">
        <f>IF(N308="sníž. přenesená",J308,0)</f>
        <v>0</v>
      </c>
      <c r="BI308" s="176">
        <f>IF(N308="nulová",J308,0)</f>
        <v>0</v>
      </c>
      <c r="BJ308" s="18" t="s">
        <v>86</v>
      </c>
      <c r="BK308" s="176">
        <f>ROUND(I308*H308,2)</f>
        <v>0</v>
      </c>
      <c r="BL308" s="18" t="s">
        <v>147</v>
      </c>
      <c r="BM308" s="175" t="s">
        <v>454</v>
      </c>
    </row>
    <row r="309" spans="1:65" s="12" customFormat="1" ht="22.8" customHeight="1">
      <c r="B309" s="149"/>
      <c r="D309" s="150" t="s">
        <v>77</v>
      </c>
      <c r="E309" s="160" t="s">
        <v>455</v>
      </c>
      <c r="F309" s="160" t="s">
        <v>456</v>
      </c>
      <c r="I309" s="152"/>
      <c r="J309" s="161">
        <f>BK309</f>
        <v>0</v>
      </c>
      <c r="L309" s="149"/>
      <c r="M309" s="154"/>
      <c r="N309" s="155"/>
      <c r="O309" s="155"/>
      <c r="P309" s="156">
        <f>SUM(P310:P316)</f>
        <v>0</v>
      </c>
      <c r="Q309" s="155"/>
      <c r="R309" s="156">
        <f>SUM(R310:R316)</f>
        <v>0</v>
      </c>
      <c r="S309" s="155"/>
      <c r="T309" s="157">
        <f>SUM(T310:T316)</f>
        <v>0</v>
      </c>
      <c r="AR309" s="150" t="s">
        <v>86</v>
      </c>
      <c r="AT309" s="158" t="s">
        <v>77</v>
      </c>
      <c r="AU309" s="158" t="s">
        <v>86</v>
      </c>
      <c r="AY309" s="150" t="s">
        <v>141</v>
      </c>
      <c r="BK309" s="159">
        <f>SUM(BK310:BK316)</f>
        <v>0</v>
      </c>
    </row>
    <row r="310" spans="1:65" s="2" customFormat="1" ht="33" customHeight="1">
      <c r="A310" s="33"/>
      <c r="B310" s="162"/>
      <c r="C310" s="163" t="s">
        <v>457</v>
      </c>
      <c r="D310" s="163" t="s">
        <v>143</v>
      </c>
      <c r="E310" s="164" t="s">
        <v>458</v>
      </c>
      <c r="F310" s="165" t="s">
        <v>459</v>
      </c>
      <c r="G310" s="166" t="s">
        <v>194</v>
      </c>
      <c r="H310" s="167">
        <v>2.25</v>
      </c>
      <c r="I310" s="168"/>
      <c r="J310" s="169">
        <f>ROUND(I310*H310,2)</f>
        <v>0</v>
      </c>
      <c r="K310" s="170"/>
      <c r="L310" s="34"/>
      <c r="M310" s="171" t="s">
        <v>1</v>
      </c>
      <c r="N310" s="172" t="s">
        <v>43</v>
      </c>
      <c r="O310" s="59"/>
      <c r="P310" s="173">
        <f>O310*H310</f>
        <v>0</v>
      </c>
      <c r="Q310" s="173">
        <v>0</v>
      </c>
      <c r="R310" s="173">
        <f>Q310*H310</f>
        <v>0</v>
      </c>
      <c r="S310" s="173">
        <v>0</v>
      </c>
      <c r="T310" s="174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75" t="s">
        <v>147</v>
      </c>
      <c r="AT310" s="175" t="s">
        <v>143</v>
      </c>
      <c r="AU310" s="175" t="s">
        <v>88</v>
      </c>
      <c r="AY310" s="18" t="s">
        <v>141</v>
      </c>
      <c r="BE310" s="176">
        <f>IF(N310="základní",J310,0)</f>
        <v>0</v>
      </c>
      <c r="BF310" s="176">
        <f>IF(N310="snížená",J310,0)</f>
        <v>0</v>
      </c>
      <c r="BG310" s="176">
        <f>IF(N310="zákl. přenesená",J310,0)</f>
        <v>0</v>
      </c>
      <c r="BH310" s="176">
        <f>IF(N310="sníž. přenesená",J310,0)</f>
        <v>0</v>
      </c>
      <c r="BI310" s="176">
        <f>IF(N310="nulová",J310,0)</f>
        <v>0</v>
      </c>
      <c r="BJ310" s="18" t="s">
        <v>86</v>
      </c>
      <c r="BK310" s="176">
        <f>ROUND(I310*H310,2)</f>
        <v>0</v>
      </c>
      <c r="BL310" s="18" t="s">
        <v>147</v>
      </c>
      <c r="BM310" s="175" t="s">
        <v>460</v>
      </c>
    </row>
    <row r="311" spans="1:65" s="2" customFormat="1" ht="16.5" customHeight="1">
      <c r="A311" s="33"/>
      <c r="B311" s="162"/>
      <c r="C311" s="163" t="s">
        <v>461</v>
      </c>
      <c r="D311" s="163" t="s">
        <v>143</v>
      </c>
      <c r="E311" s="164" t="s">
        <v>462</v>
      </c>
      <c r="F311" s="165" t="s">
        <v>463</v>
      </c>
      <c r="G311" s="166" t="s">
        <v>194</v>
      </c>
      <c r="H311" s="167">
        <v>165.935</v>
      </c>
      <c r="I311" s="168"/>
      <c r="J311" s="169">
        <f>ROUND(I311*H311,2)</f>
        <v>0</v>
      </c>
      <c r="K311" s="170"/>
      <c r="L311" s="34"/>
      <c r="M311" s="171" t="s">
        <v>1</v>
      </c>
      <c r="N311" s="172" t="s">
        <v>43</v>
      </c>
      <c r="O311" s="59"/>
      <c r="P311" s="173">
        <f>O311*H311</f>
        <v>0</v>
      </c>
      <c r="Q311" s="173">
        <v>0</v>
      </c>
      <c r="R311" s="173">
        <f>Q311*H311</f>
        <v>0</v>
      </c>
      <c r="S311" s="173">
        <v>0</v>
      </c>
      <c r="T311" s="174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75" t="s">
        <v>147</v>
      </c>
      <c r="AT311" s="175" t="s">
        <v>143</v>
      </c>
      <c r="AU311" s="175" t="s">
        <v>88</v>
      </c>
      <c r="AY311" s="18" t="s">
        <v>141</v>
      </c>
      <c r="BE311" s="176">
        <f>IF(N311="základní",J311,0)</f>
        <v>0</v>
      </c>
      <c r="BF311" s="176">
        <f>IF(N311="snížená",J311,0)</f>
        <v>0</v>
      </c>
      <c r="BG311" s="176">
        <f>IF(N311="zákl. přenesená",J311,0)</f>
        <v>0</v>
      </c>
      <c r="BH311" s="176">
        <f>IF(N311="sníž. přenesená",J311,0)</f>
        <v>0</v>
      </c>
      <c r="BI311" s="176">
        <f>IF(N311="nulová",J311,0)</f>
        <v>0</v>
      </c>
      <c r="BJ311" s="18" t="s">
        <v>86</v>
      </c>
      <c r="BK311" s="176">
        <f>ROUND(I311*H311,2)</f>
        <v>0</v>
      </c>
      <c r="BL311" s="18" t="s">
        <v>147</v>
      </c>
      <c r="BM311" s="175" t="s">
        <v>464</v>
      </c>
    </row>
    <row r="312" spans="1:65" s="2" customFormat="1" ht="21.75" customHeight="1">
      <c r="A312" s="33"/>
      <c r="B312" s="162"/>
      <c r="C312" s="163" t="s">
        <v>465</v>
      </c>
      <c r="D312" s="163" t="s">
        <v>143</v>
      </c>
      <c r="E312" s="164" t="s">
        <v>466</v>
      </c>
      <c r="F312" s="165" t="s">
        <v>467</v>
      </c>
      <c r="G312" s="166" t="s">
        <v>194</v>
      </c>
      <c r="H312" s="167">
        <v>1493.415</v>
      </c>
      <c r="I312" s="168"/>
      <c r="J312" s="169">
        <f>ROUND(I312*H312,2)</f>
        <v>0</v>
      </c>
      <c r="K312" s="170"/>
      <c r="L312" s="34"/>
      <c r="M312" s="171" t="s">
        <v>1</v>
      </c>
      <c r="N312" s="172" t="s">
        <v>43</v>
      </c>
      <c r="O312" s="59"/>
      <c r="P312" s="173">
        <f>O312*H312</f>
        <v>0</v>
      </c>
      <c r="Q312" s="173">
        <v>0</v>
      </c>
      <c r="R312" s="173">
        <f>Q312*H312</f>
        <v>0</v>
      </c>
      <c r="S312" s="173">
        <v>0</v>
      </c>
      <c r="T312" s="174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75" t="s">
        <v>147</v>
      </c>
      <c r="AT312" s="175" t="s">
        <v>143</v>
      </c>
      <c r="AU312" s="175" t="s">
        <v>88</v>
      </c>
      <c r="AY312" s="18" t="s">
        <v>141</v>
      </c>
      <c r="BE312" s="176">
        <f>IF(N312="základní",J312,0)</f>
        <v>0</v>
      </c>
      <c r="BF312" s="176">
        <f>IF(N312="snížená",J312,0)</f>
        <v>0</v>
      </c>
      <c r="BG312" s="176">
        <f>IF(N312="zákl. přenesená",J312,0)</f>
        <v>0</v>
      </c>
      <c r="BH312" s="176">
        <f>IF(N312="sníž. přenesená",J312,0)</f>
        <v>0</v>
      </c>
      <c r="BI312" s="176">
        <f>IF(N312="nulová",J312,0)</f>
        <v>0</v>
      </c>
      <c r="BJ312" s="18" t="s">
        <v>86</v>
      </c>
      <c r="BK312" s="176">
        <f>ROUND(I312*H312,2)</f>
        <v>0</v>
      </c>
      <c r="BL312" s="18" t="s">
        <v>147</v>
      </c>
      <c r="BM312" s="175" t="s">
        <v>468</v>
      </c>
    </row>
    <row r="313" spans="1:65" s="13" customFormat="1">
      <c r="B313" s="177"/>
      <c r="D313" s="178" t="s">
        <v>149</v>
      </c>
      <c r="E313" s="179" t="s">
        <v>1</v>
      </c>
      <c r="F313" s="180" t="s">
        <v>469</v>
      </c>
      <c r="H313" s="181">
        <v>1493.415</v>
      </c>
      <c r="I313" s="182"/>
      <c r="L313" s="177"/>
      <c r="M313" s="183"/>
      <c r="N313" s="184"/>
      <c r="O313" s="184"/>
      <c r="P313" s="184"/>
      <c r="Q313" s="184"/>
      <c r="R313" s="184"/>
      <c r="S313" s="184"/>
      <c r="T313" s="185"/>
      <c r="AT313" s="179" t="s">
        <v>149</v>
      </c>
      <c r="AU313" s="179" t="s">
        <v>88</v>
      </c>
      <c r="AV313" s="13" t="s">
        <v>88</v>
      </c>
      <c r="AW313" s="13" t="s">
        <v>34</v>
      </c>
      <c r="AX313" s="13" t="s">
        <v>86</v>
      </c>
      <c r="AY313" s="179" t="s">
        <v>141</v>
      </c>
    </row>
    <row r="314" spans="1:65" s="2" customFormat="1" ht="21.75" customHeight="1">
      <c r="A314" s="33"/>
      <c r="B314" s="162"/>
      <c r="C314" s="163" t="s">
        <v>470</v>
      </c>
      <c r="D314" s="163" t="s">
        <v>143</v>
      </c>
      <c r="E314" s="164" t="s">
        <v>471</v>
      </c>
      <c r="F314" s="165" t="s">
        <v>472</v>
      </c>
      <c r="G314" s="166" t="s">
        <v>194</v>
      </c>
      <c r="H314" s="167">
        <v>60.927</v>
      </c>
      <c r="I314" s="168"/>
      <c r="J314" s="169">
        <f>ROUND(I314*H314,2)</f>
        <v>0</v>
      </c>
      <c r="K314" s="170"/>
      <c r="L314" s="34"/>
      <c r="M314" s="171" t="s">
        <v>1</v>
      </c>
      <c r="N314" s="172" t="s">
        <v>43</v>
      </c>
      <c r="O314" s="59"/>
      <c r="P314" s="173">
        <f>O314*H314</f>
        <v>0</v>
      </c>
      <c r="Q314" s="173">
        <v>0</v>
      </c>
      <c r="R314" s="173">
        <f>Q314*H314</f>
        <v>0</v>
      </c>
      <c r="S314" s="173">
        <v>0</v>
      </c>
      <c r="T314" s="174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75" t="s">
        <v>147</v>
      </c>
      <c r="AT314" s="175" t="s">
        <v>143</v>
      </c>
      <c r="AU314" s="175" t="s">
        <v>88</v>
      </c>
      <c r="AY314" s="18" t="s">
        <v>141</v>
      </c>
      <c r="BE314" s="176">
        <f>IF(N314="základní",J314,0)</f>
        <v>0</v>
      </c>
      <c r="BF314" s="176">
        <f>IF(N314="snížená",J314,0)</f>
        <v>0</v>
      </c>
      <c r="BG314" s="176">
        <f>IF(N314="zákl. přenesená",J314,0)</f>
        <v>0</v>
      </c>
      <c r="BH314" s="176">
        <f>IF(N314="sníž. přenesená",J314,0)</f>
        <v>0</v>
      </c>
      <c r="BI314" s="176">
        <f>IF(N314="nulová",J314,0)</f>
        <v>0</v>
      </c>
      <c r="BJ314" s="18" t="s">
        <v>86</v>
      </c>
      <c r="BK314" s="176">
        <f>ROUND(I314*H314,2)</f>
        <v>0</v>
      </c>
      <c r="BL314" s="18" t="s">
        <v>147</v>
      </c>
      <c r="BM314" s="175" t="s">
        <v>473</v>
      </c>
    </row>
    <row r="315" spans="1:65" s="13" customFormat="1">
      <c r="B315" s="177"/>
      <c r="D315" s="178" t="s">
        <v>149</v>
      </c>
      <c r="E315" s="179" t="s">
        <v>1</v>
      </c>
      <c r="F315" s="180" t="s">
        <v>474</v>
      </c>
      <c r="H315" s="181">
        <v>60.927</v>
      </c>
      <c r="I315" s="182"/>
      <c r="L315" s="177"/>
      <c r="M315" s="183"/>
      <c r="N315" s="184"/>
      <c r="O315" s="184"/>
      <c r="P315" s="184"/>
      <c r="Q315" s="184"/>
      <c r="R315" s="184"/>
      <c r="S315" s="184"/>
      <c r="T315" s="185"/>
      <c r="AT315" s="179" t="s">
        <v>149</v>
      </c>
      <c r="AU315" s="179" t="s">
        <v>88</v>
      </c>
      <c r="AV315" s="13" t="s">
        <v>88</v>
      </c>
      <c r="AW315" s="13" t="s">
        <v>34</v>
      </c>
      <c r="AX315" s="13" t="s">
        <v>86</v>
      </c>
      <c r="AY315" s="179" t="s">
        <v>141</v>
      </c>
    </row>
    <row r="316" spans="1:65" s="2" customFormat="1" ht="21.75" customHeight="1">
      <c r="A316" s="33"/>
      <c r="B316" s="162"/>
      <c r="C316" s="163" t="s">
        <v>475</v>
      </c>
      <c r="D316" s="163" t="s">
        <v>143</v>
      </c>
      <c r="E316" s="164" t="s">
        <v>476</v>
      </c>
      <c r="F316" s="165" t="s">
        <v>477</v>
      </c>
      <c r="G316" s="166" t="s">
        <v>194</v>
      </c>
      <c r="H316" s="167">
        <v>102.758</v>
      </c>
      <c r="I316" s="168"/>
      <c r="J316" s="169">
        <f>ROUND(I316*H316,2)</f>
        <v>0</v>
      </c>
      <c r="K316" s="170"/>
      <c r="L316" s="34"/>
      <c r="M316" s="171" t="s">
        <v>1</v>
      </c>
      <c r="N316" s="172" t="s">
        <v>43</v>
      </c>
      <c r="O316" s="59"/>
      <c r="P316" s="173">
        <f>O316*H316</f>
        <v>0</v>
      </c>
      <c r="Q316" s="173">
        <v>0</v>
      </c>
      <c r="R316" s="173">
        <f>Q316*H316</f>
        <v>0</v>
      </c>
      <c r="S316" s="173">
        <v>0</v>
      </c>
      <c r="T316" s="174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75" t="s">
        <v>147</v>
      </c>
      <c r="AT316" s="175" t="s">
        <v>143</v>
      </c>
      <c r="AU316" s="175" t="s">
        <v>88</v>
      </c>
      <c r="AY316" s="18" t="s">
        <v>141</v>
      </c>
      <c r="BE316" s="176">
        <f>IF(N316="základní",J316,0)</f>
        <v>0</v>
      </c>
      <c r="BF316" s="176">
        <f>IF(N316="snížená",J316,0)</f>
        <v>0</v>
      </c>
      <c r="BG316" s="176">
        <f>IF(N316="zákl. přenesená",J316,0)</f>
        <v>0</v>
      </c>
      <c r="BH316" s="176">
        <f>IF(N316="sníž. přenesená",J316,0)</f>
        <v>0</v>
      </c>
      <c r="BI316" s="176">
        <f>IF(N316="nulová",J316,0)</f>
        <v>0</v>
      </c>
      <c r="BJ316" s="18" t="s">
        <v>86</v>
      </c>
      <c r="BK316" s="176">
        <f>ROUND(I316*H316,2)</f>
        <v>0</v>
      </c>
      <c r="BL316" s="18" t="s">
        <v>147</v>
      </c>
      <c r="BM316" s="175" t="s">
        <v>478</v>
      </c>
    </row>
    <row r="317" spans="1:65" s="12" customFormat="1" ht="22.8" customHeight="1">
      <c r="B317" s="149"/>
      <c r="D317" s="150" t="s">
        <v>77</v>
      </c>
      <c r="E317" s="160" t="s">
        <v>479</v>
      </c>
      <c r="F317" s="160" t="s">
        <v>480</v>
      </c>
      <c r="I317" s="152"/>
      <c r="J317" s="161">
        <f>BK317</f>
        <v>0</v>
      </c>
      <c r="L317" s="149"/>
      <c r="M317" s="154"/>
      <c r="N317" s="155"/>
      <c r="O317" s="155"/>
      <c r="P317" s="156">
        <f>P318</f>
        <v>0</v>
      </c>
      <c r="Q317" s="155"/>
      <c r="R317" s="156">
        <f>R318</f>
        <v>0</v>
      </c>
      <c r="S317" s="155"/>
      <c r="T317" s="157">
        <f>T318</f>
        <v>0</v>
      </c>
      <c r="AR317" s="150" t="s">
        <v>86</v>
      </c>
      <c r="AT317" s="158" t="s">
        <v>77</v>
      </c>
      <c r="AU317" s="158" t="s">
        <v>86</v>
      </c>
      <c r="AY317" s="150" t="s">
        <v>141</v>
      </c>
      <c r="BK317" s="159">
        <f>BK318</f>
        <v>0</v>
      </c>
    </row>
    <row r="318" spans="1:65" s="2" customFormat="1" ht="16.5" customHeight="1">
      <c r="A318" s="33"/>
      <c r="B318" s="162"/>
      <c r="C318" s="163" t="s">
        <v>481</v>
      </c>
      <c r="D318" s="163" t="s">
        <v>143</v>
      </c>
      <c r="E318" s="164" t="s">
        <v>482</v>
      </c>
      <c r="F318" s="165" t="s">
        <v>483</v>
      </c>
      <c r="G318" s="166" t="s">
        <v>194</v>
      </c>
      <c r="H318" s="167">
        <v>75.266999999999996</v>
      </c>
      <c r="I318" s="168"/>
      <c r="J318" s="169">
        <f>ROUND(I318*H318,2)</f>
        <v>0</v>
      </c>
      <c r="K318" s="170"/>
      <c r="L318" s="34"/>
      <c r="M318" s="171" t="s">
        <v>1</v>
      </c>
      <c r="N318" s="172" t="s">
        <v>43</v>
      </c>
      <c r="O318" s="59"/>
      <c r="P318" s="173">
        <f>O318*H318</f>
        <v>0</v>
      </c>
      <c r="Q318" s="173">
        <v>0</v>
      </c>
      <c r="R318" s="173">
        <f>Q318*H318</f>
        <v>0</v>
      </c>
      <c r="S318" s="173">
        <v>0</v>
      </c>
      <c r="T318" s="174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75" t="s">
        <v>147</v>
      </c>
      <c r="AT318" s="175" t="s">
        <v>143</v>
      </c>
      <c r="AU318" s="175" t="s">
        <v>88</v>
      </c>
      <c r="AY318" s="18" t="s">
        <v>141</v>
      </c>
      <c r="BE318" s="176">
        <f>IF(N318="základní",J318,0)</f>
        <v>0</v>
      </c>
      <c r="BF318" s="176">
        <f>IF(N318="snížená",J318,0)</f>
        <v>0</v>
      </c>
      <c r="BG318" s="176">
        <f>IF(N318="zákl. přenesená",J318,0)</f>
        <v>0</v>
      </c>
      <c r="BH318" s="176">
        <f>IF(N318="sníž. přenesená",J318,0)</f>
        <v>0</v>
      </c>
      <c r="BI318" s="176">
        <f>IF(N318="nulová",J318,0)</f>
        <v>0</v>
      </c>
      <c r="BJ318" s="18" t="s">
        <v>86</v>
      </c>
      <c r="BK318" s="176">
        <f>ROUND(I318*H318,2)</f>
        <v>0</v>
      </c>
      <c r="BL318" s="18" t="s">
        <v>147</v>
      </c>
      <c r="BM318" s="175" t="s">
        <v>484</v>
      </c>
    </row>
    <row r="319" spans="1:65" s="12" customFormat="1" ht="25.95" customHeight="1">
      <c r="B319" s="149"/>
      <c r="D319" s="150" t="s">
        <v>77</v>
      </c>
      <c r="E319" s="151" t="s">
        <v>485</v>
      </c>
      <c r="F319" s="151" t="s">
        <v>486</v>
      </c>
      <c r="I319" s="152"/>
      <c r="J319" s="153">
        <f>BK319</f>
        <v>0</v>
      </c>
      <c r="L319" s="149"/>
      <c r="M319" s="154"/>
      <c r="N319" s="155"/>
      <c r="O319" s="155"/>
      <c r="P319" s="156">
        <f>P320+P324+P342+P345</f>
        <v>0</v>
      </c>
      <c r="Q319" s="155"/>
      <c r="R319" s="156">
        <f>R320+R324+R342+R345</f>
        <v>1.7262E-2</v>
      </c>
      <c r="S319" s="155"/>
      <c r="T319" s="157">
        <f>T320+T324+T342+T345</f>
        <v>2.25</v>
      </c>
      <c r="AR319" s="150" t="s">
        <v>88</v>
      </c>
      <c r="AT319" s="158" t="s">
        <v>77</v>
      </c>
      <c r="AU319" s="158" t="s">
        <v>78</v>
      </c>
      <c r="AY319" s="150" t="s">
        <v>141</v>
      </c>
      <c r="BK319" s="159">
        <f>BK320+BK324+BK342+BK345</f>
        <v>0</v>
      </c>
    </row>
    <row r="320" spans="1:65" s="12" customFormat="1" ht="22.8" customHeight="1">
      <c r="B320" s="149"/>
      <c r="D320" s="150" t="s">
        <v>77</v>
      </c>
      <c r="E320" s="160" t="s">
        <v>487</v>
      </c>
      <c r="F320" s="160" t="s">
        <v>488</v>
      </c>
      <c r="I320" s="152"/>
      <c r="J320" s="161">
        <f>BK320</f>
        <v>0</v>
      </c>
      <c r="L320" s="149"/>
      <c r="M320" s="154"/>
      <c r="N320" s="155"/>
      <c r="O320" s="155"/>
      <c r="P320" s="156">
        <f>SUM(P321:P323)</f>
        <v>0</v>
      </c>
      <c r="Q320" s="155"/>
      <c r="R320" s="156">
        <f>SUM(R321:R323)</f>
        <v>0</v>
      </c>
      <c r="S320" s="155"/>
      <c r="T320" s="157">
        <f>SUM(T321:T323)</f>
        <v>0</v>
      </c>
      <c r="AR320" s="150" t="s">
        <v>88</v>
      </c>
      <c r="AT320" s="158" t="s">
        <v>77</v>
      </c>
      <c r="AU320" s="158" t="s">
        <v>86</v>
      </c>
      <c r="AY320" s="150" t="s">
        <v>141</v>
      </c>
      <c r="BK320" s="159">
        <f>SUM(BK321:BK323)</f>
        <v>0</v>
      </c>
    </row>
    <row r="321" spans="1:65" s="2" customFormat="1" ht="21.75" customHeight="1">
      <c r="A321" s="33"/>
      <c r="B321" s="162"/>
      <c r="C321" s="163" t="s">
        <v>489</v>
      </c>
      <c r="D321" s="163" t="s">
        <v>143</v>
      </c>
      <c r="E321" s="164" t="s">
        <v>490</v>
      </c>
      <c r="F321" s="165" t="s">
        <v>946</v>
      </c>
      <c r="G321" s="166" t="s">
        <v>412</v>
      </c>
      <c r="H321" s="167">
        <v>1</v>
      </c>
      <c r="I321" s="168"/>
      <c r="J321" s="169">
        <f>ROUND(I321*H321,2)</f>
        <v>0</v>
      </c>
      <c r="K321" s="170"/>
      <c r="L321" s="34"/>
      <c r="M321" s="171" t="s">
        <v>1</v>
      </c>
      <c r="N321" s="172" t="s">
        <v>43</v>
      </c>
      <c r="O321" s="59"/>
      <c r="P321" s="173">
        <f>O321*H321</f>
        <v>0</v>
      </c>
      <c r="Q321" s="173">
        <v>0</v>
      </c>
      <c r="R321" s="173">
        <f>Q321*H321</f>
        <v>0</v>
      </c>
      <c r="S321" s="173">
        <v>0</v>
      </c>
      <c r="T321" s="174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75" t="s">
        <v>224</v>
      </c>
      <c r="AT321" s="175" t="s">
        <v>143</v>
      </c>
      <c r="AU321" s="175" t="s">
        <v>88</v>
      </c>
      <c r="AY321" s="18" t="s">
        <v>141</v>
      </c>
      <c r="BE321" s="176">
        <f>IF(N321="základní",J321,0)</f>
        <v>0</v>
      </c>
      <c r="BF321" s="176">
        <f>IF(N321="snížená",J321,0)</f>
        <v>0</v>
      </c>
      <c r="BG321" s="176">
        <f>IF(N321="zákl. přenesená",J321,0)</f>
        <v>0</v>
      </c>
      <c r="BH321" s="176">
        <f>IF(N321="sníž. přenesená",J321,0)</f>
        <v>0</v>
      </c>
      <c r="BI321" s="176">
        <f>IF(N321="nulová",J321,0)</f>
        <v>0</v>
      </c>
      <c r="BJ321" s="18" t="s">
        <v>86</v>
      </c>
      <c r="BK321" s="176">
        <f>ROUND(I321*H321,2)</f>
        <v>0</v>
      </c>
      <c r="BL321" s="18" t="s">
        <v>224</v>
      </c>
      <c r="BM321" s="175" t="s">
        <v>491</v>
      </c>
    </row>
    <row r="322" spans="1:65" s="2" customFormat="1" ht="16.5" customHeight="1">
      <c r="A322" s="33"/>
      <c r="B322" s="162"/>
      <c r="C322" s="163" t="s">
        <v>492</v>
      </c>
      <c r="D322" s="163" t="s">
        <v>143</v>
      </c>
      <c r="E322" s="164" t="s">
        <v>493</v>
      </c>
      <c r="F322" s="165" t="s">
        <v>494</v>
      </c>
      <c r="G322" s="166" t="s">
        <v>412</v>
      </c>
      <c r="H322" s="167">
        <v>1</v>
      </c>
      <c r="I322" s="168"/>
      <c r="J322" s="169">
        <f>ROUND(I322*H322,2)</f>
        <v>0</v>
      </c>
      <c r="K322" s="170"/>
      <c r="L322" s="34"/>
      <c r="M322" s="171" t="s">
        <v>1</v>
      </c>
      <c r="N322" s="172" t="s">
        <v>43</v>
      </c>
      <c r="O322" s="59"/>
      <c r="P322" s="173">
        <f>O322*H322</f>
        <v>0</v>
      </c>
      <c r="Q322" s="173">
        <v>0</v>
      </c>
      <c r="R322" s="173">
        <f>Q322*H322</f>
        <v>0</v>
      </c>
      <c r="S322" s="173">
        <v>0</v>
      </c>
      <c r="T322" s="174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75" t="s">
        <v>224</v>
      </c>
      <c r="AT322" s="175" t="s">
        <v>143</v>
      </c>
      <c r="AU322" s="175" t="s">
        <v>88</v>
      </c>
      <c r="AY322" s="18" t="s">
        <v>141</v>
      </c>
      <c r="BE322" s="176">
        <f>IF(N322="základní",J322,0)</f>
        <v>0</v>
      </c>
      <c r="BF322" s="176">
        <f>IF(N322="snížená",J322,0)</f>
        <v>0</v>
      </c>
      <c r="BG322" s="176">
        <f>IF(N322="zákl. přenesená",J322,0)</f>
        <v>0</v>
      </c>
      <c r="BH322" s="176">
        <f>IF(N322="sníž. přenesená",J322,0)</f>
        <v>0</v>
      </c>
      <c r="BI322" s="176">
        <f>IF(N322="nulová",J322,0)</f>
        <v>0</v>
      </c>
      <c r="BJ322" s="18" t="s">
        <v>86</v>
      </c>
      <c r="BK322" s="176">
        <f>ROUND(I322*H322,2)</f>
        <v>0</v>
      </c>
      <c r="BL322" s="18" t="s">
        <v>224</v>
      </c>
      <c r="BM322" s="175" t="s">
        <v>495</v>
      </c>
    </row>
    <row r="323" spans="1:65" s="2" customFormat="1" ht="16.5" customHeight="1">
      <c r="A323" s="33"/>
      <c r="B323" s="162"/>
      <c r="C323" s="163" t="s">
        <v>496</v>
      </c>
      <c r="D323" s="163" t="s">
        <v>143</v>
      </c>
      <c r="E323" s="164" t="s">
        <v>497</v>
      </c>
      <c r="F323" s="165" t="s">
        <v>945</v>
      </c>
      <c r="G323" s="166" t="s">
        <v>412</v>
      </c>
      <c r="H323" s="167">
        <v>1</v>
      </c>
      <c r="I323" s="168"/>
      <c r="J323" s="169">
        <f>ROUND(I323*H323,2)</f>
        <v>0</v>
      </c>
      <c r="K323" s="170"/>
      <c r="L323" s="34"/>
      <c r="M323" s="171" t="s">
        <v>1</v>
      </c>
      <c r="N323" s="172" t="s">
        <v>43</v>
      </c>
      <c r="O323" s="59"/>
      <c r="P323" s="173">
        <f>O323*H323</f>
        <v>0</v>
      </c>
      <c r="Q323" s="173">
        <v>0</v>
      </c>
      <c r="R323" s="173">
        <f>Q323*H323</f>
        <v>0</v>
      </c>
      <c r="S323" s="173">
        <v>0</v>
      </c>
      <c r="T323" s="174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75" t="s">
        <v>224</v>
      </c>
      <c r="AT323" s="175" t="s">
        <v>143</v>
      </c>
      <c r="AU323" s="175" t="s">
        <v>88</v>
      </c>
      <c r="AY323" s="18" t="s">
        <v>141</v>
      </c>
      <c r="BE323" s="176">
        <f>IF(N323="základní",J323,0)</f>
        <v>0</v>
      </c>
      <c r="BF323" s="176">
        <f>IF(N323="snížená",J323,0)</f>
        <v>0</v>
      </c>
      <c r="BG323" s="176">
        <f>IF(N323="zákl. přenesená",J323,0)</f>
        <v>0</v>
      </c>
      <c r="BH323" s="176">
        <f>IF(N323="sníž. přenesená",J323,0)</f>
        <v>0</v>
      </c>
      <c r="BI323" s="176">
        <f>IF(N323="nulová",J323,0)</f>
        <v>0</v>
      </c>
      <c r="BJ323" s="18" t="s">
        <v>86</v>
      </c>
      <c r="BK323" s="176">
        <f>ROUND(I323*H323,2)</f>
        <v>0</v>
      </c>
      <c r="BL323" s="18" t="s">
        <v>224</v>
      </c>
      <c r="BM323" s="175" t="s">
        <v>498</v>
      </c>
    </row>
    <row r="324" spans="1:65" s="12" customFormat="1" ht="22.8" customHeight="1">
      <c r="B324" s="149"/>
      <c r="D324" s="150" t="s">
        <v>77</v>
      </c>
      <c r="E324" s="160" t="s">
        <v>499</v>
      </c>
      <c r="F324" s="160" t="s">
        <v>500</v>
      </c>
      <c r="I324" s="152"/>
      <c r="J324" s="161">
        <f>BK324</f>
        <v>0</v>
      </c>
      <c r="L324" s="149"/>
      <c r="M324" s="154"/>
      <c r="N324" s="155"/>
      <c r="O324" s="155"/>
      <c r="P324" s="156">
        <f>SUM(P325:P341)</f>
        <v>0</v>
      </c>
      <c r="Q324" s="155"/>
      <c r="R324" s="156">
        <f>SUM(R325:R341)</f>
        <v>8.1899999999999994E-3</v>
      </c>
      <c r="S324" s="155"/>
      <c r="T324" s="157">
        <f>SUM(T325:T341)</f>
        <v>0</v>
      </c>
      <c r="AR324" s="150" t="s">
        <v>88</v>
      </c>
      <c r="AT324" s="158" t="s">
        <v>77</v>
      </c>
      <c r="AU324" s="158" t="s">
        <v>86</v>
      </c>
      <c r="AY324" s="150" t="s">
        <v>141</v>
      </c>
      <c r="BK324" s="159">
        <f>SUM(BK325:BK341)</f>
        <v>0</v>
      </c>
    </row>
    <row r="325" spans="1:65" s="2" customFormat="1" ht="21.75" customHeight="1">
      <c r="A325" s="33"/>
      <c r="B325" s="162"/>
      <c r="C325" s="163" t="s">
        <v>501</v>
      </c>
      <c r="D325" s="163" t="s">
        <v>143</v>
      </c>
      <c r="E325" s="164" t="s">
        <v>502</v>
      </c>
      <c r="F325" s="165" t="s">
        <v>503</v>
      </c>
      <c r="G325" s="166" t="s">
        <v>312</v>
      </c>
      <c r="H325" s="167">
        <v>25</v>
      </c>
      <c r="I325" s="168"/>
      <c r="J325" s="169">
        <f>ROUND(I325*H325,2)</f>
        <v>0</v>
      </c>
      <c r="K325" s="170"/>
      <c r="L325" s="34"/>
      <c r="M325" s="171" t="s">
        <v>1</v>
      </c>
      <c r="N325" s="172" t="s">
        <v>43</v>
      </c>
      <c r="O325" s="59"/>
      <c r="P325" s="173">
        <f>O325*H325</f>
        <v>0</v>
      </c>
      <c r="Q325" s="173">
        <v>0</v>
      </c>
      <c r="R325" s="173">
        <f>Q325*H325</f>
        <v>0</v>
      </c>
      <c r="S325" s="173">
        <v>0</v>
      </c>
      <c r="T325" s="174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75" t="s">
        <v>224</v>
      </c>
      <c r="AT325" s="175" t="s">
        <v>143</v>
      </c>
      <c r="AU325" s="175" t="s">
        <v>88</v>
      </c>
      <c r="AY325" s="18" t="s">
        <v>141</v>
      </c>
      <c r="BE325" s="176">
        <f>IF(N325="základní",J325,0)</f>
        <v>0</v>
      </c>
      <c r="BF325" s="176">
        <f>IF(N325="snížená",J325,0)</f>
        <v>0</v>
      </c>
      <c r="BG325" s="176">
        <f>IF(N325="zákl. přenesená",J325,0)</f>
        <v>0</v>
      </c>
      <c r="BH325" s="176">
        <f>IF(N325="sníž. přenesená",J325,0)</f>
        <v>0</v>
      </c>
      <c r="BI325" s="176">
        <f>IF(N325="nulová",J325,0)</f>
        <v>0</v>
      </c>
      <c r="BJ325" s="18" t="s">
        <v>86</v>
      </c>
      <c r="BK325" s="176">
        <f>ROUND(I325*H325,2)</f>
        <v>0</v>
      </c>
      <c r="BL325" s="18" t="s">
        <v>224</v>
      </c>
      <c r="BM325" s="175" t="s">
        <v>504</v>
      </c>
    </row>
    <row r="326" spans="1:65" s="14" customFormat="1">
      <c r="B326" s="186"/>
      <c r="D326" s="178" t="s">
        <v>149</v>
      </c>
      <c r="E326" s="187" t="s">
        <v>1</v>
      </c>
      <c r="F326" s="188" t="s">
        <v>505</v>
      </c>
      <c r="H326" s="187" t="s">
        <v>1</v>
      </c>
      <c r="I326" s="189"/>
      <c r="L326" s="186"/>
      <c r="M326" s="190"/>
      <c r="N326" s="191"/>
      <c r="O326" s="191"/>
      <c r="P326" s="191"/>
      <c r="Q326" s="191"/>
      <c r="R326" s="191"/>
      <c r="S326" s="191"/>
      <c r="T326" s="192"/>
      <c r="AT326" s="187" t="s">
        <v>149</v>
      </c>
      <c r="AU326" s="187" t="s">
        <v>88</v>
      </c>
      <c r="AV326" s="14" t="s">
        <v>86</v>
      </c>
      <c r="AW326" s="14" t="s">
        <v>34</v>
      </c>
      <c r="AX326" s="14" t="s">
        <v>78</v>
      </c>
      <c r="AY326" s="187" t="s">
        <v>141</v>
      </c>
    </row>
    <row r="327" spans="1:65" s="13" customFormat="1">
      <c r="B327" s="177"/>
      <c r="D327" s="178" t="s">
        <v>149</v>
      </c>
      <c r="E327" s="179" t="s">
        <v>1</v>
      </c>
      <c r="F327" s="180" t="s">
        <v>506</v>
      </c>
      <c r="H327" s="181">
        <v>25</v>
      </c>
      <c r="I327" s="182"/>
      <c r="L327" s="177"/>
      <c r="M327" s="183"/>
      <c r="N327" s="184"/>
      <c r="O327" s="184"/>
      <c r="P327" s="184"/>
      <c r="Q327" s="184"/>
      <c r="R327" s="184"/>
      <c r="S327" s="184"/>
      <c r="T327" s="185"/>
      <c r="AT327" s="179" t="s">
        <v>149</v>
      </c>
      <c r="AU327" s="179" t="s">
        <v>88</v>
      </c>
      <c r="AV327" s="13" t="s">
        <v>88</v>
      </c>
      <c r="AW327" s="13" t="s">
        <v>34</v>
      </c>
      <c r="AX327" s="13" t="s">
        <v>78</v>
      </c>
      <c r="AY327" s="179" t="s">
        <v>141</v>
      </c>
    </row>
    <row r="328" spans="1:65" s="15" customFormat="1">
      <c r="B328" s="193"/>
      <c r="D328" s="178" t="s">
        <v>149</v>
      </c>
      <c r="E328" s="194" t="s">
        <v>1</v>
      </c>
      <c r="F328" s="195" t="s">
        <v>158</v>
      </c>
      <c r="H328" s="196">
        <v>25</v>
      </c>
      <c r="I328" s="197"/>
      <c r="L328" s="193"/>
      <c r="M328" s="198"/>
      <c r="N328" s="199"/>
      <c r="O328" s="199"/>
      <c r="P328" s="199"/>
      <c r="Q328" s="199"/>
      <c r="R328" s="199"/>
      <c r="S328" s="199"/>
      <c r="T328" s="200"/>
      <c r="AT328" s="194" t="s">
        <v>149</v>
      </c>
      <c r="AU328" s="194" t="s">
        <v>88</v>
      </c>
      <c r="AV328" s="15" t="s">
        <v>147</v>
      </c>
      <c r="AW328" s="15" t="s">
        <v>34</v>
      </c>
      <c r="AX328" s="15" t="s">
        <v>86</v>
      </c>
      <c r="AY328" s="194" t="s">
        <v>141</v>
      </c>
    </row>
    <row r="329" spans="1:65" s="2" customFormat="1" ht="16.5" customHeight="1">
      <c r="A329" s="33"/>
      <c r="B329" s="162"/>
      <c r="C329" s="201" t="s">
        <v>507</v>
      </c>
      <c r="D329" s="201" t="s">
        <v>206</v>
      </c>
      <c r="E329" s="202" t="s">
        <v>508</v>
      </c>
      <c r="F329" s="203" t="s">
        <v>509</v>
      </c>
      <c r="G329" s="204" t="s">
        <v>312</v>
      </c>
      <c r="H329" s="205">
        <v>26.25</v>
      </c>
      <c r="I329" s="206"/>
      <c r="J329" s="207">
        <f>ROUND(I329*H329,2)</f>
        <v>0</v>
      </c>
      <c r="K329" s="208"/>
      <c r="L329" s="209"/>
      <c r="M329" s="210" t="s">
        <v>1</v>
      </c>
      <c r="N329" s="211" t="s">
        <v>43</v>
      </c>
      <c r="O329" s="59"/>
      <c r="P329" s="173">
        <f>O329*H329</f>
        <v>0</v>
      </c>
      <c r="Q329" s="173">
        <v>0</v>
      </c>
      <c r="R329" s="173">
        <f>Q329*H329</f>
        <v>0</v>
      </c>
      <c r="S329" s="173">
        <v>0</v>
      </c>
      <c r="T329" s="174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75" t="s">
        <v>316</v>
      </c>
      <c r="AT329" s="175" t="s">
        <v>206</v>
      </c>
      <c r="AU329" s="175" t="s">
        <v>88</v>
      </c>
      <c r="AY329" s="18" t="s">
        <v>141</v>
      </c>
      <c r="BE329" s="176">
        <f>IF(N329="základní",J329,0)</f>
        <v>0</v>
      </c>
      <c r="BF329" s="176">
        <f>IF(N329="snížená",J329,0)</f>
        <v>0</v>
      </c>
      <c r="BG329" s="176">
        <f>IF(N329="zákl. přenesená",J329,0)</f>
        <v>0</v>
      </c>
      <c r="BH329" s="176">
        <f>IF(N329="sníž. přenesená",J329,0)</f>
        <v>0</v>
      </c>
      <c r="BI329" s="176">
        <f>IF(N329="nulová",J329,0)</f>
        <v>0</v>
      </c>
      <c r="BJ329" s="18" t="s">
        <v>86</v>
      </c>
      <c r="BK329" s="176">
        <f>ROUND(I329*H329,2)</f>
        <v>0</v>
      </c>
      <c r="BL329" s="18" t="s">
        <v>224</v>
      </c>
      <c r="BM329" s="175" t="s">
        <v>510</v>
      </c>
    </row>
    <row r="330" spans="1:65" s="13" customFormat="1">
      <c r="B330" s="177"/>
      <c r="D330" s="178" t="s">
        <v>149</v>
      </c>
      <c r="E330" s="179" t="s">
        <v>1</v>
      </c>
      <c r="F330" s="180" t="s">
        <v>511</v>
      </c>
      <c r="H330" s="181">
        <v>26.25</v>
      </c>
      <c r="I330" s="182"/>
      <c r="L330" s="177"/>
      <c r="M330" s="183"/>
      <c r="N330" s="184"/>
      <c r="O330" s="184"/>
      <c r="P330" s="184"/>
      <c r="Q330" s="184"/>
      <c r="R330" s="184"/>
      <c r="S330" s="184"/>
      <c r="T330" s="185"/>
      <c r="AT330" s="179" t="s">
        <v>149</v>
      </c>
      <c r="AU330" s="179" t="s">
        <v>88</v>
      </c>
      <c r="AV330" s="13" t="s">
        <v>88</v>
      </c>
      <c r="AW330" s="13" t="s">
        <v>34</v>
      </c>
      <c r="AX330" s="13" t="s">
        <v>86</v>
      </c>
      <c r="AY330" s="179" t="s">
        <v>141</v>
      </c>
    </row>
    <row r="331" spans="1:65" s="2" customFormat="1" ht="21.75" customHeight="1">
      <c r="A331" s="33"/>
      <c r="B331" s="162"/>
      <c r="C331" s="163" t="s">
        <v>512</v>
      </c>
      <c r="D331" s="163" t="s">
        <v>143</v>
      </c>
      <c r="E331" s="164" t="s">
        <v>513</v>
      </c>
      <c r="F331" s="165" t="s">
        <v>514</v>
      </c>
      <c r="G331" s="166" t="s">
        <v>209</v>
      </c>
      <c r="H331" s="167">
        <v>117</v>
      </c>
      <c r="I331" s="168"/>
      <c r="J331" s="169">
        <f>ROUND(I331*H331,2)</f>
        <v>0</v>
      </c>
      <c r="K331" s="170"/>
      <c r="L331" s="34"/>
      <c r="M331" s="171" t="s">
        <v>1</v>
      </c>
      <c r="N331" s="172" t="s">
        <v>43</v>
      </c>
      <c r="O331" s="59"/>
      <c r="P331" s="173">
        <f>O331*H331</f>
        <v>0</v>
      </c>
      <c r="Q331" s="173">
        <v>6.9999999999999994E-5</v>
      </c>
      <c r="R331" s="173">
        <f>Q331*H331</f>
        <v>8.1899999999999994E-3</v>
      </c>
      <c r="S331" s="173">
        <v>0</v>
      </c>
      <c r="T331" s="174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75" t="s">
        <v>224</v>
      </c>
      <c r="AT331" s="175" t="s">
        <v>143</v>
      </c>
      <c r="AU331" s="175" t="s">
        <v>88</v>
      </c>
      <c r="AY331" s="18" t="s">
        <v>141</v>
      </c>
      <c r="BE331" s="176">
        <f>IF(N331="základní",J331,0)</f>
        <v>0</v>
      </c>
      <c r="BF331" s="176">
        <f>IF(N331="snížená",J331,0)</f>
        <v>0</v>
      </c>
      <c r="BG331" s="176">
        <f>IF(N331="zákl. přenesená",J331,0)</f>
        <v>0</v>
      </c>
      <c r="BH331" s="176">
        <f>IF(N331="sníž. přenesená",J331,0)</f>
        <v>0</v>
      </c>
      <c r="BI331" s="176">
        <f>IF(N331="nulová",J331,0)</f>
        <v>0</v>
      </c>
      <c r="BJ331" s="18" t="s">
        <v>86</v>
      </c>
      <c r="BK331" s="176">
        <f>ROUND(I331*H331,2)</f>
        <v>0</v>
      </c>
      <c r="BL331" s="18" t="s">
        <v>224</v>
      </c>
      <c r="BM331" s="175" t="s">
        <v>515</v>
      </c>
    </row>
    <row r="332" spans="1:65" s="14" customFormat="1">
      <c r="B332" s="186"/>
      <c r="D332" s="178" t="s">
        <v>149</v>
      </c>
      <c r="E332" s="187" t="s">
        <v>1</v>
      </c>
      <c r="F332" s="188" t="s">
        <v>516</v>
      </c>
      <c r="H332" s="187" t="s">
        <v>1</v>
      </c>
      <c r="I332" s="189"/>
      <c r="L332" s="186"/>
      <c r="M332" s="190"/>
      <c r="N332" s="191"/>
      <c r="O332" s="191"/>
      <c r="P332" s="191"/>
      <c r="Q332" s="191"/>
      <c r="R332" s="191"/>
      <c r="S332" s="191"/>
      <c r="T332" s="192"/>
      <c r="AT332" s="187" t="s">
        <v>149</v>
      </c>
      <c r="AU332" s="187" t="s">
        <v>88</v>
      </c>
      <c r="AV332" s="14" t="s">
        <v>86</v>
      </c>
      <c r="AW332" s="14" t="s">
        <v>34</v>
      </c>
      <c r="AX332" s="14" t="s">
        <v>78</v>
      </c>
      <c r="AY332" s="187" t="s">
        <v>141</v>
      </c>
    </row>
    <row r="333" spans="1:65" s="13" customFormat="1">
      <c r="B333" s="177"/>
      <c r="D333" s="178" t="s">
        <v>149</v>
      </c>
      <c r="E333" s="179" t="s">
        <v>1</v>
      </c>
      <c r="F333" s="180" t="s">
        <v>517</v>
      </c>
      <c r="H333" s="181">
        <v>97</v>
      </c>
      <c r="I333" s="182"/>
      <c r="L333" s="177"/>
      <c r="M333" s="183"/>
      <c r="N333" s="184"/>
      <c r="O333" s="184"/>
      <c r="P333" s="184"/>
      <c r="Q333" s="184"/>
      <c r="R333" s="184"/>
      <c r="S333" s="184"/>
      <c r="T333" s="185"/>
      <c r="AT333" s="179" t="s">
        <v>149</v>
      </c>
      <c r="AU333" s="179" t="s">
        <v>88</v>
      </c>
      <c r="AV333" s="13" t="s">
        <v>88</v>
      </c>
      <c r="AW333" s="13" t="s">
        <v>34</v>
      </c>
      <c r="AX333" s="13" t="s">
        <v>78</v>
      </c>
      <c r="AY333" s="179" t="s">
        <v>141</v>
      </c>
    </row>
    <row r="334" spans="1:65" s="13" customFormat="1">
      <c r="B334" s="177"/>
      <c r="D334" s="178" t="s">
        <v>149</v>
      </c>
      <c r="E334" s="179" t="s">
        <v>1</v>
      </c>
      <c r="F334" s="180" t="s">
        <v>518</v>
      </c>
      <c r="H334" s="181">
        <v>20</v>
      </c>
      <c r="I334" s="182"/>
      <c r="L334" s="177"/>
      <c r="M334" s="183"/>
      <c r="N334" s="184"/>
      <c r="O334" s="184"/>
      <c r="P334" s="184"/>
      <c r="Q334" s="184"/>
      <c r="R334" s="184"/>
      <c r="S334" s="184"/>
      <c r="T334" s="185"/>
      <c r="AT334" s="179" t="s">
        <v>149</v>
      </c>
      <c r="AU334" s="179" t="s">
        <v>88</v>
      </c>
      <c r="AV334" s="13" t="s">
        <v>88</v>
      </c>
      <c r="AW334" s="13" t="s">
        <v>34</v>
      </c>
      <c r="AX334" s="13" t="s">
        <v>78</v>
      </c>
      <c r="AY334" s="179" t="s">
        <v>141</v>
      </c>
    </row>
    <row r="335" spans="1:65" s="15" customFormat="1">
      <c r="B335" s="193"/>
      <c r="D335" s="178" t="s">
        <v>149</v>
      </c>
      <c r="E335" s="194" t="s">
        <v>1</v>
      </c>
      <c r="F335" s="195" t="s">
        <v>158</v>
      </c>
      <c r="H335" s="196">
        <v>117</v>
      </c>
      <c r="I335" s="197"/>
      <c r="L335" s="193"/>
      <c r="M335" s="198"/>
      <c r="N335" s="199"/>
      <c r="O335" s="199"/>
      <c r="P335" s="199"/>
      <c r="Q335" s="199"/>
      <c r="R335" s="199"/>
      <c r="S335" s="199"/>
      <c r="T335" s="200"/>
      <c r="AT335" s="194" t="s">
        <v>149</v>
      </c>
      <c r="AU335" s="194" t="s">
        <v>88</v>
      </c>
      <c r="AV335" s="15" t="s">
        <v>147</v>
      </c>
      <c r="AW335" s="15" t="s">
        <v>34</v>
      </c>
      <c r="AX335" s="15" t="s">
        <v>86</v>
      </c>
      <c r="AY335" s="194" t="s">
        <v>141</v>
      </c>
    </row>
    <row r="336" spans="1:65" s="2" customFormat="1" ht="21.75" customHeight="1">
      <c r="A336" s="33"/>
      <c r="B336" s="162"/>
      <c r="C336" s="201" t="s">
        <v>519</v>
      </c>
      <c r="D336" s="201" t="s">
        <v>206</v>
      </c>
      <c r="E336" s="202" t="s">
        <v>520</v>
      </c>
      <c r="F336" s="203" t="s">
        <v>521</v>
      </c>
      <c r="G336" s="204" t="s">
        <v>209</v>
      </c>
      <c r="H336" s="205">
        <v>120.51</v>
      </c>
      <c r="I336" s="206"/>
      <c r="J336" s="207">
        <f>ROUND(I336*H336,2)</f>
        <v>0</v>
      </c>
      <c r="K336" s="208"/>
      <c r="L336" s="209"/>
      <c r="M336" s="210" t="s">
        <v>1</v>
      </c>
      <c r="N336" s="211" t="s">
        <v>43</v>
      </c>
      <c r="O336" s="59"/>
      <c r="P336" s="173">
        <f>O336*H336</f>
        <v>0</v>
      </c>
      <c r="Q336" s="173">
        <v>0</v>
      </c>
      <c r="R336" s="173">
        <f>Q336*H336</f>
        <v>0</v>
      </c>
      <c r="S336" s="173">
        <v>0</v>
      </c>
      <c r="T336" s="174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75" t="s">
        <v>316</v>
      </c>
      <c r="AT336" s="175" t="s">
        <v>206</v>
      </c>
      <c r="AU336" s="175" t="s">
        <v>88</v>
      </c>
      <c r="AY336" s="18" t="s">
        <v>141</v>
      </c>
      <c r="BE336" s="176">
        <f>IF(N336="základní",J336,0)</f>
        <v>0</v>
      </c>
      <c r="BF336" s="176">
        <f>IF(N336="snížená",J336,0)</f>
        <v>0</v>
      </c>
      <c r="BG336" s="176">
        <f>IF(N336="zákl. přenesená",J336,0)</f>
        <v>0</v>
      </c>
      <c r="BH336" s="176">
        <f>IF(N336="sníž. přenesená",J336,0)</f>
        <v>0</v>
      </c>
      <c r="BI336" s="176">
        <f>IF(N336="nulová",J336,0)</f>
        <v>0</v>
      </c>
      <c r="BJ336" s="18" t="s">
        <v>86</v>
      </c>
      <c r="BK336" s="176">
        <f>ROUND(I336*H336,2)</f>
        <v>0</v>
      </c>
      <c r="BL336" s="18" t="s">
        <v>224</v>
      </c>
      <c r="BM336" s="175" t="s">
        <v>522</v>
      </c>
    </row>
    <row r="337" spans="1:65" s="14" customFormat="1">
      <c r="B337" s="186"/>
      <c r="D337" s="178" t="s">
        <v>149</v>
      </c>
      <c r="E337" s="187" t="s">
        <v>1</v>
      </c>
      <c r="F337" s="188" t="s">
        <v>516</v>
      </c>
      <c r="H337" s="187" t="s">
        <v>1</v>
      </c>
      <c r="I337" s="189"/>
      <c r="L337" s="186"/>
      <c r="M337" s="190"/>
      <c r="N337" s="191"/>
      <c r="O337" s="191"/>
      <c r="P337" s="191"/>
      <c r="Q337" s="191"/>
      <c r="R337" s="191"/>
      <c r="S337" s="191"/>
      <c r="T337" s="192"/>
      <c r="AT337" s="187" t="s">
        <v>149</v>
      </c>
      <c r="AU337" s="187" t="s">
        <v>88</v>
      </c>
      <c r="AV337" s="14" t="s">
        <v>86</v>
      </c>
      <c r="AW337" s="14" t="s">
        <v>34</v>
      </c>
      <c r="AX337" s="14" t="s">
        <v>78</v>
      </c>
      <c r="AY337" s="187" t="s">
        <v>141</v>
      </c>
    </row>
    <row r="338" spans="1:65" s="13" customFormat="1">
      <c r="B338" s="177"/>
      <c r="D338" s="178" t="s">
        <v>149</v>
      </c>
      <c r="E338" s="179" t="s">
        <v>1</v>
      </c>
      <c r="F338" s="180" t="s">
        <v>523</v>
      </c>
      <c r="H338" s="181">
        <v>99.91</v>
      </c>
      <c r="I338" s="182"/>
      <c r="L338" s="177"/>
      <c r="M338" s="183"/>
      <c r="N338" s="184"/>
      <c r="O338" s="184"/>
      <c r="P338" s="184"/>
      <c r="Q338" s="184"/>
      <c r="R338" s="184"/>
      <c r="S338" s="184"/>
      <c r="T338" s="185"/>
      <c r="AT338" s="179" t="s">
        <v>149</v>
      </c>
      <c r="AU338" s="179" t="s">
        <v>88</v>
      </c>
      <c r="AV338" s="13" t="s">
        <v>88</v>
      </c>
      <c r="AW338" s="13" t="s">
        <v>34</v>
      </c>
      <c r="AX338" s="13" t="s">
        <v>78</v>
      </c>
      <c r="AY338" s="179" t="s">
        <v>141</v>
      </c>
    </row>
    <row r="339" spans="1:65" s="13" customFormat="1">
      <c r="B339" s="177"/>
      <c r="D339" s="178" t="s">
        <v>149</v>
      </c>
      <c r="E339" s="179" t="s">
        <v>1</v>
      </c>
      <c r="F339" s="180" t="s">
        <v>524</v>
      </c>
      <c r="H339" s="181">
        <v>20.6</v>
      </c>
      <c r="I339" s="182"/>
      <c r="L339" s="177"/>
      <c r="M339" s="183"/>
      <c r="N339" s="184"/>
      <c r="O339" s="184"/>
      <c r="P339" s="184"/>
      <c r="Q339" s="184"/>
      <c r="R339" s="184"/>
      <c r="S339" s="184"/>
      <c r="T339" s="185"/>
      <c r="AT339" s="179" t="s">
        <v>149</v>
      </c>
      <c r="AU339" s="179" t="s">
        <v>88</v>
      </c>
      <c r="AV339" s="13" t="s">
        <v>88</v>
      </c>
      <c r="AW339" s="13" t="s">
        <v>34</v>
      </c>
      <c r="AX339" s="13" t="s">
        <v>78</v>
      </c>
      <c r="AY339" s="179" t="s">
        <v>141</v>
      </c>
    </row>
    <row r="340" spans="1:65" s="15" customFormat="1">
      <c r="B340" s="193"/>
      <c r="D340" s="178" t="s">
        <v>149</v>
      </c>
      <c r="E340" s="194" t="s">
        <v>1</v>
      </c>
      <c r="F340" s="195" t="s">
        <v>158</v>
      </c>
      <c r="H340" s="196">
        <v>120.50999999999999</v>
      </c>
      <c r="I340" s="197"/>
      <c r="L340" s="193"/>
      <c r="M340" s="198"/>
      <c r="N340" s="199"/>
      <c r="O340" s="199"/>
      <c r="P340" s="199"/>
      <c r="Q340" s="199"/>
      <c r="R340" s="199"/>
      <c r="S340" s="199"/>
      <c r="T340" s="200"/>
      <c r="AT340" s="194" t="s">
        <v>149</v>
      </c>
      <c r="AU340" s="194" t="s">
        <v>88</v>
      </c>
      <c r="AV340" s="15" t="s">
        <v>147</v>
      </c>
      <c r="AW340" s="15" t="s">
        <v>34</v>
      </c>
      <c r="AX340" s="15" t="s">
        <v>86</v>
      </c>
      <c r="AY340" s="194" t="s">
        <v>141</v>
      </c>
    </row>
    <row r="341" spans="1:65" s="2" customFormat="1" ht="21.75" customHeight="1">
      <c r="A341" s="33"/>
      <c r="B341" s="162"/>
      <c r="C341" s="163" t="s">
        <v>525</v>
      </c>
      <c r="D341" s="163" t="s">
        <v>143</v>
      </c>
      <c r="E341" s="164" t="s">
        <v>526</v>
      </c>
      <c r="F341" s="165" t="s">
        <v>527</v>
      </c>
      <c r="G341" s="166" t="s">
        <v>528</v>
      </c>
      <c r="H341" s="212"/>
      <c r="I341" s="168"/>
      <c r="J341" s="169">
        <f>ROUND(I341*H341,2)</f>
        <v>0</v>
      </c>
      <c r="K341" s="170"/>
      <c r="L341" s="34"/>
      <c r="M341" s="171" t="s">
        <v>1</v>
      </c>
      <c r="N341" s="172" t="s">
        <v>43</v>
      </c>
      <c r="O341" s="59"/>
      <c r="P341" s="173">
        <f>O341*H341</f>
        <v>0</v>
      </c>
      <c r="Q341" s="173">
        <v>0</v>
      </c>
      <c r="R341" s="173">
        <f>Q341*H341</f>
        <v>0</v>
      </c>
      <c r="S341" s="173">
        <v>0</v>
      </c>
      <c r="T341" s="174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75" t="s">
        <v>224</v>
      </c>
      <c r="AT341" s="175" t="s">
        <v>143</v>
      </c>
      <c r="AU341" s="175" t="s">
        <v>88</v>
      </c>
      <c r="AY341" s="18" t="s">
        <v>141</v>
      </c>
      <c r="BE341" s="176">
        <f>IF(N341="základní",J341,0)</f>
        <v>0</v>
      </c>
      <c r="BF341" s="176">
        <f>IF(N341="snížená",J341,0)</f>
        <v>0</v>
      </c>
      <c r="BG341" s="176">
        <f>IF(N341="zákl. přenesená",J341,0)</f>
        <v>0</v>
      </c>
      <c r="BH341" s="176">
        <f>IF(N341="sníž. přenesená",J341,0)</f>
        <v>0</v>
      </c>
      <c r="BI341" s="176">
        <f>IF(N341="nulová",J341,0)</f>
        <v>0</v>
      </c>
      <c r="BJ341" s="18" t="s">
        <v>86</v>
      </c>
      <c r="BK341" s="176">
        <f>ROUND(I341*H341,2)</f>
        <v>0</v>
      </c>
      <c r="BL341" s="18" t="s">
        <v>224</v>
      </c>
      <c r="BM341" s="175" t="s">
        <v>529</v>
      </c>
    </row>
    <row r="342" spans="1:65" s="12" customFormat="1" ht="22.8" customHeight="1">
      <c r="B342" s="149"/>
      <c r="D342" s="150" t="s">
        <v>77</v>
      </c>
      <c r="E342" s="160" t="s">
        <v>530</v>
      </c>
      <c r="F342" s="160" t="s">
        <v>531</v>
      </c>
      <c r="I342" s="152"/>
      <c r="J342" s="161">
        <f>BK342</f>
        <v>0</v>
      </c>
      <c r="L342" s="149"/>
      <c r="M342" s="154"/>
      <c r="N342" s="155"/>
      <c r="O342" s="155"/>
      <c r="P342" s="156">
        <f>SUM(P343:P344)</f>
        <v>0</v>
      </c>
      <c r="Q342" s="155"/>
      <c r="R342" s="156">
        <f>SUM(R343:R344)</f>
        <v>0</v>
      </c>
      <c r="S342" s="155"/>
      <c r="T342" s="157">
        <f>SUM(T343:T344)</f>
        <v>2.25</v>
      </c>
      <c r="AR342" s="150" t="s">
        <v>88</v>
      </c>
      <c r="AT342" s="158" t="s">
        <v>77</v>
      </c>
      <c r="AU342" s="158" t="s">
        <v>86</v>
      </c>
      <c r="AY342" s="150" t="s">
        <v>141</v>
      </c>
      <c r="BK342" s="159">
        <f>SUM(BK343:BK344)</f>
        <v>0</v>
      </c>
    </row>
    <row r="343" spans="1:65" s="2" customFormat="1" ht="21.75" customHeight="1">
      <c r="A343" s="33"/>
      <c r="B343" s="162"/>
      <c r="C343" s="163" t="s">
        <v>532</v>
      </c>
      <c r="D343" s="163" t="s">
        <v>143</v>
      </c>
      <c r="E343" s="164" t="s">
        <v>533</v>
      </c>
      <c r="F343" s="165" t="s">
        <v>534</v>
      </c>
      <c r="G343" s="166" t="s">
        <v>146</v>
      </c>
      <c r="H343" s="167">
        <v>375</v>
      </c>
      <c r="I343" s="168"/>
      <c r="J343" s="169">
        <f>ROUND(I343*H343,2)</f>
        <v>0</v>
      </c>
      <c r="K343" s="170"/>
      <c r="L343" s="34"/>
      <c r="M343" s="171" t="s">
        <v>1</v>
      </c>
      <c r="N343" s="172" t="s">
        <v>43</v>
      </c>
      <c r="O343" s="59"/>
      <c r="P343" s="173">
        <f>O343*H343</f>
        <v>0</v>
      </c>
      <c r="Q343" s="173">
        <v>0</v>
      </c>
      <c r="R343" s="173">
        <f>Q343*H343</f>
        <v>0</v>
      </c>
      <c r="S343" s="173">
        <v>6.0000000000000001E-3</v>
      </c>
      <c r="T343" s="174">
        <f>S343*H343</f>
        <v>2.25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75" t="s">
        <v>224</v>
      </c>
      <c r="AT343" s="175" t="s">
        <v>143</v>
      </c>
      <c r="AU343" s="175" t="s">
        <v>88</v>
      </c>
      <c r="AY343" s="18" t="s">
        <v>141</v>
      </c>
      <c r="BE343" s="176">
        <f>IF(N343="základní",J343,0)</f>
        <v>0</v>
      </c>
      <c r="BF343" s="176">
        <f>IF(N343="snížená",J343,0)</f>
        <v>0</v>
      </c>
      <c r="BG343" s="176">
        <f>IF(N343="zákl. přenesená",J343,0)</f>
        <v>0</v>
      </c>
      <c r="BH343" s="176">
        <f>IF(N343="sníž. přenesená",J343,0)</f>
        <v>0</v>
      </c>
      <c r="BI343" s="176">
        <f>IF(N343="nulová",J343,0)</f>
        <v>0</v>
      </c>
      <c r="BJ343" s="18" t="s">
        <v>86</v>
      </c>
      <c r="BK343" s="176">
        <f>ROUND(I343*H343,2)</f>
        <v>0</v>
      </c>
      <c r="BL343" s="18" t="s">
        <v>224</v>
      </c>
      <c r="BM343" s="175" t="s">
        <v>535</v>
      </c>
    </row>
    <row r="344" spans="1:65" s="13" customFormat="1">
      <c r="B344" s="177"/>
      <c r="D344" s="178" t="s">
        <v>149</v>
      </c>
      <c r="E344" s="179" t="s">
        <v>1</v>
      </c>
      <c r="F344" s="180" t="s">
        <v>536</v>
      </c>
      <c r="H344" s="181">
        <v>375</v>
      </c>
      <c r="I344" s="182"/>
      <c r="L344" s="177"/>
      <c r="M344" s="183"/>
      <c r="N344" s="184"/>
      <c r="O344" s="184"/>
      <c r="P344" s="184"/>
      <c r="Q344" s="184"/>
      <c r="R344" s="184"/>
      <c r="S344" s="184"/>
      <c r="T344" s="185"/>
      <c r="AT344" s="179" t="s">
        <v>149</v>
      </c>
      <c r="AU344" s="179" t="s">
        <v>88</v>
      </c>
      <c r="AV344" s="13" t="s">
        <v>88</v>
      </c>
      <c r="AW344" s="13" t="s">
        <v>34</v>
      </c>
      <c r="AX344" s="13" t="s">
        <v>86</v>
      </c>
      <c r="AY344" s="179" t="s">
        <v>141</v>
      </c>
    </row>
    <row r="345" spans="1:65" s="12" customFormat="1" ht="22.8" customHeight="1">
      <c r="B345" s="149"/>
      <c r="D345" s="150" t="s">
        <v>77</v>
      </c>
      <c r="E345" s="160" t="s">
        <v>537</v>
      </c>
      <c r="F345" s="160" t="s">
        <v>538</v>
      </c>
      <c r="I345" s="152"/>
      <c r="J345" s="161">
        <f>BK345</f>
        <v>0</v>
      </c>
      <c r="L345" s="149"/>
      <c r="M345" s="154"/>
      <c r="N345" s="155"/>
      <c r="O345" s="155"/>
      <c r="P345" s="156">
        <f>SUM(P346:P351)</f>
        <v>0</v>
      </c>
      <c r="Q345" s="155"/>
      <c r="R345" s="156">
        <f>SUM(R346:R351)</f>
        <v>9.0719999999999985E-3</v>
      </c>
      <c r="S345" s="155"/>
      <c r="T345" s="157">
        <f>SUM(T346:T351)</f>
        <v>0</v>
      </c>
      <c r="AR345" s="150" t="s">
        <v>88</v>
      </c>
      <c r="AT345" s="158" t="s">
        <v>77</v>
      </c>
      <c r="AU345" s="158" t="s">
        <v>86</v>
      </c>
      <c r="AY345" s="150" t="s">
        <v>141</v>
      </c>
      <c r="BK345" s="159">
        <f>SUM(BK346:BK351)</f>
        <v>0</v>
      </c>
    </row>
    <row r="346" spans="1:65" s="2" customFormat="1" ht="21.75" customHeight="1">
      <c r="A346" s="33"/>
      <c r="B346" s="162"/>
      <c r="C346" s="163" t="s">
        <v>539</v>
      </c>
      <c r="D346" s="163" t="s">
        <v>143</v>
      </c>
      <c r="E346" s="164" t="s">
        <v>540</v>
      </c>
      <c r="F346" s="165" t="s">
        <v>541</v>
      </c>
      <c r="G346" s="166" t="s">
        <v>146</v>
      </c>
      <c r="H346" s="167">
        <v>37.799999999999997</v>
      </c>
      <c r="I346" s="168"/>
      <c r="J346" s="169">
        <f>ROUND(I346*H346,2)</f>
        <v>0</v>
      </c>
      <c r="K346" s="170"/>
      <c r="L346" s="34"/>
      <c r="M346" s="171" t="s">
        <v>1</v>
      </c>
      <c r="N346" s="172" t="s">
        <v>43</v>
      </c>
      <c r="O346" s="59"/>
      <c r="P346" s="173">
        <f>O346*H346</f>
        <v>0</v>
      </c>
      <c r="Q346" s="173">
        <v>1E-4</v>
      </c>
      <c r="R346" s="173">
        <f>Q346*H346</f>
        <v>3.7799999999999999E-3</v>
      </c>
      <c r="S346" s="173">
        <v>0</v>
      </c>
      <c r="T346" s="174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75" t="s">
        <v>224</v>
      </c>
      <c r="AT346" s="175" t="s">
        <v>143</v>
      </c>
      <c r="AU346" s="175" t="s">
        <v>88</v>
      </c>
      <c r="AY346" s="18" t="s">
        <v>141</v>
      </c>
      <c r="BE346" s="176">
        <f>IF(N346="základní",J346,0)</f>
        <v>0</v>
      </c>
      <c r="BF346" s="176">
        <f>IF(N346="snížená",J346,0)</f>
        <v>0</v>
      </c>
      <c r="BG346" s="176">
        <f>IF(N346="zákl. přenesená",J346,0)</f>
        <v>0</v>
      </c>
      <c r="BH346" s="176">
        <f>IF(N346="sníž. přenesená",J346,0)</f>
        <v>0</v>
      </c>
      <c r="BI346" s="176">
        <f>IF(N346="nulová",J346,0)</f>
        <v>0</v>
      </c>
      <c r="BJ346" s="18" t="s">
        <v>86</v>
      </c>
      <c r="BK346" s="176">
        <f>ROUND(I346*H346,2)</f>
        <v>0</v>
      </c>
      <c r="BL346" s="18" t="s">
        <v>224</v>
      </c>
      <c r="BM346" s="175" t="s">
        <v>542</v>
      </c>
    </row>
    <row r="347" spans="1:65" s="14" customFormat="1">
      <c r="B347" s="186"/>
      <c r="D347" s="178" t="s">
        <v>149</v>
      </c>
      <c r="E347" s="187" t="s">
        <v>1</v>
      </c>
      <c r="F347" s="188" t="s">
        <v>339</v>
      </c>
      <c r="H347" s="187" t="s">
        <v>1</v>
      </c>
      <c r="I347" s="189"/>
      <c r="L347" s="186"/>
      <c r="M347" s="190"/>
      <c r="N347" s="191"/>
      <c r="O347" s="191"/>
      <c r="P347" s="191"/>
      <c r="Q347" s="191"/>
      <c r="R347" s="191"/>
      <c r="S347" s="191"/>
      <c r="T347" s="192"/>
      <c r="AT347" s="187" t="s">
        <v>149</v>
      </c>
      <c r="AU347" s="187" t="s">
        <v>88</v>
      </c>
      <c r="AV347" s="14" t="s">
        <v>86</v>
      </c>
      <c r="AW347" s="14" t="s">
        <v>34</v>
      </c>
      <c r="AX347" s="14" t="s">
        <v>78</v>
      </c>
      <c r="AY347" s="187" t="s">
        <v>141</v>
      </c>
    </row>
    <row r="348" spans="1:65" s="13" customFormat="1">
      <c r="B348" s="177"/>
      <c r="D348" s="178" t="s">
        <v>149</v>
      </c>
      <c r="E348" s="179" t="s">
        <v>1</v>
      </c>
      <c r="F348" s="180" t="s">
        <v>340</v>
      </c>
      <c r="H348" s="181">
        <v>37.799999999999997</v>
      </c>
      <c r="I348" s="182"/>
      <c r="L348" s="177"/>
      <c r="M348" s="183"/>
      <c r="N348" s="184"/>
      <c r="O348" s="184"/>
      <c r="P348" s="184"/>
      <c r="Q348" s="184"/>
      <c r="R348" s="184"/>
      <c r="S348" s="184"/>
      <c r="T348" s="185"/>
      <c r="AT348" s="179" t="s">
        <v>149</v>
      </c>
      <c r="AU348" s="179" t="s">
        <v>88</v>
      </c>
      <c r="AV348" s="13" t="s">
        <v>88</v>
      </c>
      <c r="AW348" s="13" t="s">
        <v>34</v>
      </c>
      <c r="AX348" s="13" t="s">
        <v>86</v>
      </c>
      <c r="AY348" s="179" t="s">
        <v>141</v>
      </c>
    </row>
    <row r="349" spans="1:65" s="2" customFormat="1" ht="16.5" customHeight="1">
      <c r="A349" s="33"/>
      <c r="B349" s="162"/>
      <c r="C349" s="163" t="s">
        <v>543</v>
      </c>
      <c r="D349" s="163" t="s">
        <v>143</v>
      </c>
      <c r="E349" s="164" t="s">
        <v>544</v>
      </c>
      <c r="F349" s="165" t="s">
        <v>545</v>
      </c>
      <c r="G349" s="166" t="s">
        <v>146</v>
      </c>
      <c r="H349" s="167">
        <v>75.599999999999994</v>
      </c>
      <c r="I349" s="168"/>
      <c r="J349" s="169">
        <f>ROUND(I349*H349,2)</f>
        <v>0</v>
      </c>
      <c r="K349" s="170"/>
      <c r="L349" s="34"/>
      <c r="M349" s="171" t="s">
        <v>1</v>
      </c>
      <c r="N349" s="172" t="s">
        <v>43</v>
      </c>
      <c r="O349" s="59"/>
      <c r="P349" s="173">
        <f>O349*H349</f>
        <v>0</v>
      </c>
      <c r="Q349" s="173">
        <v>6.9999999999999994E-5</v>
      </c>
      <c r="R349" s="173">
        <f>Q349*H349</f>
        <v>5.291999999999999E-3</v>
      </c>
      <c r="S349" s="173">
        <v>0</v>
      </c>
      <c r="T349" s="174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75" t="s">
        <v>224</v>
      </c>
      <c r="AT349" s="175" t="s">
        <v>143</v>
      </c>
      <c r="AU349" s="175" t="s">
        <v>88</v>
      </c>
      <c r="AY349" s="18" t="s">
        <v>141</v>
      </c>
      <c r="BE349" s="176">
        <f>IF(N349="základní",J349,0)</f>
        <v>0</v>
      </c>
      <c r="BF349" s="176">
        <f>IF(N349="snížená",J349,0)</f>
        <v>0</v>
      </c>
      <c r="BG349" s="176">
        <f>IF(N349="zákl. přenesená",J349,0)</f>
        <v>0</v>
      </c>
      <c r="BH349" s="176">
        <f>IF(N349="sníž. přenesená",J349,0)</f>
        <v>0</v>
      </c>
      <c r="BI349" s="176">
        <f>IF(N349="nulová",J349,0)</f>
        <v>0</v>
      </c>
      <c r="BJ349" s="18" t="s">
        <v>86</v>
      </c>
      <c r="BK349" s="176">
        <f>ROUND(I349*H349,2)</f>
        <v>0</v>
      </c>
      <c r="BL349" s="18" t="s">
        <v>224</v>
      </c>
      <c r="BM349" s="175" t="s">
        <v>546</v>
      </c>
    </row>
    <row r="350" spans="1:65" s="14" customFormat="1">
      <c r="B350" s="186"/>
      <c r="D350" s="178" t="s">
        <v>149</v>
      </c>
      <c r="E350" s="187" t="s">
        <v>1</v>
      </c>
      <c r="F350" s="188" t="s">
        <v>547</v>
      </c>
      <c r="H350" s="187" t="s">
        <v>1</v>
      </c>
      <c r="I350" s="189"/>
      <c r="L350" s="186"/>
      <c r="M350" s="190"/>
      <c r="N350" s="191"/>
      <c r="O350" s="191"/>
      <c r="P350" s="191"/>
      <c r="Q350" s="191"/>
      <c r="R350" s="191"/>
      <c r="S350" s="191"/>
      <c r="T350" s="192"/>
      <c r="AT350" s="187" t="s">
        <v>149</v>
      </c>
      <c r="AU350" s="187" t="s">
        <v>88</v>
      </c>
      <c r="AV350" s="14" t="s">
        <v>86</v>
      </c>
      <c r="AW350" s="14" t="s">
        <v>34</v>
      </c>
      <c r="AX350" s="14" t="s">
        <v>78</v>
      </c>
      <c r="AY350" s="187" t="s">
        <v>141</v>
      </c>
    </row>
    <row r="351" spans="1:65" s="13" customFormat="1">
      <c r="B351" s="177"/>
      <c r="D351" s="178" t="s">
        <v>149</v>
      </c>
      <c r="E351" s="179" t="s">
        <v>1</v>
      </c>
      <c r="F351" s="180" t="s">
        <v>548</v>
      </c>
      <c r="H351" s="181">
        <v>75.599999999999994</v>
      </c>
      <c r="I351" s="182"/>
      <c r="L351" s="177"/>
      <c r="M351" s="183"/>
      <c r="N351" s="184"/>
      <c r="O351" s="184"/>
      <c r="P351" s="184"/>
      <c r="Q351" s="184"/>
      <c r="R351" s="184"/>
      <c r="S351" s="184"/>
      <c r="T351" s="185"/>
      <c r="AT351" s="179" t="s">
        <v>149</v>
      </c>
      <c r="AU351" s="179" t="s">
        <v>88</v>
      </c>
      <c r="AV351" s="13" t="s">
        <v>88</v>
      </c>
      <c r="AW351" s="13" t="s">
        <v>34</v>
      </c>
      <c r="AX351" s="13" t="s">
        <v>86</v>
      </c>
      <c r="AY351" s="179" t="s">
        <v>141</v>
      </c>
    </row>
    <row r="352" spans="1:65" s="12" customFormat="1" ht="25.95" customHeight="1">
      <c r="B352" s="149"/>
      <c r="D352" s="150" t="s">
        <v>77</v>
      </c>
      <c r="E352" s="151" t="s">
        <v>549</v>
      </c>
      <c r="F352" s="151" t="s">
        <v>550</v>
      </c>
      <c r="I352" s="152"/>
      <c r="J352" s="153">
        <f>BK352</f>
        <v>0</v>
      </c>
      <c r="L352" s="149"/>
      <c r="M352" s="154"/>
      <c r="N352" s="155"/>
      <c r="O352" s="155"/>
      <c r="P352" s="156">
        <f>P353+P359+P361+P363</f>
        <v>0</v>
      </c>
      <c r="Q352" s="155"/>
      <c r="R352" s="156">
        <f>R353+R359+R361+R363</f>
        <v>0</v>
      </c>
      <c r="S352" s="155"/>
      <c r="T352" s="157">
        <f>T353+T359+T361+T363</f>
        <v>0</v>
      </c>
      <c r="AR352" s="150" t="s">
        <v>169</v>
      </c>
      <c r="AT352" s="158" t="s">
        <v>77</v>
      </c>
      <c r="AU352" s="158" t="s">
        <v>78</v>
      </c>
      <c r="AY352" s="150" t="s">
        <v>141</v>
      </c>
      <c r="BK352" s="159">
        <f>BK353+BK359+BK361+BK363</f>
        <v>0</v>
      </c>
    </row>
    <row r="353" spans="1:65" s="12" customFormat="1" ht="22.8" customHeight="1">
      <c r="B353" s="149"/>
      <c r="D353" s="150" t="s">
        <v>77</v>
      </c>
      <c r="E353" s="160" t="s">
        <v>551</v>
      </c>
      <c r="F353" s="160" t="s">
        <v>552</v>
      </c>
      <c r="I353" s="152"/>
      <c r="J353" s="161">
        <f>BK353</f>
        <v>0</v>
      </c>
      <c r="L353" s="149"/>
      <c r="M353" s="154"/>
      <c r="N353" s="155"/>
      <c r="O353" s="155"/>
      <c r="P353" s="156">
        <f>SUM(P354:P358)</f>
        <v>0</v>
      </c>
      <c r="Q353" s="155"/>
      <c r="R353" s="156">
        <f>SUM(R354:R358)</f>
        <v>0</v>
      </c>
      <c r="S353" s="155"/>
      <c r="T353" s="157">
        <f>SUM(T354:T358)</f>
        <v>0</v>
      </c>
      <c r="AR353" s="150" t="s">
        <v>169</v>
      </c>
      <c r="AT353" s="158" t="s">
        <v>77</v>
      </c>
      <c r="AU353" s="158" t="s">
        <v>86</v>
      </c>
      <c r="AY353" s="150" t="s">
        <v>141</v>
      </c>
      <c r="BK353" s="159">
        <f>SUM(BK354:BK358)</f>
        <v>0</v>
      </c>
    </row>
    <row r="354" spans="1:65" s="2" customFormat="1" ht="16.5" customHeight="1">
      <c r="A354" s="33"/>
      <c r="B354" s="162"/>
      <c r="C354" s="163" t="s">
        <v>553</v>
      </c>
      <c r="D354" s="163" t="s">
        <v>143</v>
      </c>
      <c r="E354" s="164" t="s">
        <v>554</v>
      </c>
      <c r="F354" s="165" t="s">
        <v>555</v>
      </c>
      <c r="G354" s="166" t="s">
        <v>412</v>
      </c>
      <c r="H354" s="167">
        <v>1</v>
      </c>
      <c r="I354" s="168"/>
      <c r="J354" s="169">
        <f>ROUND(I354*H354,2)</f>
        <v>0</v>
      </c>
      <c r="K354" s="170"/>
      <c r="L354" s="34"/>
      <c r="M354" s="171" t="s">
        <v>1</v>
      </c>
      <c r="N354" s="172" t="s">
        <v>43</v>
      </c>
      <c r="O354" s="59"/>
      <c r="P354" s="173">
        <f>O354*H354</f>
        <v>0</v>
      </c>
      <c r="Q354" s="173">
        <v>0</v>
      </c>
      <c r="R354" s="173">
        <f>Q354*H354</f>
        <v>0</v>
      </c>
      <c r="S354" s="173">
        <v>0</v>
      </c>
      <c r="T354" s="174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75" t="s">
        <v>556</v>
      </c>
      <c r="AT354" s="175" t="s">
        <v>143</v>
      </c>
      <c r="AU354" s="175" t="s">
        <v>88</v>
      </c>
      <c r="AY354" s="18" t="s">
        <v>141</v>
      </c>
      <c r="BE354" s="176">
        <f>IF(N354="základní",J354,0)</f>
        <v>0</v>
      </c>
      <c r="BF354" s="176">
        <f>IF(N354="snížená",J354,0)</f>
        <v>0</v>
      </c>
      <c r="BG354" s="176">
        <f>IF(N354="zákl. přenesená",J354,0)</f>
        <v>0</v>
      </c>
      <c r="BH354" s="176">
        <f>IF(N354="sníž. přenesená",J354,0)</f>
        <v>0</v>
      </c>
      <c r="BI354" s="176">
        <f>IF(N354="nulová",J354,0)</f>
        <v>0</v>
      </c>
      <c r="BJ354" s="18" t="s">
        <v>86</v>
      </c>
      <c r="BK354" s="176">
        <f>ROUND(I354*H354,2)</f>
        <v>0</v>
      </c>
      <c r="BL354" s="18" t="s">
        <v>556</v>
      </c>
      <c r="BM354" s="175" t="s">
        <v>557</v>
      </c>
    </row>
    <row r="355" spans="1:65" s="2" customFormat="1" ht="16.5" customHeight="1">
      <c r="A355" s="33"/>
      <c r="B355" s="162"/>
      <c r="C355" s="163" t="s">
        <v>558</v>
      </c>
      <c r="D355" s="163" t="s">
        <v>143</v>
      </c>
      <c r="E355" s="164" t="s">
        <v>559</v>
      </c>
      <c r="F355" s="165" t="s">
        <v>560</v>
      </c>
      <c r="G355" s="166" t="s">
        <v>412</v>
      </c>
      <c r="H355" s="167">
        <v>1</v>
      </c>
      <c r="I355" s="168"/>
      <c r="J355" s="169">
        <f>ROUND(I355*H355,2)</f>
        <v>0</v>
      </c>
      <c r="K355" s="170"/>
      <c r="L355" s="34"/>
      <c r="M355" s="171" t="s">
        <v>1</v>
      </c>
      <c r="N355" s="172" t="s">
        <v>43</v>
      </c>
      <c r="O355" s="59"/>
      <c r="P355" s="173">
        <f>O355*H355</f>
        <v>0</v>
      </c>
      <c r="Q355" s="173">
        <v>0</v>
      </c>
      <c r="R355" s="173">
        <f>Q355*H355</f>
        <v>0</v>
      </c>
      <c r="S355" s="173">
        <v>0</v>
      </c>
      <c r="T355" s="174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75" t="s">
        <v>556</v>
      </c>
      <c r="AT355" s="175" t="s">
        <v>143</v>
      </c>
      <c r="AU355" s="175" t="s">
        <v>88</v>
      </c>
      <c r="AY355" s="18" t="s">
        <v>141</v>
      </c>
      <c r="BE355" s="176">
        <f>IF(N355="základní",J355,0)</f>
        <v>0</v>
      </c>
      <c r="BF355" s="176">
        <f>IF(N355="snížená",J355,0)</f>
        <v>0</v>
      </c>
      <c r="BG355" s="176">
        <f>IF(N355="zákl. přenesená",J355,0)</f>
        <v>0</v>
      </c>
      <c r="BH355" s="176">
        <f>IF(N355="sníž. přenesená",J355,0)</f>
        <v>0</v>
      </c>
      <c r="BI355" s="176">
        <f>IF(N355="nulová",J355,0)</f>
        <v>0</v>
      </c>
      <c r="BJ355" s="18" t="s">
        <v>86</v>
      </c>
      <c r="BK355" s="176">
        <f>ROUND(I355*H355,2)</f>
        <v>0</v>
      </c>
      <c r="BL355" s="18" t="s">
        <v>556</v>
      </c>
      <c r="BM355" s="175" t="s">
        <v>561</v>
      </c>
    </row>
    <row r="356" spans="1:65" s="2" customFormat="1" ht="21.75" customHeight="1">
      <c r="A356" s="33"/>
      <c r="B356" s="162"/>
      <c r="C356" s="163" t="s">
        <v>562</v>
      </c>
      <c r="D356" s="163" t="s">
        <v>143</v>
      </c>
      <c r="E356" s="164" t="s">
        <v>563</v>
      </c>
      <c r="F356" s="165" t="s">
        <v>564</v>
      </c>
      <c r="G356" s="166" t="s">
        <v>412</v>
      </c>
      <c r="H356" s="167">
        <v>1</v>
      </c>
      <c r="I356" s="168"/>
      <c r="J356" s="169">
        <f>ROUND(I356*H356,2)</f>
        <v>0</v>
      </c>
      <c r="K356" s="170"/>
      <c r="L356" s="34"/>
      <c r="M356" s="171" t="s">
        <v>1</v>
      </c>
      <c r="N356" s="172" t="s">
        <v>43</v>
      </c>
      <c r="O356" s="59"/>
      <c r="P356" s="173">
        <f>O356*H356</f>
        <v>0</v>
      </c>
      <c r="Q356" s="173">
        <v>0</v>
      </c>
      <c r="R356" s="173">
        <f>Q356*H356</f>
        <v>0</v>
      </c>
      <c r="S356" s="173">
        <v>0</v>
      </c>
      <c r="T356" s="174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75" t="s">
        <v>556</v>
      </c>
      <c r="AT356" s="175" t="s">
        <v>143</v>
      </c>
      <c r="AU356" s="175" t="s">
        <v>88</v>
      </c>
      <c r="AY356" s="18" t="s">
        <v>141</v>
      </c>
      <c r="BE356" s="176">
        <f>IF(N356="základní",J356,0)</f>
        <v>0</v>
      </c>
      <c r="BF356" s="176">
        <f>IF(N356="snížená",J356,0)</f>
        <v>0</v>
      </c>
      <c r="BG356" s="176">
        <f>IF(N356="zákl. přenesená",J356,0)</f>
        <v>0</v>
      </c>
      <c r="BH356" s="176">
        <f>IF(N356="sníž. přenesená",J356,0)</f>
        <v>0</v>
      </c>
      <c r="BI356" s="176">
        <f>IF(N356="nulová",J356,0)</f>
        <v>0</v>
      </c>
      <c r="BJ356" s="18" t="s">
        <v>86</v>
      </c>
      <c r="BK356" s="176">
        <f>ROUND(I356*H356,2)</f>
        <v>0</v>
      </c>
      <c r="BL356" s="18" t="s">
        <v>556</v>
      </c>
      <c r="BM356" s="175" t="s">
        <v>565</v>
      </c>
    </row>
    <row r="357" spans="1:65" s="2" customFormat="1" ht="21.75" customHeight="1">
      <c r="A357" s="33"/>
      <c r="B357" s="162"/>
      <c r="C357" s="163" t="s">
        <v>566</v>
      </c>
      <c r="D357" s="163" t="s">
        <v>143</v>
      </c>
      <c r="E357" s="164" t="s">
        <v>567</v>
      </c>
      <c r="F357" s="165" t="s">
        <v>568</v>
      </c>
      <c r="G357" s="166" t="s">
        <v>412</v>
      </c>
      <c r="H357" s="167">
        <v>1</v>
      </c>
      <c r="I357" s="168"/>
      <c r="J357" s="169">
        <f>ROUND(I357*H357,2)</f>
        <v>0</v>
      </c>
      <c r="K357" s="170"/>
      <c r="L357" s="34"/>
      <c r="M357" s="171" t="s">
        <v>1</v>
      </c>
      <c r="N357" s="172" t="s">
        <v>43</v>
      </c>
      <c r="O357" s="59"/>
      <c r="P357" s="173">
        <f>O357*H357</f>
        <v>0</v>
      </c>
      <c r="Q357" s="173">
        <v>0</v>
      </c>
      <c r="R357" s="173">
        <f>Q357*H357</f>
        <v>0</v>
      </c>
      <c r="S357" s="173">
        <v>0</v>
      </c>
      <c r="T357" s="174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75" t="s">
        <v>556</v>
      </c>
      <c r="AT357" s="175" t="s">
        <v>143</v>
      </c>
      <c r="AU357" s="175" t="s">
        <v>88</v>
      </c>
      <c r="AY357" s="18" t="s">
        <v>141</v>
      </c>
      <c r="BE357" s="176">
        <f>IF(N357="základní",J357,0)</f>
        <v>0</v>
      </c>
      <c r="BF357" s="176">
        <f>IF(N357="snížená",J357,0)</f>
        <v>0</v>
      </c>
      <c r="BG357" s="176">
        <f>IF(N357="zákl. přenesená",J357,0)</f>
        <v>0</v>
      </c>
      <c r="BH357" s="176">
        <f>IF(N357="sníž. přenesená",J357,0)</f>
        <v>0</v>
      </c>
      <c r="BI357" s="176">
        <f>IF(N357="nulová",J357,0)</f>
        <v>0</v>
      </c>
      <c r="BJ357" s="18" t="s">
        <v>86</v>
      </c>
      <c r="BK357" s="176">
        <f>ROUND(I357*H357,2)</f>
        <v>0</v>
      </c>
      <c r="BL357" s="18" t="s">
        <v>556</v>
      </c>
      <c r="BM357" s="175" t="s">
        <v>569</v>
      </c>
    </row>
    <row r="358" spans="1:65" s="2" customFormat="1" ht="33" customHeight="1">
      <c r="A358" s="33"/>
      <c r="B358" s="162"/>
      <c r="C358" s="163" t="s">
        <v>570</v>
      </c>
      <c r="D358" s="163" t="s">
        <v>143</v>
      </c>
      <c r="E358" s="164" t="s">
        <v>571</v>
      </c>
      <c r="F358" s="165" t="s">
        <v>572</v>
      </c>
      <c r="G358" s="166" t="s">
        <v>412</v>
      </c>
      <c r="H358" s="167">
        <v>1</v>
      </c>
      <c r="I358" s="168"/>
      <c r="J358" s="169">
        <f>ROUND(I358*H358,2)</f>
        <v>0</v>
      </c>
      <c r="K358" s="170"/>
      <c r="L358" s="34"/>
      <c r="M358" s="171" t="s">
        <v>1</v>
      </c>
      <c r="N358" s="172" t="s">
        <v>43</v>
      </c>
      <c r="O358" s="59"/>
      <c r="P358" s="173">
        <f>O358*H358</f>
        <v>0</v>
      </c>
      <c r="Q358" s="173">
        <v>0</v>
      </c>
      <c r="R358" s="173">
        <f>Q358*H358</f>
        <v>0</v>
      </c>
      <c r="S358" s="173">
        <v>0</v>
      </c>
      <c r="T358" s="174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75" t="s">
        <v>556</v>
      </c>
      <c r="AT358" s="175" t="s">
        <v>143</v>
      </c>
      <c r="AU358" s="175" t="s">
        <v>88</v>
      </c>
      <c r="AY358" s="18" t="s">
        <v>141</v>
      </c>
      <c r="BE358" s="176">
        <f>IF(N358="základní",J358,0)</f>
        <v>0</v>
      </c>
      <c r="BF358" s="176">
        <f>IF(N358="snížená",J358,0)</f>
        <v>0</v>
      </c>
      <c r="BG358" s="176">
        <f>IF(N358="zákl. přenesená",J358,0)</f>
        <v>0</v>
      </c>
      <c r="BH358" s="176">
        <f>IF(N358="sníž. přenesená",J358,0)</f>
        <v>0</v>
      </c>
      <c r="BI358" s="176">
        <f>IF(N358="nulová",J358,0)</f>
        <v>0</v>
      </c>
      <c r="BJ358" s="18" t="s">
        <v>86</v>
      </c>
      <c r="BK358" s="176">
        <f>ROUND(I358*H358,2)</f>
        <v>0</v>
      </c>
      <c r="BL358" s="18" t="s">
        <v>556</v>
      </c>
      <c r="BM358" s="175" t="s">
        <v>573</v>
      </c>
    </row>
    <row r="359" spans="1:65" s="12" customFormat="1" ht="22.8" customHeight="1">
      <c r="B359" s="149"/>
      <c r="D359" s="150" t="s">
        <v>77</v>
      </c>
      <c r="E359" s="160" t="s">
        <v>574</v>
      </c>
      <c r="F359" s="160" t="s">
        <v>575</v>
      </c>
      <c r="I359" s="152"/>
      <c r="J359" s="161">
        <f>BK359</f>
        <v>0</v>
      </c>
      <c r="L359" s="149"/>
      <c r="M359" s="154"/>
      <c r="N359" s="155"/>
      <c r="O359" s="155"/>
      <c r="P359" s="156">
        <f>P360</f>
        <v>0</v>
      </c>
      <c r="Q359" s="155"/>
      <c r="R359" s="156">
        <f>R360</f>
        <v>0</v>
      </c>
      <c r="S359" s="155"/>
      <c r="T359" s="157">
        <f>T360</f>
        <v>0</v>
      </c>
      <c r="AR359" s="150" t="s">
        <v>169</v>
      </c>
      <c r="AT359" s="158" t="s">
        <v>77</v>
      </c>
      <c r="AU359" s="158" t="s">
        <v>86</v>
      </c>
      <c r="AY359" s="150" t="s">
        <v>141</v>
      </c>
      <c r="BK359" s="159">
        <f>BK360</f>
        <v>0</v>
      </c>
    </row>
    <row r="360" spans="1:65" s="2" customFormat="1" ht="21.75" customHeight="1">
      <c r="A360" s="33"/>
      <c r="B360" s="162"/>
      <c r="C360" s="163" t="s">
        <v>576</v>
      </c>
      <c r="D360" s="163" t="s">
        <v>143</v>
      </c>
      <c r="E360" s="164" t="s">
        <v>577</v>
      </c>
      <c r="F360" s="165" t="s">
        <v>578</v>
      </c>
      <c r="G360" s="166" t="s">
        <v>412</v>
      </c>
      <c r="H360" s="167">
        <v>1</v>
      </c>
      <c r="I360" s="168"/>
      <c r="J360" s="169">
        <f>ROUND(I360*H360,2)</f>
        <v>0</v>
      </c>
      <c r="K360" s="170"/>
      <c r="L360" s="34"/>
      <c r="M360" s="171" t="s">
        <v>1</v>
      </c>
      <c r="N360" s="172" t="s">
        <v>43</v>
      </c>
      <c r="O360" s="59"/>
      <c r="P360" s="173">
        <f>O360*H360</f>
        <v>0</v>
      </c>
      <c r="Q360" s="173">
        <v>0</v>
      </c>
      <c r="R360" s="173">
        <f>Q360*H360</f>
        <v>0</v>
      </c>
      <c r="S360" s="173">
        <v>0</v>
      </c>
      <c r="T360" s="174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75" t="s">
        <v>556</v>
      </c>
      <c r="AT360" s="175" t="s">
        <v>143</v>
      </c>
      <c r="AU360" s="175" t="s">
        <v>88</v>
      </c>
      <c r="AY360" s="18" t="s">
        <v>141</v>
      </c>
      <c r="BE360" s="176">
        <f>IF(N360="základní",J360,0)</f>
        <v>0</v>
      </c>
      <c r="BF360" s="176">
        <f>IF(N360="snížená",J360,0)</f>
        <v>0</v>
      </c>
      <c r="BG360" s="176">
        <f>IF(N360="zákl. přenesená",J360,0)</f>
        <v>0</v>
      </c>
      <c r="BH360" s="176">
        <f>IF(N360="sníž. přenesená",J360,0)</f>
        <v>0</v>
      </c>
      <c r="BI360" s="176">
        <f>IF(N360="nulová",J360,0)</f>
        <v>0</v>
      </c>
      <c r="BJ360" s="18" t="s">
        <v>86</v>
      </c>
      <c r="BK360" s="176">
        <f>ROUND(I360*H360,2)</f>
        <v>0</v>
      </c>
      <c r="BL360" s="18" t="s">
        <v>556</v>
      </c>
      <c r="BM360" s="175" t="s">
        <v>579</v>
      </c>
    </row>
    <row r="361" spans="1:65" s="12" customFormat="1" ht="22.8" customHeight="1">
      <c r="B361" s="149"/>
      <c r="D361" s="150" t="s">
        <v>77</v>
      </c>
      <c r="E361" s="160" t="s">
        <v>580</v>
      </c>
      <c r="F361" s="160" t="s">
        <v>581</v>
      </c>
      <c r="I361" s="152"/>
      <c r="J361" s="161">
        <f>BK361</f>
        <v>0</v>
      </c>
      <c r="L361" s="149"/>
      <c r="M361" s="154"/>
      <c r="N361" s="155"/>
      <c r="O361" s="155"/>
      <c r="P361" s="156">
        <f>P362</f>
        <v>0</v>
      </c>
      <c r="Q361" s="155"/>
      <c r="R361" s="156">
        <f>R362</f>
        <v>0</v>
      </c>
      <c r="S361" s="155"/>
      <c r="T361" s="157">
        <f>T362</f>
        <v>0</v>
      </c>
      <c r="AR361" s="150" t="s">
        <v>169</v>
      </c>
      <c r="AT361" s="158" t="s">
        <v>77</v>
      </c>
      <c r="AU361" s="158" t="s">
        <v>86</v>
      </c>
      <c r="AY361" s="150" t="s">
        <v>141</v>
      </c>
      <c r="BK361" s="159">
        <f>BK362</f>
        <v>0</v>
      </c>
    </row>
    <row r="362" spans="1:65" s="2" customFormat="1" ht="16.5" customHeight="1">
      <c r="A362" s="33"/>
      <c r="B362" s="162"/>
      <c r="C362" s="163" t="s">
        <v>582</v>
      </c>
      <c r="D362" s="163" t="s">
        <v>143</v>
      </c>
      <c r="E362" s="164" t="s">
        <v>583</v>
      </c>
      <c r="F362" s="165" t="s">
        <v>584</v>
      </c>
      <c r="G362" s="166" t="s">
        <v>412</v>
      </c>
      <c r="H362" s="167">
        <v>1</v>
      </c>
      <c r="I362" s="168"/>
      <c r="J362" s="169">
        <f>ROUND(I362*H362,2)</f>
        <v>0</v>
      </c>
      <c r="K362" s="170"/>
      <c r="L362" s="34"/>
      <c r="M362" s="171" t="s">
        <v>1</v>
      </c>
      <c r="N362" s="172" t="s">
        <v>43</v>
      </c>
      <c r="O362" s="59"/>
      <c r="P362" s="173">
        <f>O362*H362</f>
        <v>0</v>
      </c>
      <c r="Q362" s="173">
        <v>0</v>
      </c>
      <c r="R362" s="173">
        <f>Q362*H362</f>
        <v>0</v>
      </c>
      <c r="S362" s="173">
        <v>0</v>
      </c>
      <c r="T362" s="174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75" t="s">
        <v>556</v>
      </c>
      <c r="AT362" s="175" t="s">
        <v>143</v>
      </c>
      <c r="AU362" s="175" t="s">
        <v>88</v>
      </c>
      <c r="AY362" s="18" t="s">
        <v>141</v>
      </c>
      <c r="BE362" s="176">
        <f>IF(N362="základní",J362,0)</f>
        <v>0</v>
      </c>
      <c r="BF362" s="176">
        <f>IF(N362="snížená",J362,0)</f>
        <v>0</v>
      </c>
      <c r="BG362" s="176">
        <f>IF(N362="zákl. přenesená",J362,0)</f>
        <v>0</v>
      </c>
      <c r="BH362" s="176">
        <f>IF(N362="sníž. přenesená",J362,0)</f>
        <v>0</v>
      </c>
      <c r="BI362" s="176">
        <f>IF(N362="nulová",J362,0)</f>
        <v>0</v>
      </c>
      <c r="BJ362" s="18" t="s">
        <v>86</v>
      </c>
      <c r="BK362" s="176">
        <f>ROUND(I362*H362,2)</f>
        <v>0</v>
      </c>
      <c r="BL362" s="18" t="s">
        <v>556</v>
      </c>
      <c r="BM362" s="175" t="s">
        <v>585</v>
      </c>
    </row>
    <row r="363" spans="1:65" s="12" customFormat="1" ht="22.8" customHeight="1">
      <c r="B363" s="149"/>
      <c r="D363" s="150" t="s">
        <v>77</v>
      </c>
      <c r="E363" s="160" t="s">
        <v>586</v>
      </c>
      <c r="F363" s="160" t="s">
        <v>587</v>
      </c>
      <c r="I363" s="152"/>
      <c r="J363" s="161">
        <f>BK363</f>
        <v>0</v>
      </c>
      <c r="L363" s="149"/>
      <c r="M363" s="154"/>
      <c r="N363" s="155"/>
      <c r="O363" s="155"/>
      <c r="P363" s="156">
        <f>P364</f>
        <v>0</v>
      </c>
      <c r="Q363" s="155"/>
      <c r="R363" s="156">
        <f>R364</f>
        <v>0</v>
      </c>
      <c r="S363" s="155"/>
      <c r="T363" s="157">
        <f>T364</f>
        <v>0</v>
      </c>
      <c r="AR363" s="150" t="s">
        <v>169</v>
      </c>
      <c r="AT363" s="158" t="s">
        <v>77</v>
      </c>
      <c r="AU363" s="158" t="s">
        <v>86</v>
      </c>
      <c r="AY363" s="150" t="s">
        <v>141</v>
      </c>
      <c r="BK363" s="159">
        <f>BK364</f>
        <v>0</v>
      </c>
    </row>
    <row r="364" spans="1:65" s="2" customFormat="1" ht="16.5" customHeight="1">
      <c r="A364" s="33"/>
      <c r="B364" s="162"/>
      <c r="C364" s="163" t="s">
        <v>588</v>
      </c>
      <c r="D364" s="163" t="s">
        <v>143</v>
      </c>
      <c r="E364" s="164" t="s">
        <v>589</v>
      </c>
      <c r="F364" s="165" t="s">
        <v>590</v>
      </c>
      <c r="G364" s="166" t="s">
        <v>412</v>
      </c>
      <c r="H364" s="167">
        <v>1</v>
      </c>
      <c r="I364" s="168"/>
      <c r="J364" s="169">
        <f>ROUND(I364*H364,2)</f>
        <v>0</v>
      </c>
      <c r="K364" s="170"/>
      <c r="L364" s="34"/>
      <c r="M364" s="213" t="s">
        <v>1</v>
      </c>
      <c r="N364" s="214" t="s">
        <v>43</v>
      </c>
      <c r="O364" s="215"/>
      <c r="P364" s="216">
        <f>O364*H364</f>
        <v>0</v>
      </c>
      <c r="Q364" s="216">
        <v>0</v>
      </c>
      <c r="R364" s="216">
        <f>Q364*H364</f>
        <v>0</v>
      </c>
      <c r="S364" s="216">
        <v>0</v>
      </c>
      <c r="T364" s="217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75" t="s">
        <v>556</v>
      </c>
      <c r="AT364" s="175" t="s">
        <v>143</v>
      </c>
      <c r="AU364" s="175" t="s">
        <v>88</v>
      </c>
      <c r="AY364" s="18" t="s">
        <v>141</v>
      </c>
      <c r="BE364" s="176">
        <f>IF(N364="základní",J364,0)</f>
        <v>0</v>
      </c>
      <c r="BF364" s="176">
        <f>IF(N364="snížená",J364,0)</f>
        <v>0</v>
      </c>
      <c r="BG364" s="176">
        <f>IF(N364="zákl. přenesená",J364,0)</f>
        <v>0</v>
      </c>
      <c r="BH364" s="176">
        <f>IF(N364="sníž. přenesená",J364,0)</f>
        <v>0</v>
      </c>
      <c r="BI364" s="176">
        <f>IF(N364="nulová",J364,0)</f>
        <v>0</v>
      </c>
      <c r="BJ364" s="18" t="s">
        <v>86</v>
      </c>
      <c r="BK364" s="176">
        <f>ROUND(I364*H364,2)</f>
        <v>0</v>
      </c>
      <c r="BL364" s="18" t="s">
        <v>556</v>
      </c>
      <c r="BM364" s="175" t="s">
        <v>591</v>
      </c>
    </row>
    <row r="365" spans="1:65" s="2" customFormat="1" ht="6.9" customHeight="1">
      <c r="A365" s="33"/>
      <c r="B365" s="48"/>
      <c r="C365" s="49"/>
      <c r="D365" s="49"/>
      <c r="E365" s="49"/>
      <c r="F365" s="49"/>
      <c r="G365" s="49"/>
      <c r="H365" s="49"/>
      <c r="I365" s="121"/>
      <c r="J365" s="49"/>
      <c r="K365" s="49"/>
      <c r="L365" s="34"/>
      <c r="M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</row>
  </sheetData>
  <autoFilter ref="C135:K364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2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4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91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88</v>
      </c>
    </row>
    <row r="4" spans="1:46" s="1" customFormat="1" ht="24.9" customHeight="1">
      <c r="B4" s="21"/>
      <c r="D4" s="22" t="s">
        <v>98</v>
      </c>
      <c r="I4" s="94"/>
      <c r="L4" s="21"/>
      <c r="M4" s="96" t="s">
        <v>10</v>
      </c>
      <c r="AT4" s="18" t="s">
        <v>3</v>
      </c>
    </row>
    <row r="5" spans="1:46" s="1" customFormat="1" ht="6.9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9" t="str">
        <f>'Rekapitulace stavby'!K6</f>
        <v>Gymnázium Česká Třebová-úprava areálu školy</v>
      </c>
      <c r="F7" s="270"/>
      <c r="G7" s="270"/>
      <c r="H7" s="270"/>
      <c r="I7" s="94"/>
      <c r="L7" s="21"/>
    </row>
    <row r="8" spans="1:46" s="2" customFormat="1" ht="12" customHeight="1">
      <c r="A8" s="33"/>
      <c r="B8" s="34"/>
      <c r="C8" s="33"/>
      <c r="D8" s="28" t="s">
        <v>99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9" t="s">
        <v>592</v>
      </c>
      <c r="F9" s="268"/>
      <c r="G9" s="268"/>
      <c r="H9" s="268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14. 4. 2023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9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41"/>
      <c r="G18" s="241"/>
      <c r="H18" s="241"/>
      <c r="I18" s="9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9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9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9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5" t="s">
        <v>1</v>
      </c>
      <c r="F27" s="245"/>
      <c r="G27" s="245"/>
      <c r="H27" s="245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38</v>
      </c>
      <c r="E30" s="33"/>
      <c r="F30" s="33"/>
      <c r="G30" s="33"/>
      <c r="H30" s="33"/>
      <c r="I30" s="97"/>
      <c r="J30" s="72">
        <f>ROUND(J127,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105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42</v>
      </c>
      <c r="E33" s="28" t="s">
        <v>43</v>
      </c>
      <c r="F33" s="107">
        <f>ROUND((SUM(BE127:BE271)),  2)</f>
        <v>0</v>
      </c>
      <c r="G33" s="33"/>
      <c r="H33" s="33"/>
      <c r="I33" s="108">
        <v>0.21</v>
      </c>
      <c r="J33" s="107">
        <f>ROUND(((SUM(BE127:BE271))*I33),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7">
        <f>ROUND((SUM(BF127:BF271)),  2)</f>
        <v>0</v>
      </c>
      <c r="G34" s="33"/>
      <c r="H34" s="33"/>
      <c r="I34" s="108">
        <v>0.15</v>
      </c>
      <c r="J34" s="107">
        <f>ROUND(((SUM(BF127:BF271))*I34),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7">
        <f>ROUND((SUM(BG127:BG271)),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7">
        <f>ROUND((SUM(BH127:BH271)),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7">
        <f>ROUND((SUM(BI127:BI271)),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48</v>
      </c>
      <c r="E39" s="61"/>
      <c r="F39" s="61"/>
      <c r="G39" s="111" t="s">
        <v>49</v>
      </c>
      <c r="H39" s="112" t="s">
        <v>50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53</v>
      </c>
      <c r="E61" s="36"/>
      <c r="F61" s="117" t="s">
        <v>54</v>
      </c>
      <c r="G61" s="46" t="s">
        <v>53</v>
      </c>
      <c r="H61" s="36"/>
      <c r="I61" s="118"/>
      <c r="J61" s="11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53</v>
      </c>
      <c r="E76" s="36"/>
      <c r="F76" s="117" t="s">
        <v>54</v>
      </c>
      <c r="G76" s="46" t="s">
        <v>53</v>
      </c>
      <c r="H76" s="36"/>
      <c r="I76" s="118"/>
      <c r="J76" s="11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9" t="str">
        <f>E7</f>
        <v>Gymnázium Česká Třebová-úprava areálu školy</v>
      </c>
      <c r="F85" s="270"/>
      <c r="G85" s="270"/>
      <c r="H85" s="270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9" t="str">
        <f>E9</f>
        <v>02 - SO 02 Víceúčelové hřiště</v>
      </c>
      <c r="F87" s="268"/>
      <c r="G87" s="268"/>
      <c r="H87" s="268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Česká Třebová</v>
      </c>
      <c r="G89" s="33"/>
      <c r="H89" s="33"/>
      <c r="I89" s="98" t="s">
        <v>22</v>
      </c>
      <c r="J89" s="56" t="str">
        <f>IF(J12="","",J12)</f>
        <v>14. 4. 2023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049999999999997" customHeight="1">
      <c r="A91" s="33"/>
      <c r="B91" s="34"/>
      <c r="C91" s="28" t="s">
        <v>24</v>
      </c>
      <c r="D91" s="33"/>
      <c r="E91" s="33"/>
      <c r="F91" s="26" t="str">
        <f>E15</f>
        <v>Pardubický kraj komenského náměstí</v>
      </c>
      <c r="G91" s="33"/>
      <c r="H91" s="33"/>
      <c r="I91" s="98" t="s">
        <v>31</v>
      </c>
      <c r="J91" s="31" t="str">
        <f>E21</f>
        <v>CALYPSO Group s.r.o.Brožíkova 550, Pardubice 53009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98" t="s">
        <v>35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102</v>
      </c>
      <c r="D94" s="109"/>
      <c r="E94" s="109"/>
      <c r="F94" s="109"/>
      <c r="G94" s="109"/>
      <c r="H94" s="109"/>
      <c r="I94" s="124"/>
      <c r="J94" s="125" t="s">
        <v>103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26" t="s">
        <v>104</v>
      </c>
      <c r="D96" s="33"/>
      <c r="E96" s="33"/>
      <c r="F96" s="33"/>
      <c r="G96" s="33"/>
      <c r="H96" s="33"/>
      <c r="I96" s="97"/>
      <c r="J96" s="72">
        <f>J127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105</v>
      </c>
    </row>
    <row r="97" spans="1:31" s="9" customFormat="1" ht="24.9" customHeight="1">
      <c r="B97" s="127"/>
      <c r="D97" s="128" t="s">
        <v>106</v>
      </c>
      <c r="E97" s="129"/>
      <c r="F97" s="129"/>
      <c r="G97" s="129"/>
      <c r="H97" s="129"/>
      <c r="I97" s="130"/>
      <c r="J97" s="131">
        <f>J128</f>
        <v>0</v>
      </c>
      <c r="L97" s="127"/>
    </row>
    <row r="98" spans="1:31" s="10" customFormat="1" ht="19.95" customHeight="1">
      <c r="B98" s="132"/>
      <c r="D98" s="133" t="s">
        <v>107</v>
      </c>
      <c r="E98" s="134"/>
      <c r="F98" s="134"/>
      <c r="G98" s="134"/>
      <c r="H98" s="134"/>
      <c r="I98" s="135"/>
      <c r="J98" s="136">
        <f>J129</f>
        <v>0</v>
      </c>
      <c r="L98" s="132"/>
    </row>
    <row r="99" spans="1:31" s="10" customFormat="1" ht="19.95" customHeight="1">
      <c r="B99" s="132"/>
      <c r="D99" s="133" t="s">
        <v>108</v>
      </c>
      <c r="E99" s="134"/>
      <c r="F99" s="134"/>
      <c r="G99" s="134"/>
      <c r="H99" s="134"/>
      <c r="I99" s="135"/>
      <c r="J99" s="136">
        <f>J170</f>
        <v>0</v>
      </c>
      <c r="L99" s="132"/>
    </row>
    <row r="100" spans="1:31" s="10" customFormat="1" ht="19.95" customHeight="1">
      <c r="B100" s="132"/>
      <c r="D100" s="133" t="s">
        <v>110</v>
      </c>
      <c r="E100" s="134"/>
      <c r="F100" s="134"/>
      <c r="G100" s="134"/>
      <c r="H100" s="134"/>
      <c r="I100" s="135"/>
      <c r="J100" s="136">
        <f>J187</f>
        <v>0</v>
      </c>
      <c r="L100" s="132"/>
    </row>
    <row r="101" spans="1:31" s="10" customFormat="1" ht="19.95" customHeight="1">
      <c r="B101" s="132"/>
      <c r="D101" s="133" t="s">
        <v>111</v>
      </c>
      <c r="E101" s="134"/>
      <c r="F101" s="134"/>
      <c r="G101" s="134"/>
      <c r="H101" s="134"/>
      <c r="I101" s="135"/>
      <c r="J101" s="136">
        <f>J220</f>
        <v>0</v>
      </c>
      <c r="L101" s="132"/>
    </row>
    <row r="102" spans="1:31" s="10" customFormat="1" ht="19.95" customHeight="1">
      <c r="B102" s="132"/>
      <c r="D102" s="133" t="s">
        <v>112</v>
      </c>
      <c r="E102" s="134"/>
      <c r="F102" s="134"/>
      <c r="G102" s="134"/>
      <c r="H102" s="134"/>
      <c r="I102" s="135"/>
      <c r="J102" s="136">
        <f>J228</f>
        <v>0</v>
      </c>
      <c r="L102" s="132"/>
    </row>
    <row r="103" spans="1:31" s="10" customFormat="1" ht="19.95" customHeight="1">
      <c r="B103" s="132"/>
      <c r="D103" s="133" t="s">
        <v>113</v>
      </c>
      <c r="E103" s="134"/>
      <c r="F103" s="134"/>
      <c r="G103" s="134"/>
      <c r="H103" s="134"/>
      <c r="I103" s="135"/>
      <c r="J103" s="136">
        <f>J230</f>
        <v>0</v>
      </c>
      <c r="L103" s="132"/>
    </row>
    <row r="104" spans="1:31" s="10" customFormat="1" ht="19.95" customHeight="1">
      <c r="B104" s="132"/>
      <c r="D104" s="133" t="s">
        <v>114</v>
      </c>
      <c r="E104" s="134"/>
      <c r="F104" s="134"/>
      <c r="G104" s="134"/>
      <c r="H104" s="134"/>
      <c r="I104" s="135"/>
      <c r="J104" s="136">
        <f>J253</f>
        <v>0</v>
      </c>
      <c r="L104" s="132"/>
    </row>
    <row r="105" spans="1:31" s="10" customFormat="1" ht="19.95" customHeight="1">
      <c r="B105" s="132"/>
      <c r="D105" s="133" t="s">
        <v>115</v>
      </c>
      <c r="E105" s="134"/>
      <c r="F105" s="134"/>
      <c r="G105" s="134"/>
      <c r="H105" s="134"/>
      <c r="I105" s="135"/>
      <c r="J105" s="136">
        <f>J259</f>
        <v>0</v>
      </c>
      <c r="L105" s="132"/>
    </row>
    <row r="106" spans="1:31" s="9" customFormat="1" ht="24.9" customHeight="1">
      <c r="B106" s="127"/>
      <c r="D106" s="128" t="s">
        <v>116</v>
      </c>
      <c r="E106" s="129"/>
      <c r="F106" s="129"/>
      <c r="G106" s="129"/>
      <c r="H106" s="129"/>
      <c r="I106" s="130"/>
      <c r="J106" s="131">
        <f>J261</f>
        <v>0</v>
      </c>
      <c r="L106" s="127"/>
    </row>
    <row r="107" spans="1:31" s="10" customFormat="1" ht="19.95" customHeight="1">
      <c r="B107" s="132"/>
      <c r="D107" s="133" t="s">
        <v>120</v>
      </c>
      <c r="E107" s="134"/>
      <c r="F107" s="134"/>
      <c r="G107" s="134"/>
      <c r="H107" s="134"/>
      <c r="I107" s="135"/>
      <c r="J107" s="136">
        <f>J262</f>
        <v>0</v>
      </c>
      <c r="L107" s="132"/>
    </row>
    <row r="108" spans="1:31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48"/>
      <c r="C109" s="49"/>
      <c r="D109" s="49"/>
      <c r="E109" s="49"/>
      <c r="F109" s="49"/>
      <c r="G109" s="49"/>
      <c r="H109" s="49"/>
      <c r="I109" s="121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" customHeight="1">
      <c r="A113" s="33"/>
      <c r="B113" s="50"/>
      <c r="C113" s="51"/>
      <c r="D113" s="51"/>
      <c r="E113" s="51"/>
      <c r="F113" s="51"/>
      <c r="G113" s="51"/>
      <c r="H113" s="51"/>
      <c r="I113" s="122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" customHeight="1">
      <c r="A114" s="33"/>
      <c r="B114" s="34"/>
      <c r="C114" s="22" t="s">
        <v>126</v>
      </c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3"/>
      <c r="D117" s="33"/>
      <c r="E117" s="269" t="str">
        <f>E7</f>
        <v>Gymnázium Česká Třebová-úprava areálu školy</v>
      </c>
      <c r="F117" s="270"/>
      <c r="G117" s="270"/>
      <c r="H117" s="270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99</v>
      </c>
      <c r="D118" s="33"/>
      <c r="E118" s="33"/>
      <c r="F118" s="33"/>
      <c r="G118" s="33"/>
      <c r="H118" s="33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59" t="str">
        <f>E9</f>
        <v>02 - SO 02 Víceúčelové hřiště</v>
      </c>
      <c r="F119" s="268"/>
      <c r="G119" s="268"/>
      <c r="H119" s="268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" customHeight="1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3"/>
      <c r="E121" s="33"/>
      <c r="F121" s="26" t="str">
        <f>F12</f>
        <v>Česká Třebová</v>
      </c>
      <c r="G121" s="33"/>
      <c r="H121" s="33"/>
      <c r="I121" s="98" t="s">
        <v>22</v>
      </c>
      <c r="J121" s="56" t="str">
        <f>IF(J12="","",J12)</f>
        <v>14. 4. 2023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" customHeight="1">
      <c r="A122" s="33"/>
      <c r="B122" s="34"/>
      <c r="C122" s="33"/>
      <c r="D122" s="33"/>
      <c r="E122" s="33"/>
      <c r="F122" s="33"/>
      <c r="G122" s="33"/>
      <c r="H122" s="33"/>
      <c r="I122" s="97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40.049999999999997" customHeight="1">
      <c r="A123" s="33"/>
      <c r="B123" s="34"/>
      <c r="C123" s="28" t="s">
        <v>24</v>
      </c>
      <c r="D123" s="33"/>
      <c r="E123" s="33"/>
      <c r="F123" s="26" t="str">
        <f>E15</f>
        <v>Pardubický kraj komenského náměstí</v>
      </c>
      <c r="G123" s="33"/>
      <c r="H123" s="33"/>
      <c r="I123" s="98" t="s">
        <v>31</v>
      </c>
      <c r="J123" s="31" t="str">
        <f>E21</f>
        <v>CALYPSO Group s.r.o.Brožíkova 550, Pardubice 53009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15" customHeight="1">
      <c r="A124" s="33"/>
      <c r="B124" s="34"/>
      <c r="C124" s="28" t="s">
        <v>29</v>
      </c>
      <c r="D124" s="33"/>
      <c r="E124" s="33"/>
      <c r="F124" s="26" t="str">
        <f>IF(E18="","",E18)</f>
        <v>Vyplň údaj</v>
      </c>
      <c r="G124" s="33"/>
      <c r="H124" s="33"/>
      <c r="I124" s="98" t="s">
        <v>35</v>
      </c>
      <c r="J124" s="31" t="str">
        <f>E24</f>
        <v xml:space="preserve"> 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3"/>
      <c r="D125" s="33"/>
      <c r="E125" s="33"/>
      <c r="F125" s="33"/>
      <c r="G125" s="33"/>
      <c r="H125" s="33"/>
      <c r="I125" s="97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37"/>
      <c r="B126" s="138"/>
      <c r="C126" s="139" t="s">
        <v>127</v>
      </c>
      <c r="D126" s="140" t="s">
        <v>63</v>
      </c>
      <c r="E126" s="140" t="s">
        <v>59</v>
      </c>
      <c r="F126" s="140" t="s">
        <v>60</v>
      </c>
      <c r="G126" s="140" t="s">
        <v>128</v>
      </c>
      <c r="H126" s="140" t="s">
        <v>129</v>
      </c>
      <c r="I126" s="141" t="s">
        <v>130</v>
      </c>
      <c r="J126" s="142" t="s">
        <v>103</v>
      </c>
      <c r="K126" s="143" t="s">
        <v>131</v>
      </c>
      <c r="L126" s="144"/>
      <c r="M126" s="63" t="s">
        <v>1</v>
      </c>
      <c r="N126" s="64" t="s">
        <v>42</v>
      </c>
      <c r="O126" s="64" t="s">
        <v>132</v>
      </c>
      <c r="P126" s="64" t="s">
        <v>133</v>
      </c>
      <c r="Q126" s="64" t="s">
        <v>134</v>
      </c>
      <c r="R126" s="64" t="s">
        <v>135</v>
      </c>
      <c r="S126" s="64" t="s">
        <v>136</v>
      </c>
      <c r="T126" s="65" t="s">
        <v>137</v>
      </c>
      <c r="U126" s="137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</row>
    <row r="127" spans="1:63" s="2" customFormat="1" ht="22.8" customHeight="1">
      <c r="A127" s="33"/>
      <c r="B127" s="34"/>
      <c r="C127" s="70" t="s">
        <v>138</v>
      </c>
      <c r="D127" s="33"/>
      <c r="E127" s="33"/>
      <c r="F127" s="33"/>
      <c r="G127" s="33"/>
      <c r="H127" s="33"/>
      <c r="I127" s="97"/>
      <c r="J127" s="145">
        <f>BK127</f>
        <v>0</v>
      </c>
      <c r="K127" s="33"/>
      <c r="L127" s="34"/>
      <c r="M127" s="66"/>
      <c r="N127" s="57"/>
      <c r="O127" s="67"/>
      <c r="P127" s="146">
        <f>P128+P261</f>
        <v>0</v>
      </c>
      <c r="Q127" s="67"/>
      <c r="R127" s="146">
        <f>R128+R261</f>
        <v>44.234857900000009</v>
      </c>
      <c r="S127" s="67"/>
      <c r="T127" s="147">
        <f>T128+T261</f>
        <v>126.92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77</v>
      </c>
      <c r="AU127" s="18" t="s">
        <v>105</v>
      </c>
      <c r="BK127" s="148">
        <f>BK128+BK261</f>
        <v>0</v>
      </c>
    </row>
    <row r="128" spans="1:63" s="12" customFormat="1" ht="25.95" customHeight="1">
      <c r="B128" s="149"/>
      <c r="D128" s="150" t="s">
        <v>77</v>
      </c>
      <c r="E128" s="151" t="s">
        <v>139</v>
      </c>
      <c r="F128" s="151" t="s">
        <v>140</v>
      </c>
      <c r="I128" s="152"/>
      <c r="J128" s="153">
        <f>BK128</f>
        <v>0</v>
      </c>
      <c r="L128" s="149"/>
      <c r="M128" s="154"/>
      <c r="N128" s="155"/>
      <c r="O128" s="155"/>
      <c r="P128" s="156">
        <f>P129+P170+P187+P220+P228+P230+P253+P259</f>
        <v>0</v>
      </c>
      <c r="Q128" s="155"/>
      <c r="R128" s="156">
        <f>R129+R170+R187+R220+R228+R230+R253+R259</f>
        <v>44.210773900000007</v>
      </c>
      <c r="S128" s="155"/>
      <c r="T128" s="157">
        <f>T129+T170+T187+T220+T228+T230+T253+T259</f>
        <v>126.92</v>
      </c>
      <c r="AR128" s="150" t="s">
        <v>86</v>
      </c>
      <c r="AT128" s="158" t="s">
        <v>77</v>
      </c>
      <c r="AU128" s="158" t="s">
        <v>78</v>
      </c>
      <c r="AY128" s="150" t="s">
        <v>141</v>
      </c>
      <c r="BK128" s="159">
        <f>BK129+BK170+BK187+BK220+BK228+BK230+BK253+BK259</f>
        <v>0</v>
      </c>
    </row>
    <row r="129" spans="1:65" s="12" customFormat="1" ht="22.8" customHeight="1">
      <c r="B129" s="149"/>
      <c r="D129" s="150" t="s">
        <v>77</v>
      </c>
      <c r="E129" s="160" t="s">
        <v>86</v>
      </c>
      <c r="F129" s="160" t="s">
        <v>142</v>
      </c>
      <c r="I129" s="152"/>
      <c r="J129" s="161">
        <f>BK129</f>
        <v>0</v>
      </c>
      <c r="L129" s="149"/>
      <c r="M129" s="154"/>
      <c r="N129" s="155"/>
      <c r="O129" s="155"/>
      <c r="P129" s="156">
        <f>SUM(P130:P169)</f>
        <v>0</v>
      </c>
      <c r="Q129" s="155"/>
      <c r="R129" s="156">
        <f>SUM(R130:R169)</f>
        <v>3.5339000000000002E-2</v>
      </c>
      <c r="S129" s="155"/>
      <c r="T129" s="157">
        <f>SUM(T130:T169)</f>
        <v>106.67</v>
      </c>
      <c r="AR129" s="150" t="s">
        <v>86</v>
      </c>
      <c r="AT129" s="158" t="s">
        <v>77</v>
      </c>
      <c r="AU129" s="158" t="s">
        <v>86</v>
      </c>
      <c r="AY129" s="150" t="s">
        <v>141</v>
      </c>
      <c r="BK129" s="159">
        <f>SUM(BK130:BK169)</f>
        <v>0</v>
      </c>
    </row>
    <row r="130" spans="1:65" s="2" customFormat="1" ht="21.75" customHeight="1">
      <c r="A130" s="33"/>
      <c r="B130" s="162"/>
      <c r="C130" s="163" t="s">
        <v>86</v>
      </c>
      <c r="D130" s="163" t="s">
        <v>143</v>
      </c>
      <c r="E130" s="164" t="s">
        <v>144</v>
      </c>
      <c r="F130" s="165" t="s">
        <v>145</v>
      </c>
      <c r="G130" s="166" t="s">
        <v>146</v>
      </c>
      <c r="H130" s="167">
        <v>61.3</v>
      </c>
      <c r="I130" s="168"/>
      <c r="J130" s="169">
        <f>ROUND(I130*H130,2)</f>
        <v>0</v>
      </c>
      <c r="K130" s="170"/>
      <c r="L130" s="34"/>
      <c r="M130" s="171" t="s">
        <v>1</v>
      </c>
      <c r="N130" s="172" t="s">
        <v>43</v>
      </c>
      <c r="O130" s="59"/>
      <c r="P130" s="173">
        <f>O130*H130</f>
        <v>0</v>
      </c>
      <c r="Q130" s="173">
        <v>0</v>
      </c>
      <c r="R130" s="173">
        <f>Q130*H130</f>
        <v>0</v>
      </c>
      <c r="S130" s="173">
        <v>0</v>
      </c>
      <c r="T130" s="17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5" t="s">
        <v>147</v>
      </c>
      <c r="AT130" s="175" t="s">
        <v>143</v>
      </c>
      <c r="AU130" s="175" t="s">
        <v>88</v>
      </c>
      <c r="AY130" s="18" t="s">
        <v>141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8" t="s">
        <v>86</v>
      </c>
      <c r="BK130" s="176">
        <f>ROUND(I130*H130,2)</f>
        <v>0</v>
      </c>
      <c r="BL130" s="18" t="s">
        <v>147</v>
      </c>
      <c r="BM130" s="175" t="s">
        <v>593</v>
      </c>
    </row>
    <row r="131" spans="1:65" s="13" customFormat="1">
      <c r="B131" s="177"/>
      <c r="D131" s="178" t="s">
        <v>149</v>
      </c>
      <c r="E131" s="179" t="s">
        <v>1</v>
      </c>
      <c r="F131" s="180" t="s">
        <v>594</v>
      </c>
      <c r="H131" s="181">
        <v>61.3</v>
      </c>
      <c r="I131" s="182"/>
      <c r="L131" s="177"/>
      <c r="M131" s="183"/>
      <c r="N131" s="184"/>
      <c r="O131" s="184"/>
      <c r="P131" s="184"/>
      <c r="Q131" s="184"/>
      <c r="R131" s="184"/>
      <c r="S131" s="184"/>
      <c r="T131" s="185"/>
      <c r="AT131" s="179" t="s">
        <v>149</v>
      </c>
      <c r="AU131" s="179" t="s">
        <v>88</v>
      </c>
      <c r="AV131" s="13" t="s">
        <v>88</v>
      </c>
      <c r="AW131" s="13" t="s">
        <v>34</v>
      </c>
      <c r="AX131" s="13" t="s">
        <v>86</v>
      </c>
      <c r="AY131" s="179" t="s">
        <v>141</v>
      </c>
    </row>
    <row r="132" spans="1:65" s="2" customFormat="1" ht="21.75" customHeight="1">
      <c r="A132" s="33"/>
      <c r="B132" s="162"/>
      <c r="C132" s="163" t="s">
        <v>88</v>
      </c>
      <c r="D132" s="163" t="s">
        <v>143</v>
      </c>
      <c r="E132" s="164" t="s">
        <v>151</v>
      </c>
      <c r="F132" s="165" t="s">
        <v>152</v>
      </c>
      <c r="G132" s="166" t="s">
        <v>146</v>
      </c>
      <c r="H132" s="167">
        <v>82</v>
      </c>
      <c r="I132" s="168"/>
      <c r="J132" s="169">
        <f>ROUND(I132*H132,2)</f>
        <v>0</v>
      </c>
      <c r="K132" s="170"/>
      <c r="L132" s="34"/>
      <c r="M132" s="171" t="s">
        <v>1</v>
      </c>
      <c r="N132" s="172" t="s">
        <v>43</v>
      </c>
      <c r="O132" s="59"/>
      <c r="P132" s="173">
        <f>O132*H132</f>
        <v>0</v>
      </c>
      <c r="Q132" s="173">
        <v>0</v>
      </c>
      <c r="R132" s="173">
        <f>Q132*H132</f>
        <v>0</v>
      </c>
      <c r="S132" s="173">
        <v>0.255</v>
      </c>
      <c r="T132" s="174">
        <f>S132*H132</f>
        <v>20.91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5" t="s">
        <v>147</v>
      </c>
      <c r="AT132" s="175" t="s">
        <v>143</v>
      </c>
      <c r="AU132" s="175" t="s">
        <v>88</v>
      </c>
      <c r="AY132" s="18" t="s">
        <v>141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8" t="s">
        <v>86</v>
      </c>
      <c r="BK132" s="176">
        <f>ROUND(I132*H132,2)</f>
        <v>0</v>
      </c>
      <c r="BL132" s="18" t="s">
        <v>147</v>
      </c>
      <c r="BM132" s="175" t="s">
        <v>595</v>
      </c>
    </row>
    <row r="133" spans="1:65" s="14" customFormat="1">
      <c r="B133" s="186"/>
      <c r="D133" s="178" t="s">
        <v>149</v>
      </c>
      <c r="E133" s="187" t="s">
        <v>1</v>
      </c>
      <c r="F133" s="188" t="s">
        <v>596</v>
      </c>
      <c r="H133" s="187" t="s">
        <v>1</v>
      </c>
      <c r="I133" s="189"/>
      <c r="L133" s="186"/>
      <c r="M133" s="190"/>
      <c r="N133" s="191"/>
      <c r="O133" s="191"/>
      <c r="P133" s="191"/>
      <c r="Q133" s="191"/>
      <c r="R133" s="191"/>
      <c r="S133" s="191"/>
      <c r="T133" s="192"/>
      <c r="AT133" s="187" t="s">
        <v>149</v>
      </c>
      <c r="AU133" s="187" t="s">
        <v>88</v>
      </c>
      <c r="AV133" s="14" t="s">
        <v>86</v>
      </c>
      <c r="AW133" s="14" t="s">
        <v>34</v>
      </c>
      <c r="AX133" s="14" t="s">
        <v>78</v>
      </c>
      <c r="AY133" s="187" t="s">
        <v>141</v>
      </c>
    </row>
    <row r="134" spans="1:65" s="13" customFormat="1">
      <c r="B134" s="177"/>
      <c r="D134" s="178" t="s">
        <v>149</v>
      </c>
      <c r="E134" s="179" t="s">
        <v>1</v>
      </c>
      <c r="F134" s="180" t="s">
        <v>597</v>
      </c>
      <c r="H134" s="181">
        <v>40.5</v>
      </c>
      <c r="I134" s="182"/>
      <c r="L134" s="177"/>
      <c r="M134" s="183"/>
      <c r="N134" s="184"/>
      <c r="O134" s="184"/>
      <c r="P134" s="184"/>
      <c r="Q134" s="184"/>
      <c r="R134" s="184"/>
      <c r="S134" s="184"/>
      <c r="T134" s="185"/>
      <c r="AT134" s="179" t="s">
        <v>149</v>
      </c>
      <c r="AU134" s="179" t="s">
        <v>88</v>
      </c>
      <c r="AV134" s="13" t="s">
        <v>88</v>
      </c>
      <c r="AW134" s="13" t="s">
        <v>34</v>
      </c>
      <c r="AX134" s="13" t="s">
        <v>78</v>
      </c>
      <c r="AY134" s="179" t="s">
        <v>141</v>
      </c>
    </row>
    <row r="135" spans="1:65" s="14" customFormat="1">
      <c r="B135" s="186"/>
      <c r="D135" s="178" t="s">
        <v>149</v>
      </c>
      <c r="E135" s="187" t="s">
        <v>1</v>
      </c>
      <c r="F135" s="188" t="s">
        <v>598</v>
      </c>
      <c r="H135" s="187" t="s">
        <v>1</v>
      </c>
      <c r="I135" s="189"/>
      <c r="L135" s="186"/>
      <c r="M135" s="190"/>
      <c r="N135" s="191"/>
      <c r="O135" s="191"/>
      <c r="P135" s="191"/>
      <c r="Q135" s="191"/>
      <c r="R135" s="191"/>
      <c r="S135" s="191"/>
      <c r="T135" s="192"/>
      <c r="AT135" s="187" t="s">
        <v>149</v>
      </c>
      <c r="AU135" s="187" t="s">
        <v>88</v>
      </c>
      <c r="AV135" s="14" t="s">
        <v>86</v>
      </c>
      <c r="AW135" s="14" t="s">
        <v>34</v>
      </c>
      <c r="AX135" s="14" t="s">
        <v>78</v>
      </c>
      <c r="AY135" s="187" t="s">
        <v>141</v>
      </c>
    </row>
    <row r="136" spans="1:65" s="13" customFormat="1">
      <c r="B136" s="177"/>
      <c r="D136" s="178" t="s">
        <v>149</v>
      </c>
      <c r="E136" s="179" t="s">
        <v>1</v>
      </c>
      <c r="F136" s="180" t="s">
        <v>599</v>
      </c>
      <c r="H136" s="181">
        <v>41.5</v>
      </c>
      <c r="I136" s="182"/>
      <c r="L136" s="177"/>
      <c r="M136" s="183"/>
      <c r="N136" s="184"/>
      <c r="O136" s="184"/>
      <c r="P136" s="184"/>
      <c r="Q136" s="184"/>
      <c r="R136" s="184"/>
      <c r="S136" s="184"/>
      <c r="T136" s="185"/>
      <c r="AT136" s="179" t="s">
        <v>149</v>
      </c>
      <c r="AU136" s="179" t="s">
        <v>88</v>
      </c>
      <c r="AV136" s="13" t="s">
        <v>88</v>
      </c>
      <c r="AW136" s="13" t="s">
        <v>34</v>
      </c>
      <c r="AX136" s="13" t="s">
        <v>78</v>
      </c>
      <c r="AY136" s="179" t="s">
        <v>141</v>
      </c>
    </row>
    <row r="137" spans="1:65" s="15" customFormat="1">
      <c r="B137" s="193"/>
      <c r="D137" s="178" t="s">
        <v>149</v>
      </c>
      <c r="E137" s="194" t="s">
        <v>1</v>
      </c>
      <c r="F137" s="195" t="s">
        <v>158</v>
      </c>
      <c r="H137" s="196">
        <v>82</v>
      </c>
      <c r="I137" s="197"/>
      <c r="L137" s="193"/>
      <c r="M137" s="198"/>
      <c r="N137" s="199"/>
      <c r="O137" s="199"/>
      <c r="P137" s="199"/>
      <c r="Q137" s="199"/>
      <c r="R137" s="199"/>
      <c r="S137" s="199"/>
      <c r="T137" s="200"/>
      <c r="AT137" s="194" t="s">
        <v>149</v>
      </c>
      <c r="AU137" s="194" t="s">
        <v>88</v>
      </c>
      <c r="AV137" s="15" t="s">
        <v>147</v>
      </c>
      <c r="AW137" s="15" t="s">
        <v>34</v>
      </c>
      <c r="AX137" s="15" t="s">
        <v>86</v>
      </c>
      <c r="AY137" s="194" t="s">
        <v>141</v>
      </c>
    </row>
    <row r="138" spans="1:65" s="2" customFormat="1" ht="21.75" customHeight="1">
      <c r="A138" s="33"/>
      <c r="B138" s="162"/>
      <c r="C138" s="163" t="s">
        <v>159</v>
      </c>
      <c r="D138" s="163" t="s">
        <v>143</v>
      </c>
      <c r="E138" s="164" t="s">
        <v>160</v>
      </c>
      <c r="F138" s="165" t="s">
        <v>161</v>
      </c>
      <c r="G138" s="166" t="s">
        <v>146</v>
      </c>
      <c r="H138" s="167">
        <v>670</v>
      </c>
      <c r="I138" s="168"/>
      <c r="J138" s="169">
        <f>ROUND(I138*H138,2)</f>
        <v>0</v>
      </c>
      <c r="K138" s="170"/>
      <c r="L138" s="34"/>
      <c r="M138" s="171" t="s">
        <v>1</v>
      </c>
      <c r="N138" s="172" t="s">
        <v>43</v>
      </c>
      <c r="O138" s="59"/>
      <c r="P138" s="173">
        <f>O138*H138</f>
        <v>0</v>
      </c>
      <c r="Q138" s="173">
        <v>5.0000000000000002E-5</v>
      </c>
      <c r="R138" s="173">
        <f>Q138*H138</f>
        <v>3.3500000000000002E-2</v>
      </c>
      <c r="S138" s="173">
        <v>0.128</v>
      </c>
      <c r="T138" s="174">
        <f>S138*H138</f>
        <v>85.76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5" t="s">
        <v>147</v>
      </c>
      <c r="AT138" s="175" t="s">
        <v>143</v>
      </c>
      <c r="AU138" s="175" t="s">
        <v>88</v>
      </c>
      <c r="AY138" s="18" t="s">
        <v>141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8" t="s">
        <v>86</v>
      </c>
      <c r="BK138" s="176">
        <f>ROUND(I138*H138,2)</f>
        <v>0</v>
      </c>
      <c r="BL138" s="18" t="s">
        <v>147</v>
      </c>
      <c r="BM138" s="175" t="s">
        <v>600</v>
      </c>
    </row>
    <row r="139" spans="1:65" s="13" customFormat="1">
      <c r="B139" s="177"/>
      <c r="D139" s="178" t="s">
        <v>149</v>
      </c>
      <c r="E139" s="179" t="s">
        <v>1</v>
      </c>
      <c r="F139" s="180" t="s">
        <v>601</v>
      </c>
      <c r="H139" s="181">
        <v>670</v>
      </c>
      <c r="I139" s="182"/>
      <c r="L139" s="177"/>
      <c r="M139" s="183"/>
      <c r="N139" s="184"/>
      <c r="O139" s="184"/>
      <c r="P139" s="184"/>
      <c r="Q139" s="184"/>
      <c r="R139" s="184"/>
      <c r="S139" s="184"/>
      <c r="T139" s="185"/>
      <c r="AT139" s="179" t="s">
        <v>149</v>
      </c>
      <c r="AU139" s="179" t="s">
        <v>88</v>
      </c>
      <c r="AV139" s="13" t="s">
        <v>88</v>
      </c>
      <c r="AW139" s="13" t="s">
        <v>34</v>
      </c>
      <c r="AX139" s="13" t="s">
        <v>86</v>
      </c>
      <c r="AY139" s="179" t="s">
        <v>141</v>
      </c>
    </row>
    <row r="140" spans="1:65" s="2" customFormat="1" ht="21.75" customHeight="1">
      <c r="A140" s="33"/>
      <c r="B140" s="162"/>
      <c r="C140" s="163" t="s">
        <v>147</v>
      </c>
      <c r="D140" s="163" t="s">
        <v>143</v>
      </c>
      <c r="E140" s="164" t="s">
        <v>164</v>
      </c>
      <c r="F140" s="165" t="s">
        <v>165</v>
      </c>
      <c r="G140" s="166" t="s">
        <v>146</v>
      </c>
      <c r="H140" s="167">
        <v>61.3</v>
      </c>
      <c r="I140" s="168"/>
      <c r="J140" s="169">
        <f>ROUND(I140*H140,2)</f>
        <v>0</v>
      </c>
      <c r="K140" s="170"/>
      <c r="L140" s="34"/>
      <c r="M140" s="171" t="s">
        <v>1</v>
      </c>
      <c r="N140" s="172" t="s">
        <v>43</v>
      </c>
      <c r="O140" s="59"/>
      <c r="P140" s="173">
        <f>O140*H140</f>
        <v>0</v>
      </c>
      <c r="Q140" s="173">
        <v>0</v>
      </c>
      <c r="R140" s="173">
        <f>Q140*H140</f>
        <v>0</v>
      </c>
      <c r="S140" s="173">
        <v>0</v>
      </c>
      <c r="T140" s="17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5" t="s">
        <v>147</v>
      </c>
      <c r="AT140" s="175" t="s">
        <v>143</v>
      </c>
      <c r="AU140" s="175" t="s">
        <v>88</v>
      </c>
      <c r="AY140" s="18" t="s">
        <v>141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8" t="s">
        <v>86</v>
      </c>
      <c r="BK140" s="176">
        <f>ROUND(I140*H140,2)</f>
        <v>0</v>
      </c>
      <c r="BL140" s="18" t="s">
        <v>147</v>
      </c>
      <c r="BM140" s="175" t="s">
        <v>602</v>
      </c>
    </row>
    <row r="141" spans="1:65" s="14" customFormat="1">
      <c r="B141" s="186"/>
      <c r="D141" s="178" t="s">
        <v>149</v>
      </c>
      <c r="E141" s="187" t="s">
        <v>1</v>
      </c>
      <c r="F141" s="188" t="s">
        <v>167</v>
      </c>
      <c r="H141" s="187" t="s">
        <v>1</v>
      </c>
      <c r="I141" s="189"/>
      <c r="L141" s="186"/>
      <c r="M141" s="190"/>
      <c r="N141" s="191"/>
      <c r="O141" s="191"/>
      <c r="P141" s="191"/>
      <c r="Q141" s="191"/>
      <c r="R141" s="191"/>
      <c r="S141" s="191"/>
      <c r="T141" s="192"/>
      <c r="AT141" s="187" t="s">
        <v>149</v>
      </c>
      <c r="AU141" s="187" t="s">
        <v>88</v>
      </c>
      <c r="AV141" s="14" t="s">
        <v>86</v>
      </c>
      <c r="AW141" s="14" t="s">
        <v>34</v>
      </c>
      <c r="AX141" s="14" t="s">
        <v>78</v>
      </c>
      <c r="AY141" s="187" t="s">
        <v>141</v>
      </c>
    </row>
    <row r="142" spans="1:65" s="13" customFormat="1">
      <c r="B142" s="177"/>
      <c r="D142" s="178" t="s">
        <v>149</v>
      </c>
      <c r="E142" s="179" t="s">
        <v>1</v>
      </c>
      <c r="F142" s="180" t="s">
        <v>603</v>
      </c>
      <c r="H142" s="181">
        <v>61.3</v>
      </c>
      <c r="I142" s="182"/>
      <c r="L142" s="177"/>
      <c r="M142" s="183"/>
      <c r="N142" s="184"/>
      <c r="O142" s="184"/>
      <c r="P142" s="184"/>
      <c r="Q142" s="184"/>
      <c r="R142" s="184"/>
      <c r="S142" s="184"/>
      <c r="T142" s="185"/>
      <c r="AT142" s="179" t="s">
        <v>149</v>
      </c>
      <c r="AU142" s="179" t="s">
        <v>88</v>
      </c>
      <c r="AV142" s="13" t="s">
        <v>88</v>
      </c>
      <c r="AW142" s="13" t="s">
        <v>34</v>
      </c>
      <c r="AX142" s="13" t="s">
        <v>86</v>
      </c>
      <c r="AY142" s="179" t="s">
        <v>141</v>
      </c>
    </row>
    <row r="143" spans="1:65" s="2" customFormat="1" ht="21.75" customHeight="1">
      <c r="A143" s="33"/>
      <c r="B143" s="162"/>
      <c r="C143" s="163" t="s">
        <v>169</v>
      </c>
      <c r="D143" s="163" t="s">
        <v>143</v>
      </c>
      <c r="E143" s="164" t="s">
        <v>170</v>
      </c>
      <c r="F143" s="165" t="s">
        <v>171</v>
      </c>
      <c r="G143" s="166" t="s">
        <v>172</v>
      </c>
      <c r="H143" s="167">
        <v>3.1819999999999999</v>
      </c>
      <c r="I143" s="168"/>
      <c r="J143" s="169">
        <f>ROUND(I143*H143,2)</f>
        <v>0</v>
      </c>
      <c r="K143" s="170"/>
      <c r="L143" s="34"/>
      <c r="M143" s="171" t="s">
        <v>1</v>
      </c>
      <c r="N143" s="172" t="s">
        <v>43</v>
      </c>
      <c r="O143" s="59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5" t="s">
        <v>147</v>
      </c>
      <c r="AT143" s="175" t="s">
        <v>143</v>
      </c>
      <c r="AU143" s="175" t="s">
        <v>88</v>
      </c>
      <c r="AY143" s="18" t="s">
        <v>141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8" t="s">
        <v>86</v>
      </c>
      <c r="BK143" s="176">
        <f>ROUND(I143*H143,2)</f>
        <v>0</v>
      </c>
      <c r="BL143" s="18" t="s">
        <v>147</v>
      </c>
      <c r="BM143" s="175" t="s">
        <v>604</v>
      </c>
    </row>
    <row r="144" spans="1:65" s="14" customFormat="1">
      <c r="B144" s="186"/>
      <c r="D144" s="178" t="s">
        <v>149</v>
      </c>
      <c r="E144" s="187" t="s">
        <v>1</v>
      </c>
      <c r="F144" s="188" t="s">
        <v>174</v>
      </c>
      <c r="H144" s="187" t="s">
        <v>1</v>
      </c>
      <c r="I144" s="189"/>
      <c r="L144" s="186"/>
      <c r="M144" s="190"/>
      <c r="N144" s="191"/>
      <c r="O144" s="191"/>
      <c r="P144" s="191"/>
      <c r="Q144" s="191"/>
      <c r="R144" s="191"/>
      <c r="S144" s="191"/>
      <c r="T144" s="192"/>
      <c r="AT144" s="187" t="s">
        <v>149</v>
      </c>
      <c r="AU144" s="187" t="s">
        <v>88</v>
      </c>
      <c r="AV144" s="14" t="s">
        <v>86</v>
      </c>
      <c r="AW144" s="14" t="s">
        <v>34</v>
      </c>
      <c r="AX144" s="14" t="s">
        <v>78</v>
      </c>
      <c r="AY144" s="187" t="s">
        <v>141</v>
      </c>
    </row>
    <row r="145" spans="1:65" s="13" customFormat="1">
      <c r="B145" s="177"/>
      <c r="D145" s="178" t="s">
        <v>149</v>
      </c>
      <c r="E145" s="179" t="s">
        <v>1</v>
      </c>
      <c r="F145" s="180" t="s">
        <v>605</v>
      </c>
      <c r="H145" s="181">
        <v>0.75</v>
      </c>
      <c r="I145" s="182"/>
      <c r="L145" s="177"/>
      <c r="M145" s="183"/>
      <c r="N145" s="184"/>
      <c r="O145" s="184"/>
      <c r="P145" s="184"/>
      <c r="Q145" s="184"/>
      <c r="R145" s="184"/>
      <c r="S145" s="184"/>
      <c r="T145" s="185"/>
      <c r="AT145" s="179" t="s">
        <v>149</v>
      </c>
      <c r="AU145" s="179" t="s">
        <v>88</v>
      </c>
      <c r="AV145" s="13" t="s">
        <v>88</v>
      </c>
      <c r="AW145" s="13" t="s">
        <v>34</v>
      </c>
      <c r="AX145" s="13" t="s">
        <v>78</v>
      </c>
      <c r="AY145" s="179" t="s">
        <v>141</v>
      </c>
    </row>
    <row r="146" spans="1:65" s="13" customFormat="1">
      <c r="B146" s="177"/>
      <c r="D146" s="178" t="s">
        <v>149</v>
      </c>
      <c r="E146" s="179" t="s">
        <v>1</v>
      </c>
      <c r="F146" s="180" t="s">
        <v>606</v>
      </c>
      <c r="H146" s="181">
        <v>2.4319999999999999</v>
      </c>
      <c r="I146" s="182"/>
      <c r="L146" s="177"/>
      <c r="M146" s="183"/>
      <c r="N146" s="184"/>
      <c r="O146" s="184"/>
      <c r="P146" s="184"/>
      <c r="Q146" s="184"/>
      <c r="R146" s="184"/>
      <c r="S146" s="184"/>
      <c r="T146" s="185"/>
      <c r="AT146" s="179" t="s">
        <v>149</v>
      </c>
      <c r="AU146" s="179" t="s">
        <v>88</v>
      </c>
      <c r="AV146" s="13" t="s">
        <v>88</v>
      </c>
      <c r="AW146" s="13" t="s">
        <v>34</v>
      </c>
      <c r="AX146" s="13" t="s">
        <v>78</v>
      </c>
      <c r="AY146" s="179" t="s">
        <v>141</v>
      </c>
    </row>
    <row r="147" spans="1:65" s="15" customFormat="1">
      <c r="B147" s="193"/>
      <c r="D147" s="178" t="s">
        <v>149</v>
      </c>
      <c r="E147" s="194" t="s">
        <v>1</v>
      </c>
      <c r="F147" s="195" t="s">
        <v>158</v>
      </c>
      <c r="H147" s="196">
        <v>3.1819999999999999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149</v>
      </c>
      <c r="AU147" s="194" t="s">
        <v>88</v>
      </c>
      <c r="AV147" s="15" t="s">
        <v>147</v>
      </c>
      <c r="AW147" s="15" t="s">
        <v>34</v>
      </c>
      <c r="AX147" s="15" t="s">
        <v>86</v>
      </c>
      <c r="AY147" s="194" t="s">
        <v>141</v>
      </c>
    </row>
    <row r="148" spans="1:65" s="2" customFormat="1" ht="21.75" customHeight="1">
      <c r="A148" s="33"/>
      <c r="B148" s="162"/>
      <c r="C148" s="163" t="s">
        <v>179</v>
      </c>
      <c r="D148" s="163" t="s">
        <v>143</v>
      </c>
      <c r="E148" s="164" t="s">
        <v>180</v>
      </c>
      <c r="F148" s="165" t="s">
        <v>181</v>
      </c>
      <c r="G148" s="166" t="s">
        <v>172</v>
      </c>
      <c r="H148" s="167">
        <v>3.1819999999999999</v>
      </c>
      <c r="I148" s="168"/>
      <c r="J148" s="169">
        <f>ROUND(I148*H148,2)</f>
        <v>0</v>
      </c>
      <c r="K148" s="170"/>
      <c r="L148" s="34"/>
      <c r="M148" s="171" t="s">
        <v>1</v>
      </c>
      <c r="N148" s="172" t="s">
        <v>43</v>
      </c>
      <c r="O148" s="59"/>
      <c r="P148" s="173">
        <f>O148*H148</f>
        <v>0</v>
      </c>
      <c r="Q148" s="173">
        <v>0</v>
      </c>
      <c r="R148" s="173">
        <f>Q148*H148</f>
        <v>0</v>
      </c>
      <c r="S148" s="173">
        <v>0</v>
      </c>
      <c r="T148" s="17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5" t="s">
        <v>147</v>
      </c>
      <c r="AT148" s="175" t="s">
        <v>143</v>
      </c>
      <c r="AU148" s="175" t="s">
        <v>88</v>
      </c>
      <c r="AY148" s="18" t="s">
        <v>141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8" t="s">
        <v>86</v>
      </c>
      <c r="BK148" s="176">
        <f>ROUND(I148*H148,2)</f>
        <v>0</v>
      </c>
      <c r="BL148" s="18" t="s">
        <v>147</v>
      </c>
      <c r="BM148" s="175" t="s">
        <v>607</v>
      </c>
    </row>
    <row r="149" spans="1:65" s="2" customFormat="1" ht="21.75" customHeight="1">
      <c r="A149" s="33"/>
      <c r="B149" s="162"/>
      <c r="C149" s="163" t="s">
        <v>183</v>
      </c>
      <c r="D149" s="163" t="s">
        <v>143</v>
      </c>
      <c r="E149" s="164" t="s">
        <v>184</v>
      </c>
      <c r="F149" s="165" t="s">
        <v>185</v>
      </c>
      <c r="G149" s="166" t="s">
        <v>172</v>
      </c>
      <c r="H149" s="167">
        <v>3.1819999999999999</v>
      </c>
      <c r="I149" s="168"/>
      <c r="J149" s="169">
        <f>ROUND(I149*H149,2)</f>
        <v>0</v>
      </c>
      <c r="K149" s="170"/>
      <c r="L149" s="34"/>
      <c r="M149" s="171" t="s">
        <v>1</v>
      </c>
      <c r="N149" s="172" t="s">
        <v>43</v>
      </c>
      <c r="O149" s="59"/>
      <c r="P149" s="173">
        <f>O149*H149</f>
        <v>0</v>
      </c>
      <c r="Q149" s="173">
        <v>0</v>
      </c>
      <c r="R149" s="173">
        <f>Q149*H149</f>
        <v>0</v>
      </c>
      <c r="S149" s="173">
        <v>0</v>
      </c>
      <c r="T149" s="17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5" t="s">
        <v>147</v>
      </c>
      <c r="AT149" s="175" t="s">
        <v>143</v>
      </c>
      <c r="AU149" s="175" t="s">
        <v>88</v>
      </c>
      <c r="AY149" s="18" t="s">
        <v>141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8" t="s">
        <v>86</v>
      </c>
      <c r="BK149" s="176">
        <f>ROUND(I149*H149,2)</f>
        <v>0</v>
      </c>
      <c r="BL149" s="18" t="s">
        <v>147</v>
      </c>
      <c r="BM149" s="175" t="s">
        <v>608</v>
      </c>
    </row>
    <row r="150" spans="1:65" s="2" customFormat="1" ht="21.75" customHeight="1">
      <c r="A150" s="33"/>
      <c r="B150" s="162"/>
      <c r="C150" s="163" t="s">
        <v>187</v>
      </c>
      <c r="D150" s="163" t="s">
        <v>143</v>
      </c>
      <c r="E150" s="164" t="s">
        <v>188</v>
      </c>
      <c r="F150" s="165" t="s">
        <v>189</v>
      </c>
      <c r="G150" s="166" t="s">
        <v>146</v>
      </c>
      <c r="H150" s="167">
        <v>82</v>
      </c>
      <c r="I150" s="168"/>
      <c r="J150" s="169">
        <f>ROUND(I150*H150,2)</f>
        <v>0</v>
      </c>
      <c r="K150" s="170"/>
      <c r="L150" s="34"/>
      <c r="M150" s="171" t="s">
        <v>1</v>
      </c>
      <c r="N150" s="172" t="s">
        <v>43</v>
      </c>
      <c r="O150" s="59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5" t="s">
        <v>147</v>
      </c>
      <c r="AT150" s="175" t="s">
        <v>143</v>
      </c>
      <c r="AU150" s="175" t="s">
        <v>88</v>
      </c>
      <c r="AY150" s="18" t="s">
        <v>141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8" t="s">
        <v>86</v>
      </c>
      <c r="BK150" s="176">
        <f>ROUND(I150*H150,2)</f>
        <v>0</v>
      </c>
      <c r="BL150" s="18" t="s">
        <v>147</v>
      </c>
      <c r="BM150" s="175" t="s">
        <v>609</v>
      </c>
    </row>
    <row r="151" spans="1:65" s="14" customFormat="1">
      <c r="B151" s="186"/>
      <c r="D151" s="178" t="s">
        <v>149</v>
      </c>
      <c r="E151" s="187" t="s">
        <v>1</v>
      </c>
      <c r="F151" s="188" t="s">
        <v>154</v>
      </c>
      <c r="H151" s="187" t="s">
        <v>1</v>
      </c>
      <c r="I151" s="189"/>
      <c r="L151" s="186"/>
      <c r="M151" s="190"/>
      <c r="N151" s="191"/>
      <c r="O151" s="191"/>
      <c r="P151" s="191"/>
      <c r="Q151" s="191"/>
      <c r="R151" s="191"/>
      <c r="S151" s="191"/>
      <c r="T151" s="192"/>
      <c r="AT151" s="187" t="s">
        <v>149</v>
      </c>
      <c r="AU151" s="187" t="s">
        <v>88</v>
      </c>
      <c r="AV151" s="14" t="s">
        <v>86</v>
      </c>
      <c r="AW151" s="14" t="s">
        <v>34</v>
      </c>
      <c r="AX151" s="14" t="s">
        <v>78</v>
      </c>
      <c r="AY151" s="187" t="s">
        <v>141</v>
      </c>
    </row>
    <row r="152" spans="1:65" s="13" customFormat="1">
      <c r="B152" s="177"/>
      <c r="D152" s="178" t="s">
        <v>149</v>
      </c>
      <c r="E152" s="179" t="s">
        <v>1</v>
      </c>
      <c r="F152" s="180" t="s">
        <v>597</v>
      </c>
      <c r="H152" s="181">
        <v>40.5</v>
      </c>
      <c r="I152" s="182"/>
      <c r="L152" s="177"/>
      <c r="M152" s="183"/>
      <c r="N152" s="184"/>
      <c r="O152" s="184"/>
      <c r="P152" s="184"/>
      <c r="Q152" s="184"/>
      <c r="R152" s="184"/>
      <c r="S152" s="184"/>
      <c r="T152" s="185"/>
      <c r="AT152" s="179" t="s">
        <v>149</v>
      </c>
      <c r="AU152" s="179" t="s">
        <v>88</v>
      </c>
      <c r="AV152" s="13" t="s">
        <v>88</v>
      </c>
      <c r="AW152" s="13" t="s">
        <v>34</v>
      </c>
      <c r="AX152" s="13" t="s">
        <v>78</v>
      </c>
      <c r="AY152" s="179" t="s">
        <v>141</v>
      </c>
    </row>
    <row r="153" spans="1:65" s="14" customFormat="1">
      <c r="B153" s="186"/>
      <c r="D153" s="178" t="s">
        <v>149</v>
      </c>
      <c r="E153" s="187" t="s">
        <v>1</v>
      </c>
      <c r="F153" s="188" t="s">
        <v>156</v>
      </c>
      <c r="H153" s="187" t="s">
        <v>1</v>
      </c>
      <c r="I153" s="189"/>
      <c r="L153" s="186"/>
      <c r="M153" s="190"/>
      <c r="N153" s="191"/>
      <c r="O153" s="191"/>
      <c r="P153" s="191"/>
      <c r="Q153" s="191"/>
      <c r="R153" s="191"/>
      <c r="S153" s="191"/>
      <c r="T153" s="192"/>
      <c r="AT153" s="187" t="s">
        <v>149</v>
      </c>
      <c r="AU153" s="187" t="s">
        <v>88</v>
      </c>
      <c r="AV153" s="14" t="s">
        <v>86</v>
      </c>
      <c r="AW153" s="14" t="s">
        <v>34</v>
      </c>
      <c r="AX153" s="14" t="s">
        <v>78</v>
      </c>
      <c r="AY153" s="187" t="s">
        <v>141</v>
      </c>
    </row>
    <row r="154" spans="1:65" s="13" customFormat="1">
      <c r="B154" s="177"/>
      <c r="D154" s="178" t="s">
        <v>149</v>
      </c>
      <c r="E154" s="179" t="s">
        <v>1</v>
      </c>
      <c r="F154" s="180" t="s">
        <v>599</v>
      </c>
      <c r="H154" s="181">
        <v>41.5</v>
      </c>
      <c r="I154" s="182"/>
      <c r="L154" s="177"/>
      <c r="M154" s="183"/>
      <c r="N154" s="184"/>
      <c r="O154" s="184"/>
      <c r="P154" s="184"/>
      <c r="Q154" s="184"/>
      <c r="R154" s="184"/>
      <c r="S154" s="184"/>
      <c r="T154" s="185"/>
      <c r="AT154" s="179" t="s">
        <v>149</v>
      </c>
      <c r="AU154" s="179" t="s">
        <v>88</v>
      </c>
      <c r="AV154" s="13" t="s">
        <v>88</v>
      </c>
      <c r="AW154" s="13" t="s">
        <v>34</v>
      </c>
      <c r="AX154" s="13" t="s">
        <v>78</v>
      </c>
      <c r="AY154" s="179" t="s">
        <v>141</v>
      </c>
    </row>
    <row r="155" spans="1:65" s="15" customFormat="1">
      <c r="B155" s="193"/>
      <c r="D155" s="178" t="s">
        <v>149</v>
      </c>
      <c r="E155" s="194" t="s">
        <v>1</v>
      </c>
      <c r="F155" s="195" t="s">
        <v>158</v>
      </c>
      <c r="H155" s="196">
        <v>82</v>
      </c>
      <c r="I155" s="197"/>
      <c r="L155" s="193"/>
      <c r="M155" s="198"/>
      <c r="N155" s="199"/>
      <c r="O155" s="199"/>
      <c r="P155" s="199"/>
      <c r="Q155" s="199"/>
      <c r="R155" s="199"/>
      <c r="S155" s="199"/>
      <c r="T155" s="200"/>
      <c r="AT155" s="194" t="s">
        <v>149</v>
      </c>
      <c r="AU155" s="194" t="s">
        <v>88</v>
      </c>
      <c r="AV155" s="15" t="s">
        <v>147</v>
      </c>
      <c r="AW155" s="15" t="s">
        <v>34</v>
      </c>
      <c r="AX155" s="15" t="s">
        <v>86</v>
      </c>
      <c r="AY155" s="194" t="s">
        <v>141</v>
      </c>
    </row>
    <row r="156" spans="1:65" s="2" customFormat="1" ht="21.75" customHeight="1">
      <c r="A156" s="33"/>
      <c r="B156" s="162"/>
      <c r="C156" s="163" t="s">
        <v>191</v>
      </c>
      <c r="D156" s="163" t="s">
        <v>143</v>
      </c>
      <c r="E156" s="164" t="s">
        <v>192</v>
      </c>
      <c r="F156" s="165" t="s">
        <v>193</v>
      </c>
      <c r="G156" s="166" t="s">
        <v>194</v>
      </c>
      <c r="H156" s="167">
        <v>5.0910000000000002</v>
      </c>
      <c r="I156" s="168"/>
      <c r="J156" s="169">
        <f>ROUND(I156*H156,2)</f>
        <v>0</v>
      </c>
      <c r="K156" s="170"/>
      <c r="L156" s="34"/>
      <c r="M156" s="171" t="s">
        <v>1</v>
      </c>
      <c r="N156" s="172" t="s">
        <v>43</v>
      </c>
      <c r="O156" s="59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5" t="s">
        <v>147</v>
      </c>
      <c r="AT156" s="175" t="s">
        <v>143</v>
      </c>
      <c r="AU156" s="175" t="s">
        <v>88</v>
      </c>
      <c r="AY156" s="18" t="s">
        <v>141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8" t="s">
        <v>86</v>
      </c>
      <c r="BK156" s="176">
        <f>ROUND(I156*H156,2)</f>
        <v>0</v>
      </c>
      <c r="BL156" s="18" t="s">
        <v>147</v>
      </c>
      <c r="BM156" s="175" t="s">
        <v>610</v>
      </c>
    </row>
    <row r="157" spans="1:65" s="13" customFormat="1">
      <c r="B157" s="177"/>
      <c r="D157" s="178" t="s">
        <v>149</v>
      </c>
      <c r="E157" s="179" t="s">
        <v>1</v>
      </c>
      <c r="F157" s="180" t="s">
        <v>611</v>
      </c>
      <c r="H157" s="181">
        <v>5.0910000000000002</v>
      </c>
      <c r="I157" s="182"/>
      <c r="L157" s="177"/>
      <c r="M157" s="183"/>
      <c r="N157" s="184"/>
      <c r="O157" s="184"/>
      <c r="P157" s="184"/>
      <c r="Q157" s="184"/>
      <c r="R157" s="184"/>
      <c r="S157" s="184"/>
      <c r="T157" s="185"/>
      <c r="AT157" s="179" t="s">
        <v>149</v>
      </c>
      <c r="AU157" s="179" t="s">
        <v>88</v>
      </c>
      <c r="AV157" s="13" t="s">
        <v>88</v>
      </c>
      <c r="AW157" s="13" t="s">
        <v>34</v>
      </c>
      <c r="AX157" s="13" t="s">
        <v>86</v>
      </c>
      <c r="AY157" s="179" t="s">
        <v>141</v>
      </c>
    </row>
    <row r="158" spans="1:65" s="2" customFormat="1" ht="16.5" customHeight="1">
      <c r="A158" s="33"/>
      <c r="B158" s="162"/>
      <c r="C158" s="163" t="s">
        <v>197</v>
      </c>
      <c r="D158" s="163" t="s">
        <v>143</v>
      </c>
      <c r="E158" s="164" t="s">
        <v>198</v>
      </c>
      <c r="F158" s="165" t="s">
        <v>199</v>
      </c>
      <c r="G158" s="166" t="s">
        <v>172</v>
      </c>
      <c r="H158" s="167">
        <v>3.1819999999999999</v>
      </c>
      <c r="I158" s="168"/>
      <c r="J158" s="169">
        <f>ROUND(I158*H158,2)</f>
        <v>0</v>
      </c>
      <c r="K158" s="170"/>
      <c r="L158" s="34"/>
      <c r="M158" s="171" t="s">
        <v>1</v>
      </c>
      <c r="N158" s="172" t="s">
        <v>43</v>
      </c>
      <c r="O158" s="59"/>
      <c r="P158" s="173">
        <f>O158*H158</f>
        <v>0</v>
      </c>
      <c r="Q158" s="173">
        <v>0</v>
      </c>
      <c r="R158" s="173">
        <f>Q158*H158</f>
        <v>0</v>
      </c>
      <c r="S158" s="173">
        <v>0</v>
      </c>
      <c r="T158" s="17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5" t="s">
        <v>147</v>
      </c>
      <c r="AT158" s="175" t="s">
        <v>143</v>
      </c>
      <c r="AU158" s="175" t="s">
        <v>88</v>
      </c>
      <c r="AY158" s="18" t="s">
        <v>141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8" t="s">
        <v>86</v>
      </c>
      <c r="BK158" s="176">
        <f>ROUND(I158*H158,2)</f>
        <v>0</v>
      </c>
      <c r="BL158" s="18" t="s">
        <v>147</v>
      </c>
      <c r="BM158" s="175" t="s">
        <v>612</v>
      </c>
    </row>
    <row r="159" spans="1:65" s="2" customFormat="1" ht="16.5" customHeight="1">
      <c r="A159" s="33"/>
      <c r="B159" s="162"/>
      <c r="C159" s="163" t="s">
        <v>201</v>
      </c>
      <c r="D159" s="163" t="s">
        <v>143</v>
      </c>
      <c r="E159" s="164" t="s">
        <v>202</v>
      </c>
      <c r="F159" s="165" t="s">
        <v>203</v>
      </c>
      <c r="G159" s="166" t="s">
        <v>146</v>
      </c>
      <c r="H159" s="167">
        <v>61.3</v>
      </c>
      <c r="I159" s="168"/>
      <c r="J159" s="169">
        <f>ROUND(I159*H159,2)</f>
        <v>0</v>
      </c>
      <c r="K159" s="170"/>
      <c r="L159" s="34"/>
      <c r="M159" s="171" t="s">
        <v>1</v>
      </c>
      <c r="N159" s="172" t="s">
        <v>43</v>
      </c>
      <c r="O159" s="59"/>
      <c r="P159" s="173">
        <f>O159*H159</f>
        <v>0</v>
      </c>
      <c r="Q159" s="173">
        <v>0</v>
      </c>
      <c r="R159" s="173">
        <f>Q159*H159</f>
        <v>0</v>
      </c>
      <c r="S159" s="173">
        <v>0</v>
      </c>
      <c r="T159" s="17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5" t="s">
        <v>147</v>
      </c>
      <c r="AT159" s="175" t="s">
        <v>143</v>
      </c>
      <c r="AU159" s="175" t="s">
        <v>88</v>
      </c>
      <c r="AY159" s="18" t="s">
        <v>141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8" t="s">
        <v>86</v>
      </c>
      <c r="BK159" s="176">
        <f>ROUND(I159*H159,2)</f>
        <v>0</v>
      </c>
      <c r="BL159" s="18" t="s">
        <v>147</v>
      </c>
      <c r="BM159" s="175" t="s">
        <v>613</v>
      </c>
    </row>
    <row r="160" spans="1:65" s="2" customFormat="1" ht="16.5" customHeight="1">
      <c r="A160" s="33"/>
      <c r="B160" s="162"/>
      <c r="C160" s="201" t="s">
        <v>205</v>
      </c>
      <c r="D160" s="201" t="s">
        <v>206</v>
      </c>
      <c r="E160" s="202" t="s">
        <v>207</v>
      </c>
      <c r="F160" s="203" t="s">
        <v>208</v>
      </c>
      <c r="G160" s="204" t="s">
        <v>209</v>
      </c>
      <c r="H160" s="205">
        <v>1.839</v>
      </c>
      <c r="I160" s="206"/>
      <c r="J160" s="207">
        <f>ROUND(I160*H160,2)</f>
        <v>0</v>
      </c>
      <c r="K160" s="208"/>
      <c r="L160" s="209"/>
      <c r="M160" s="210" t="s">
        <v>1</v>
      </c>
      <c r="N160" s="211" t="s">
        <v>43</v>
      </c>
      <c r="O160" s="59"/>
      <c r="P160" s="173">
        <f>O160*H160</f>
        <v>0</v>
      </c>
      <c r="Q160" s="173">
        <v>1E-3</v>
      </c>
      <c r="R160" s="173">
        <f>Q160*H160</f>
        <v>1.8389999999999999E-3</v>
      </c>
      <c r="S160" s="173">
        <v>0</v>
      </c>
      <c r="T160" s="17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5" t="s">
        <v>187</v>
      </c>
      <c r="AT160" s="175" t="s">
        <v>206</v>
      </c>
      <c r="AU160" s="175" t="s">
        <v>88</v>
      </c>
      <c r="AY160" s="18" t="s">
        <v>141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8" t="s">
        <v>86</v>
      </c>
      <c r="BK160" s="176">
        <f>ROUND(I160*H160,2)</f>
        <v>0</v>
      </c>
      <c r="BL160" s="18" t="s">
        <v>147</v>
      </c>
      <c r="BM160" s="175" t="s">
        <v>614</v>
      </c>
    </row>
    <row r="161" spans="1:65" s="13" customFormat="1">
      <c r="B161" s="177"/>
      <c r="D161" s="178" t="s">
        <v>149</v>
      </c>
      <c r="E161" s="179" t="s">
        <v>1</v>
      </c>
      <c r="F161" s="180" t="s">
        <v>615</v>
      </c>
      <c r="H161" s="181">
        <v>1.839</v>
      </c>
      <c r="I161" s="182"/>
      <c r="L161" s="177"/>
      <c r="M161" s="183"/>
      <c r="N161" s="184"/>
      <c r="O161" s="184"/>
      <c r="P161" s="184"/>
      <c r="Q161" s="184"/>
      <c r="R161" s="184"/>
      <c r="S161" s="184"/>
      <c r="T161" s="185"/>
      <c r="AT161" s="179" t="s">
        <v>149</v>
      </c>
      <c r="AU161" s="179" t="s">
        <v>88</v>
      </c>
      <c r="AV161" s="13" t="s">
        <v>88</v>
      </c>
      <c r="AW161" s="13" t="s">
        <v>34</v>
      </c>
      <c r="AX161" s="13" t="s">
        <v>86</v>
      </c>
      <c r="AY161" s="179" t="s">
        <v>141</v>
      </c>
    </row>
    <row r="162" spans="1:65" s="2" customFormat="1" ht="21.75" customHeight="1">
      <c r="A162" s="33"/>
      <c r="B162" s="162"/>
      <c r="C162" s="163" t="s">
        <v>212</v>
      </c>
      <c r="D162" s="163" t="s">
        <v>143</v>
      </c>
      <c r="E162" s="164" t="s">
        <v>213</v>
      </c>
      <c r="F162" s="165" t="s">
        <v>214</v>
      </c>
      <c r="G162" s="166" t="s">
        <v>146</v>
      </c>
      <c r="H162" s="167">
        <v>61.3</v>
      </c>
      <c r="I162" s="168"/>
      <c r="J162" s="169">
        <f>ROUND(I162*H162,2)</f>
        <v>0</v>
      </c>
      <c r="K162" s="170"/>
      <c r="L162" s="34"/>
      <c r="M162" s="171" t="s">
        <v>1</v>
      </c>
      <c r="N162" s="172" t="s">
        <v>43</v>
      </c>
      <c r="O162" s="59"/>
      <c r="P162" s="173">
        <f>O162*H162</f>
        <v>0</v>
      </c>
      <c r="Q162" s="173">
        <v>0</v>
      </c>
      <c r="R162" s="173">
        <f>Q162*H162</f>
        <v>0</v>
      </c>
      <c r="S162" s="173">
        <v>0</v>
      </c>
      <c r="T162" s="17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5" t="s">
        <v>147</v>
      </c>
      <c r="AT162" s="175" t="s">
        <v>143</v>
      </c>
      <c r="AU162" s="175" t="s">
        <v>88</v>
      </c>
      <c r="AY162" s="18" t="s">
        <v>141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8" t="s">
        <v>86</v>
      </c>
      <c r="BK162" s="176">
        <f>ROUND(I162*H162,2)</f>
        <v>0</v>
      </c>
      <c r="BL162" s="18" t="s">
        <v>147</v>
      </c>
      <c r="BM162" s="175" t="s">
        <v>616</v>
      </c>
    </row>
    <row r="163" spans="1:65" s="2" customFormat="1" ht="21.75" customHeight="1">
      <c r="A163" s="33"/>
      <c r="B163" s="162"/>
      <c r="C163" s="163" t="s">
        <v>216</v>
      </c>
      <c r="D163" s="163" t="s">
        <v>143</v>
      </c>
      <c r="E163" s="164" t="s">
        <v>217</v>
      </c>
      <c r="F163" s="165" t="s">
        <v>218</v>
      </c>
      <c r="G163" s="166" t="s">
        <v>146</v>
      </c>
      <c r="H163" s="167">
        <v>61.3</v>
      </c>
      <c r="I163" s="168"/>
      <c r="J163" s="169">
        <f>ROUND(I163*H163,2)</f>
        <v>0</v>
      </c>
      <c r="K163" s="170"/>
      <c r="L163" s="34"/>
      <c r="M163" s="171" t="s">
        <v>1</v>
      </c>
      <c r="N163" s="172" t="s">
        <v>43</v>
      </c>
      <c r="O163" s="59"/>
      <c r="P163" s="173">
        <f>O163*H163</f>
        <v>0</v>
      </c>
      <c r="Q163" s="173">
        <v>0</v>
      </c>
      <c r="R163" s="173">
        <f>Q163*H163</f>
        <v>0</v>
      </c>
      <c r="S163" s="173">
        <v>0</v>
      </c>
      <c r="T163" s="17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5" t="s">
        <v>147</v>
      </c>
      <c r="AT163" s="175" t="s">
        <v>143</v>
      </c>
      <c r="AU163" s="175" t="s">
        <v>88</v>
      </c>
      <c r="AY163" s="18" t="s">
        <v>141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8" t="s">
        <v>86</v>
      </c>
      <c r="BK163" s="176">
        <f>ROUND(I163*H163,2)</f>
        <v>0</v>
      </c>
      <c r="BL163" s="18" t="s">
        <v>147</v>
      </c>
      <c r="BM163" s="175" t="s">
        <v>617</v>
      </c>
    </row>
    <row r="164" spans="1:65" s="2" customFormat="1" ht="21.75" customHeight="1">
      <c r="A164" s="33"/>
      <c r="B164" s="162"/>
      <c r="C164" s="163" t="s">
        <v>8</v>
      </c>
      <c r="D164" s="163" t="s">
        <v>143</v>
      </c>
      <c r="E164" s="164" t="s">
        <v>221</v>
      </c>
      <c r="F164" s="165" t="s">
        <v>222</v>
      </c>
      <c r="G164" s="166" t="s">
        <v>146</v>
      </c>
      <c r="H164" s="167">
        <v>61.3</v>
      </c>
      <c r="I164" s="168"/>
      <c r="J164" s="169">
        <f>ROUND(I164*H164,2)</f>
        <v>0</v>
      </c>
      <c r="K164" s="170"/>
      <c r="L164" s="34"/>
      <c r="M164" s="171" t="s">
        <v>1</v>
      </c>
      <c r="N164" s="172" t="s">
        <v>43</v>
      </c>
      <c r="O164" s="59"/>
      <c r="P164" s="173">
        <f>O164*H164</f>
        <v>0</v>
      </c>
      <c r="Q164" s="173">
        <v>0</v>
      </c>
      <c r="R164" s="173">
        <f>Q164*H164</f>
        <v>0</v>
      </c>
      <c r="S164" s="173">
        <v>0</v>
      </c>
      <c r="T164" s="17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5" t="s">
        <v>147</v>
      </c>
      <c r="AT164" s="175" t="s">
        <v>143</v>
      </c>
      <c r="AU164" s="175" t="s">
        <v>88</v>
      </c>
      <c r="AY164" s="18" t="s">
        <v>141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8" t="s">
        <v>86</v>
      </c>
      <c r="BK164" s="176">
        <f>ROUND(I164*H164,2)</f>
        <v>0</v>
      </c>
      <c r="BL164" s="18" t="s">
        <v>147</v>
      </c>
      <c r="BM164" s="175" t="s">
        <v>618</v>
      </c>
    </row>
    <row r="165" spans="1:65" s="13" customFormat="1">
      <c r="B165" s="177"/>
      <c r="D165" s="178" t="s">
        <v>149</v>
      </c>
      <c r="E165" s="179" t="s">
        <v>1</v>
      </c>
      <c r="F165" s="180" t="s">
        <v>594</v>
      </c>
      <c r="H165" s="181">
        <v>61.3</v>
      </c>
      <c r="I165" s="182"/>
      <c r="L165" s="177"/>
      <c r="M165" s="183"/>
      <c r="N165" s="184"/>
      <c r="O165" s="184"/>
      <c r="P165" s="184"/>
      <c r="Q165" s="184"/>
      <c r="R165" s="184"/>
      <c r="S165" s="184"/>
      <c r="T165" s="185"/>
      <c r="AT165" s="179" t="s">
        <v>149</v>
      </c>
      <c r="AU165" s="179" t="s">
        <v>88</v>
      </c>
      <c r="AV165" s="13" t="s">
        <v>88</v>
      </c>
      <c r="AW165" s="13" t="s">
        <v>34</v>
      </c>
      <c r="AX165" s="13" t="s">
        <v>86</v>
      </c>
      <c r="AY165" s="179" t="s">
        <v>141</v>
      </c>
    </row>
    <row r="166" spans="1:65" s="2" customFormat="1" ht="16.5" customHeight="1">
      <c r="A166" s="33"/>
      <c r="B166" s="162"/>
      <c r="C166" s="163" t="s">
        <v>224</v>
      </c>
      <c r="D166" s="163" t="s">
        <v>143</v>
      </c>
      <c r="E166" s="164" t="s">
        <v>225</v>
      </c>
      <c r="F166" s="165" t="s">
        <v>226</v>
      </c>
      <c r="G166" s="166" t="s">
        <v>146</v>
      </c>
      <c r="H166" s="167">
        <v>61.3</v>
      </c>
      <c r="I166" s="168"/>
      <c r="J166" s="169">
        <f>ROUND(I166*H166,2)</f>
        <v>0</v>
      </c>
      <c r="K166" s="170"/>
      <c r="L166" s="34"/>
      <c r="M166" s="171" t="s">
        <v>1</v>
      </c>
      <c r="N166" s="172" t="s">
        <v>43</v>
      </c>
      <c r="O166" s="59"/>
      <c r="P166" s="173">
        <f>O166*H166</f>
        <v>0</v>
      </c>
      <c r="Q166" s="173">
        <v>0</v>
      </c>
      <c r="R166" s="173">
        <f>Q166*H166</f>
        <v>0</v>
      </c>
      <c r="S166" s="173">
        <v>0</v>
      </c>
      <c r="T166" s="17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5" t="s">
        <v>147</v>
      </c>
      <c r="AT166" s="175" t="s">
        <v>143</v>
      </c>
      <c r="AU166" s="175" t="s">
        <v>88</v>
      </c>
      <c r="AY166" s="18" t="s">
        <v>141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8" t="s">
        <v>86</v>
      </c>
      <c r="BK166" s="176">
        <f>ROUND(I166*H166,2)</f>
        <v>0</v>
      </c>
      <c r="BL166" s="18" t="s">
        <v>147</v>
      </c>
      <c r="BM166" s="175" t="s">
        <v>619</v>
      </c>
    </row>
    <row r="167" spans="1:65" s="13" customFormat="1">
      <c r="B167" s="177"/>
      <c r="D167" s="178" t="s">
        <v>149</v>
      </c>
      <c r="E167" s="179" t="s">
        <v>1</v>
      </c>
      <c r="F167" s="180" t="s">
        <v>594</v>
      </c>
      <c r="H167" s="181">
        <v>61.3</v>
      </c>
      <c r="I167" s="182"/>
      <c r="L167" s="177"/>
      <c r="M167" s="183"/>
      <c r="N167" s="184"/>
      <c r="O167" s="184"/>
      <c r="P167" s="184"/>
      <c r="Q167" s="184"/>
      <c r="R167" s="184"/>
      <c r="S167" s="184"/>
      <c r="T167" s="185"/>
      <c r="AT167" s="179" t="s">
        <v>149</v>
      </c>
      <c r="AU167" s="179" t="s">
        <v>88</v>
      </c>
      <c r="AV167" s="13" t="s">
        <v>88</v>
      </c>
      <c r="AW167" s="13" t="s">
        <v>34</v>
      </c>
      <c r="AX167" s="13" t="s">
        <v>86</v>
      </c>
      <c r="AY167" s="179" t="s">
        <v>141</v>
      </c>
    </row>
    <row r="168" spans="1:65" s="2" customFormat="1" ht="16.5" customHeight="1">
      <c r="A168" s="33"/>
      <c r="B168" s="162"/>
      <c r="C168" s="163" t="s">
        <v>228</v>
      </c>
      <c r="D168" s="163" t="s">
        <v>143</v>
      </c>
      <c r="E168" s="164" t="s">
        <v>229</v>
      </c>
      <c r="F168" s="165" t="s">
        <v>230</v>
      </c>
      <c r="G168" s="166" t="s">
        <v>146</v>
      </c>
      <c r="H168" s="167">
        <v>61.3</v>
      </c>
      <c r="I168" s="168"/>
      <c r="J168" s="169">
        <f>ROUND(I168*H168,2)</f>
        <v>0</v>
      </c>
      <c r="K168" s="170"/>
      <c r="L168" s="34"/>
      <c r="M168" s="171" t="s">
        <v>1</v>
      </c>
      <c r="N168" s="172" t="s">
        <v>43</v>
      </c>
      <c r="O168" s="59"/>
      <c r="P168" s="173">
        <f>O168*H168</f>
        <v>0</v>
      </c>
      <c r="Q168" s="173">
        <v>0</v>
      </c>
      <c r="R168" s="173">
        <f>Q168*H168</f>
        <v>0</v>
      </c>
      <c r="S168" s="173">
        <v>0</v>
      </c>
      <c r="T168" s="17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5" t="s">
        <v>147</v>
      </c>
      <c r="AT168" s="175" t="s">
        <v>143</v>
      </c>
      <c r="AU168" s="175" t="s">
        <v>88</v>
      </c>
      <c r="AY168" s="18" t="s">
        <v>141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8" t="s">
        <v>86</v>
      </c>
      <c r="BK168" s="176">
        <f>ROUND(I168*H168,2)</f>
        <v>0</v>
      </c>
      <c r="BL168" s="18" t="s">
        <v>147</v>
      </c>
      <c r="BM168" s="175" t="s">
        <v>620</v>
      </c>
    </row>
    <row r="169" spans="1:65" s="13" customFormat="1">
      <c r="B169" s="177"/>
      <c r="D169" s="178" t="s">
        <v>149</v>
      </c>
      <c r="E169" s="179" t="s">
        <v>1</v>
      </c>
      <c r="F169" s="180" t="s">
        <v>594</v>
      </c>
      <c r="H169" s="181">
        <v>61.3</v>
      </c>
      <c r="I169" s="182"/>
      <c r="L169" s="177"/>
      <c r="M169" s="183"/>
      <c r="N169" s="184"/>
      <c r="O169" s="184"/>
      <c r="P169" s="184"/>
      <c r="Q169" s="184"/>
      <c r="R169" s="184"/>
      <c r="S169" s="184"/>
      <c r="T169" s="185"/>
      <c r="AT169" s="179" t="s">
        <v>149</v>
      </c>
      <c r="AU169" s="179" t="s">
        <v>88</v>
      </c>
      <c r="AV169" s="13" t="s">
        <v>88</v>
      </c>
      <c r="AW169" s="13" t="s">
        <v>34</v>
      </c>
      <c r="AX169" s="13" t="s">
        <v>86</v>
      </c>
      <c r="AY169" s="179" t="s">
        <v>141</v>
      </c>
    </row>
    <row r="170" spans="1:65" s="12" customFormat="1" ht="22.8" customHeight="1">
      <c r="B170" s="149"/>
      <c r="D170" s="150" t="s">
        <v>77</v>
      </c>
      <c r="E170" s="160" t="s">
        <v>88</v>
      </c>
      <c r="F170" s="160" t="s">
        <v>232</v>
      </c>
      <c r="I170" s="152"/>
      <c r="J170" s="161">
        <f>BK170</f>
        <v>0</v>
      </c>
      <c r="L170" s="149"/>
      <c r="M170" s="154"/>
      <c r="N170" s="155"/>
      <c r="O170" s="155"/>
      <c r="P170" s="156">
        <f>SUM(P171:P186)</f>
        <v>0</v>
      </c>
      <c r="Q170" s="155"/>
      <c r="R170" s="156">
        <f>SUM(R171:R186)</f>
        <v>8.7512159999999994</v>
      </c>
      <c r="S170" s="155"/>
      <c r="T170" s="157">
        <f>SUM(T171:T186)</f>
        <v>0</v>
      </c>
      <c r="AR170" s="150" t="s">
        <v>86</v>
      </c>
      <c r="AT170" s="158" t="s">
        <v>77</v>
      </c>
      <c r="AU170" s="158" t="s">
        <v>86</v>
      </c>
      <c r="AY170" s="150" t="s">
        <v>141</v>
      </c>
      <c r="BK170" s="159">
        <f>SUM(BK171:BK186)</f>
        <v>0</v>
      </c>
    </row>
    <row r="171" spans="1:65" s="2" customFormat="1" ht="21.75" customHeight="1">
      <c r="A171" s="33"/>
      <c r="B171" s="162"/>
      <c r="C171" s="163" t="s">
        <v>233</v>
      </c>
      <c r="D171" s="163" t="s">
        <v>143</v>
      </c>
      <c r="E171" s="164" t="s">
        <v>234</v>
      </c>
      <c r="F171" s="165" t="s">
        <v>235</v>
      </c>
      <c r="G171" s="166" t="s">
        <v>172</v>
      </c>
      <c r="H171" s="167">
        <v>0.53400000000000003</v>
      </c>
      <c r="I171" s="168"/>
      <c r="J171" s="169">
        <f>ROUND(I171*H171,2)</f>
        <v>0</v>
      </c>
      <c r="K171" s="170"/>
      <c r="L171" s="34"/>
      <c r="M171" s="171" t="s">
        <v>1</v>
      </c>
      <c r="N171" s="172" t="s">
        <v>43</v>
      </c>
      <c r="O171" s="59"/>
      <c r="P171" s="173">
        <f>O171*H171</f>
        <v>0</v>
      </c>
      <c r="Q171" s="173">
        <v>2.16</v>
      </c>
      <c r="R171" s="173">
        <f>Q171*H171</f>
        <v>1.1534400000000002</v>
      </c>
      <c r="S171" s="173">
        <v>0</v>
      </c>
      <c r="T171" s="17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5" t="s">
        <v>147</v>
      </c>
      <c r="AT171" s="175" t="s">
        <v>143</v>
      </c>
      <c r="AU171" s="175" t="s">
        <v>88</v>
      </c>
      <c r="AY171" s="18" t="s">
        <v>141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8" t="s">
        <v>86</v>
      </c>
      <c r="BK171" s="176">
        <f>ROUND(I171*H171,2)</f>
        <v>0</v>
      </c>
      <c r="BL171" s="18" t="s">
        <v>147</v>
      </c>
      <c r="BM171" s="175" t="s">
        <v>621</v>
      </c>
    </row>
    <row r="172" spans="1:65" s="14" customFormat="1">
      <c r="B172" s="186"/>
      <c r="D172" s="178" t="s">
        <v>149</v>
      </c>
      <c r="E172" s="187" t="s">
        <v>1</v>
      </c>
      <c r="F172" s="188" t="s">
        <v>622</v>
      </c>
      <c r="H172" s="187" t="s">
        <v>1</v>
      </c>
      <c r="I172" s="189"/>
      <c r="L172" s="186"/>
      <c r="M172" s="190"/>
      <c r="N172" s="191"/>
      <c r="O172" s="191"/>
      <c r="P172" s="191"/>
      <c r="Q172" s="191"/>
      <c r="R172" s="191"/>
      <c r="S172" s="191"/>
      <c r="T172" s="192"/>
      <c r="AT172" s="187" t="s">
        <v>149</v>
      </c>
      <c r="AU172" s="187" t="s">
        <v>88</v>
      </c>
      <c r="AV172" s="14" t="s">
        <v>86</v>
      </c>
      <c r="AW172" s="14" t="s">
        <v>34</v>
      </c>
      <c r="AX172" s="14" t="s">
        <v>78</v>
      </c>
      <c r="AY172" s="187" t="s">
        <v>141</v>
      </c>
    </row>
    <row r="173" spans="1:65" s="13" customFormat="1">
      <c r="B173" s="177"/>
      <c r="D173" s="178" t="s">
        <v>149</v>
      </c>
      <c r="E173" s="179" t="s">
        <v>1</v>
      </c>
      <c r="F173" s="180" t="s">
        <v>623</v>
      </c>
      <c r="H173" s="181">
        <v>0.15</v>
      </c>
      <c r="I173" s="182"/>
      <c r="L173" s="177"/>
      <c r="M173" s="183"/>
      <c r="N173" s="184"/>
      <c r="O173" s="184"/>
      <c r="P173" s="184"/>
      <c r="Q173" s="184"/>
      <c r="R173" s="184"/>
      <c r="S173" s="184"/>
      <c r="T173" s="185"/>
      <c r="AT173" s="179" t="s">
        <v>149</v>
      </c>
      <c r="AU173" s="179" t="s">
        <v>88</v>
      </c>
      <c r="AV173" s="13" t="s">
        <v>88</v>
      </c>
      <c r="AW173" s="13" t="s">
        <v>34</v>
      </c>
      <c r="AX173" s="13" t="s">
        <v>78</v>
      </c>
      <c r="AY173" s="179" t="s">
        <v>141</v>
      </c>
    </row>
    <row r="174" spans="1:65" s="13" customFormat="1">
      <c r="B174" s="177"/>
      <c r="D174" s="178" t="s">
        <v>149</v>
      </c>
      <c r="E174" s="179" t="s">
        <v>1</v>
      </c>
      <c r="F174" s="180" t="s">
        <v>624</v>
      </c>
      <c r="H174" s="181">
        <v>0.38400000000000001</v>
      </c>
      <c r="I174" s="182"/>
      <c r="L174" s="177"/>
      <c r="M174" s="183"/>
      <c r="N174" s="184"/>
      <c r="O174" s="184"/>
      <c r="P174" s="184"/>
      <c r="Q174" s="184"/>
      <c r="R174" s="184"/>
      <c r="S174" s="184"/>
      <c r="T174" s="185"/>
      <c r="AT174" s="179" t="s">
        <v>149</v>
      </c>
      <c r="AU174" s="179" t="s">
        <v>88</v>
      </c>
      <c r="AV174" s="13" t="s">
        <v>88</v>
      </c>
      <c r="AW174" s="13" t="s">
        <v>34</v>
      </c>
      <c r="AX174" s="13" t="s">
        <v>78</v>
      </c>
      <c r="AY174" s="179" t="s">
        <v>141</v>
      </c>
    </row>
    <row r="175" spans="1:65" s="15" customFormat="1">
      <c r="B175" s="193"/>
      <c r="D175" s="178" t="s">
        <v>149</v>
      </c>
      <c r="E175" s="194" t="s">
        <v>1</v>
      </c>
      <c r="F175" s="195" t="s">
        <v>158</v>
      </c>
      <c r="H175" s="196">
        <v>0.53400000000000003</v>
      </c>
      <c r="I175" s="197"/>
      <c r="L175" s="193"/>
      <c r="M175" s="198"/>
      <c r="N175" s="199"/>
      <c r="O175" s="199"/>
      <c r="P175" s="199"/>
      <c r="Q175" s="199"/>
      <c r="R175" s="199"/>
      <c r="S175" s="199"/>
      <c r="T175" s="200"/>
      <c r="AT175" s="194" t="s">
        <v>149</v>
      </c>
      <c r="AU175" s="194" t="s">
        <v>88</v>
      </c>
      <c r="AV175" s="15" t="s">
        <v>147</v>
      </c>
      <c r="AW175" s="15" t="s">
        <v>34</v>
      </c>
      <c r="AX175" s="15" t="s">
        <v>86</v>
      </c>
      <c r="AY175" s="194" t="s">
        <v>141</v>
      </c>
    </row>
    <row r="176" spans="1:65" s="2" customFormat="1" ht="16.5" customHeight="1">
      <c r="A176" s="33"/>
      <c r="B176" s="162"/>
      <c r="C176" s="163" t="s">
        <v>241</v>
      </c>
      <c r="D176" s="163" t="s">
        <v>143</v>
      </c>
      <c r="E176" s="164" t="s">
        <v>257</v>
      </c>
      <c r="F176" s="165" t="s">
        <v>258</v>
      </c>
      <c r="G176" s="166" t="s">
        <v>172</v>
      </c>
      <c r="H176" s="167">
        <v>3.36</v>
      </c>
      <c r="I176" s="168"/>
      <c r="J176" s="169">
        <f>ROUND(I176*H176,2)</f>
        <v>0</v>
      </c>
      <c r="K176" s="170"/>
      <c r="L176" s="34"/>
      <c r="M176" s="171" t="s">
        <v>1</v>
      </c>
      <c r="N176" s="172" t="s">
        <v>43</v>
      </c>
      <c r="O176" s="59"/>
      <c r="P176" s="173">
        <f>O176*H176</f>
        <v>0</v>
      </c>
      <c r="Q176" s="173">
        <v>2.2563399999999998</v>
      </c>
      <c r="R176" s="173">
        <f>Q176*H176</f>
        <v>7.5813023999999993</v>
      </c>
      <c r="S176" s="173">
        <v>0</v>
      </c>
      <c r="T176" s="17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5" t="s">
        <v>147</v>
      </c>
      <c r="AT176" s="175" t="s">
        <v>143</v>
      </c>
      <c r="AU176" s="175" t="s">
        <v>88</v>
      </c>
      <c r="AY176" s="18" t="s">
        <v>141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8" t="s">
        <v>86</v>
      </c>
      <c r="BK176" s="176">
        <f>ROUND(I176*H176,2)</f>
        <v>0</v>
      </c>
      <c r="BL176" s="18" t="s">
        <v>147</v>
      </c>
      <c r="BM176" s="175" t="s">
        <v>625</v>
      </c>
    </row>
    <row r="177" spans="1:65" s="14" customFormat="1">
      <c r="B177" s="186"/>
      <c r="D177" s="178" t="s">
        <v>149</v>
      </c>
      <c r="E177" s="187" t="s">
        <v>1</v>
      </c>
      <c r="F177" s="188" t="s">
        <v>622</v>
      </c>
      <c r="H177" s="187" t="s">
        <v>1</v>
      </c>
      <c r="I177" s="189"/>
      <c r="L177" s="186"/>
      <c r="M177" s="190"/>
      <c r="N177" s="191"/>
      <c r="O177" s="191"/>
      <c r="P177" s="191"/>
      <c r="Q177" s="191"/>
      <c r="R177" s="191"/>
      <c r="S177" s="191"/>
      <c r="T177" s="192"/>
      <c r="AT177" s="187" t="s">
        <v>149</v>
      </c>
      <c r="AU177" s="187" t="s">
        <v>88</v>
      </c>
      <c r="AV177" s="14" t="s">
        <v>86</v>
      </c>
      <c r="AW177" s="14" t="s">
        <v>34</v>
      </c>
      <c r="AX177" s="14" t="s">
        <v>78</v>
      </c>
      <c r="AY177" s="187" t="s">
        <v>141</v>
      </c>
    </row>
    <row r="178" spans="1:65" s="13" customFormat="1">
      <c r="B178" s="177"/>
      <c r="D178" s="178" t="s">
        <v>149</v>
      </c>
      <c r="E178" s="179" t="s">
        <v>1</v>
      </c>
      <c r="F178" s="180" t="s">
        <v>626</v>
      </c>
      <c r="H178" s="181">
        <v>0.8</v>
      </c>
      <c r="I178" s="182"/>
      <c r="L178" s="177"/>
      <c r="M178" s="183"/>
      <c r="N178" s="184"/>
      <c r="O178" s="184"/>
      <c r="P178" s="184"/>
      <c r="Q178" s="184"/>
      <c r="R178" s="184"/>
      <c r="S178" s="184"/>
      <c r="T178" s="185"/>
      <c r="AT178" s="179" t="s">
        <v>149</v>
      </c>
      <c r="AU178" s="179" t="s">
        <v>88</v>
      </c>
      <c r="AV178" s="13" t="s">
        <v>88</v>
      </c>
      <c r="AW178" s="13" t="s">
        <v>34</v>
      </c>
      <c r="AX178" s="13" t="s">
        <v>78</v>
      </c>
      <c r="AY178" s="179" t="s">
        <v>141</v>
      </c>
    </row>
    <row r="179" spans="1:65" s="13" customFormat="1">
      <c r="B179" s="177"/>
      <c r="D179" s="178" t="s">
        <v>149</v>
      </c>
      <c r="E179" s="179" t="s">
        <v>1</v>
      </c>
      <c r="F179" s="180" t="s">
        <v>627</v>
      </c>
      <c r="H179" s="181">
        <v>2.56</v>
      </c>
      <c r="I179" s="182"/>
      <c r="L179" s="177"/>
      <c r="M179" s="183"/>
      <c r="N179" s="184"/>
      <c r="O179" s="184"/>
      <c r="P179" s="184"/>
      <c r="Q179" s="184"/>
      <c r="R179" s="184"/>
      <c r="S179" s="184"/>
      <c r="T179" s="185"/>
      <c r="AT179" s="179" t="s">
        <v>149</v>
      </c>
      <c r="AU179" s="179" t="s">
        <v>88</v>
      </c>
      <c r="AV179" s="13" t="s">
        <v>88</v>
      </c>
      <c r="AW179" s="13" t="s">
        <v>34</v>
      </c>
      <c r="AX179" s="13" t="s">
        <v>78</v>
      </c>
      <c r="AY179" s="179" t="s">
        <v>141</v>
      </c>
    </row>
    <row r="180" spans="1:65" s="15" customFormat="1">
      <c r="B180" s="193"/>
      <c r="D180" s="178" t="s">
        <v>149</v>
      </c>
      <c r="E180" s="194" t="s">
        <v>1</v>
      </c>
      <c r="F180" s="195" t="s">
        <v>158</v>
      </c>
      <c r="H180" s="196">
        <v>3.3600000000000003</v>
      </c>
      <c r="I180" s="197"/>
      <c r="L180" s="193"/>
      <c r="M180" s="198"/>
      <c r="N180" s="199"/>
      <c r="O180" s="199"/>
      <c r="P180" s="199"/>
      <c r="Q180" s="199"/>
      <c r="R180" s="199"/>
      <c r="S180" s="199"/>
      <c r="T180" s="200"/>
      <c r="AT180" s="194" t="s">
        <v>149</v>
      </c>
      <c r="AU180" s="194" t="s">
        <v>88</v>
      </c>
      <c r="AV180" s="15" t="s">
        <v>147</v>
      </c>
      <c r="AW180" s="15" t="s">
        <v>34</v>
      </c>
      <c r="AX180" s="15" t="s">
        <v>86</v>
      </c>
      <c r="AY180" s="194" t="s">
        <v>141</v>
      </c>
    </row>
    <row r="181" spans="1:65" s="2" customFormat="1" ht="16.5" customHeight="1">
      <c r="A181" s="33"/>
      <c r="B181" s="162"/>
      <c r="C181" s="163" t="s">
        <v>248</v>
      </c>
      <c r="D181" s="163" t="s">
        <v>143</v>
      </c>
      <c r="E181" s="164" t="s">
        <v>265</v>
      </c>
      <c r="F181" s="165" t="s">
        <v>266</v>
      </c>
      <c r="G181" s="166" t="s">
        <v>146</v>
      </c>
      <c r="H181" s="167">
        <v>6.24</v>
      </c>
      <c r="I181" s="168"/>
      <c r="J181" s="169">
        <f>ROUND(I181*H181,2)</f>
        <v>0</v>
      </c>
      <c r="K181" s="170"/>
      <c r="L181" s="34"/>
      <c r="M181" s="171" t="s">
        <v>1</v>
      </c>
      <c r="N181" s="172" t="s">
        <v>43</v>
      </c>
      <c r="O181" s="59"/>
      <c r="P181" s="173">
        <f>O181*H181</f>
        <v>0</v>
      </c>
      <c r="Q181" s="173">
        <v>2.64E-3</v>
      </c>
      <c r="R181" s="173">
        <f>Q181*H181</f>
        <v>1.6473600000000001E-2</v>
      </c>
      <c r="S181" s="173">
        <v>0</v>
      </c>
      <c r="T181" s="17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5" t="s">
        <v>147</v>
      </c>
      <c r="AT181" s="175" t="s">
        <v>143</v>
      </c>
      <c r="AU181" s="175" t="s">
        <v>88</v>
      </c>
      <c r="AY181" s="18" t="s">
        <v>141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8" t="s">
        <v>86</v>
      </c>
      <c r="BK181" s="176">
        <f>ROUND(I181*H181,2)</f>
        <v>0</v>
      </c>
      <c r="BL181" s="18" t="s">
        <v>147</v>
      </c>
      <c r="BM181" s="175" t="s">
        <v>628</v>
      </c>
    </row>
    <row r="182" spans="1:65" s="14" customFormat="1">
      <c r="B182" s="186"/>
      <c r="D182" s="178" t="s">
        <v>149</v>
      </c>
      <c r="E182" s="187" t="s">
        <v>1</v>
      </c>
      <c r="F182" s="188" t="s">
        <v>622</v>
      </c>
      <c r="H182" s="187" t="s">
        <v>1</v>
      </c>
      <c r="I182" s="189"/>
      <c r="L182" s="186"/>
      <c r="M182" s="190"/>
      <c r="N182" s="191"/>
      <c r="O182" s="191"/>
      <c r="P182" s="191"/>
      <c r="Q182" s="191"/>
      <c r="R182" s="191"/>
      <c r="S182" s="191"/>
      <c r="T182" s="192"/>
      <c r="AT182" s="187" t="s">
        <v>149</v>
      </c>
      <c r="AU182" s="187" t="s">
        <v>88</v>
      </c>
      <c r="AV182" s="14" t="s">
        <v>86</v>
      </c>
      <c r="AW182" s="14" t="s">
        <v>34</v>
      </c>
      <c r="AX182" s="14" t="s">
        <v>78</v>
      </c>
      <c r="AY182" s="187" t="s">
        <v>141</v>
      </c>
    </row>
    <row r="183" spans="1:65" s="13" customFormat="1">
      <c r="B183" s="177"/>
      <c r="D183" s="178" t="s">
        <v>149</v>
      </c>
      <c r="E183" s="179" t="s">
        <v>1</v>
      </c>
      <c r="F183" s="180" t="s">
        <v>629</v>
      </c>
      <c r="H183" s="181">
        <v>2.4</v>
      </c>
      <c r="I183" s="182"/>
      <c r="L183" s="177"/>
      <c r="M183" s="183"/>
      <c r="N183" s="184"/>
      <c r="O183" s="184"/>
      <c r="P183" s="184"/>
      <c r="Q183" s="184"/>
      <c r="R183" s="184"/>
      <c r="S183" s="184"/>
      <c r="T183" s="185"/>
      <c r="AT183" s="179" t="s">
        <v>149</v>
      </c>
      <c r="AU183" s="179" t="s">
        <v>88</v>
      </c>
      <c r="AV183" s="13" t="s">
        <v>88</v>
      </c>
      <c r="AW183" s="13" t="s">
        <v>34</v>
      </c>
      <c r="AX183" s="13" t="s">
        <v>78</v>
      </c>
      <c r="AY183" s="179" t="s">
        <v>141</v>
      </c>
    </row>
    <row r="184" spans="1:65" s="13" customFormat="1">
      <c r="B184" s="177"/>
      <c r="D184" s="178" t="s">
        <v>149</v>
      </c>
      <c r="E184" s="179" t="s">
        <v>1</v>
      </c>
      <c r="F184" s="180" t="s">
        <v>630</v>
      </c>
      <c r="H184" s="181">
        <v>3.84</v>
      </c>
      <c r="I184" s="182"/>
      <c r="L184" s="177"/>
      <c r="M184" s="183"/>
      <c r="N184" s="184"/>
      <c r="O184" s="184"/>
      <c r="P184" s="184"/>
      <c r="Q184" s="184"/>
      <c r="R184" s="184"/>
      <c r="S184" s="184"/>
      <c r="T184" s="185"/>
      <c r="AT184" s="179" t="s">
        <v>149</v>
      </c>
      <c r="AU184" s="179" t="s">
        <v>88</v>
      </c>
      <c r="AV184" s="13" t="s">
        <v>88</v>
      </c>
      <c r="AW184" s="13" t="s">
        <v>34</v>
      </c>
      <c r="AX184" s="13" t="s">
        <v>78</v>
      </c>
      <c r="AY184" s="179" t="s">
        <v>141</v>
      </c>
    </row>
    <row r="185" spans="1:65" s="15" customFormat="1">
      <c r="B185" s="193"/>
      <c r="D185" s="178" t="s">
        <v>149</v>
      </c>
      <c r="E185" s="194" t="s">
        <v>1</v>
      </c>
      <c r="F185" s="195" t="s">
        <v>158</v>
      </c>
      <c r="H185" s="196">
        <v>6.24</v>
      </c>
      <c r="I185" s="197"/>
      <c r="L185" s="193"/>
      <c r="M185" s="198"/>
      <c r="N185" s="199"/>
      <c r="O185" s="199"/>
      <c r="P185" s="199"/>
      <c r="Q185" s="199"/>
      <c r="R185" s="199"/>
      <c r="S185" s="199"/>
      <c r="T185" s="200"/>
      <c r="AT185" s="194" t="s">
        <v>149</v>
      </c>
      <c r="AU185" s="194" t="s">
        <v>88</v>
      </c>
      <c r="AV185" s="15" t="s">
        <v>147</v>
      </c>
      <c r="AW185" s="15" t="s">
        <v>34</v>
      </c>
      <c r="AX185" s="15" t="s">
        <v>86</v>
      </c>
      <c r="AY185" s="194" t="s">
        <v>141</v>
      </c>
    </row>
    <row r="186" spans="1:65" s="2" customFormat="1" ht="16.5" customHeight="1">
      <c r="A186" s="33"/>
      <c r="B186" s="162"/>
      <c r="C186" s="163" t="s">
        <v>7</v>
      </c>
      <c r="D186" s="163" t="s">
        <v>143</v>
      </c>
      <c r="E186" s="164" t="s">
        <v>273</v>
      </c>
      <c r="F186" s="165" t="s">
        <v>274</v>
      </c>
      <c r="G186" s="166" t="s">
        <v>146</v>
      </c>
      <c r="H186" s="167">
        <v>6.24</v>
      </c>
      <c r="I186" s="168"/>
      <c r="J186" s="169">
        <f>ROUND(I186*H186,2)</f>
        <v>0</v>
      </c>
      <c r="K186" s="170"/>
      <c r="L186" s="34"/>
      <c r="M186" s="171" t="s">
        <v>1</v>
      </c>
      <c r="N186" s="172" t="s">
        <v>43</v>
      </c>
      <c r="O186" s="59"/>
      <c r="P186" s="173">
        <f>O186*H186</f>
        <v>0</v>
      </c>
      <c r="Q186" s="173">
        <v>0</v>
      </c>
      <c r="R186" s="173">
        <f>Q186*H186</f>
        <v>0</v>
      </c>
      <c r="S186" s="173">
        <v>0</v>
      </c>
      <c r="T186" s="17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75" t="s">
        <v>147</v>
      </c>
      <c r="AT186" s="175" t="s">
        <v>143</v>
      </c>
      <c r="AU186" s="175" t="s">
        <v>88</v>
      </c>
      <c r="AY186" s="18" t="s">
        <v>141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8" t="s">
        <v>86</v>
      </c>
      <c r="BK186" s="176">
        <f>ROUND(I186*H186,2)</f>
        <v>0</v>
      </c>
      <c r="BL186" s="18" t="s">
        <v>147</v>
      </c>
      <c r="BM186" s="175" t="s">
        <v>631</v>
      </c>
    </row>
    <row r="187" spans="1:65" s="12" customFormat="1" ht="22.8" customHeight="1">
      <c r="B187" s="149"/>
      <c r="D187" s="150" t="s">
        <v>77</v>
      </c>
      <c r="E187" s="160" t="s">
        <v>169</v>
      </c>
      <c r="F187" s="160" t="s">
        <v>287</v>
      </c>
      <c r="I187" s="152"/>
      <c r="J187" s="161">
        <f>BK187</f>
        <v>0</v>
      </c>
      <c r="L187" s="149"/>
      <c r="M187" s="154"/>
      <c r="N187" s="155"/>
      <c r="O187" s="155"/>
      <c r="P187" s="156">
        <f>SUM(P188:P219)</f>
        <v>0</v>
      </c>
      <c r="Q187" s="155"/>
      <c r="R187" s="156">
        <f>SUM(R188:R219)</f>
        <v>3.9679250000000001</v>
      </c>
      <c r="S187" s="155"/>
      <c r="T187" s="157">
        <f>SUM(T188:T219)</f>
        <v>0</v>
      </c>
      <c r="AR187" s="150" t="s">
        <v>86</v>
      </c>
      <c r="AT187" s="158" t="s">
        <v>77</v>
      </c>
      <c r="AU187" s="158" t="s">
        <v>86</v>
      </c>
      <c r="AY187" s="150" t="s">
        <v>141</v>
      </c>
      <c r="BK187" s="159">
        <f>SUM(BK188:BK219)</f>
        <v>0</v>
      </c>
    </row>
    <row r="188" spans="1:65" s="2" customFormat="1" ht="21.75" customHeight="1">
      <c r="A188" s="33"/>
      <c r="B188" s="162"/>
      <c r="C188" s="163" t="s">
        <v>256</v>
      </c>
      <c r="D188" s="163" t="s">
        <v>143</v>
      </c>
      <c r="E188" s="164" t="s">
        <v>289</v>
      </c>
      <c r="F188" s="165" t="s">
        <v>290</v>
      </c>
      <c r="G188" s="166" t="s">
        <v>146</v>
      </c>
      <c r="H188" s="167">
        <v>41.5</v>
      </c>
      <c r="I188" s="168"/>
      <c r="J188" s="169">
        <f>ROUND(I188*H188,2)</f>
        <v>0</v>
      </c>
      <c r="K188" s="170"/>
      <c r="L188" s="34"/>
      <c r="M188" s="171" t="s">
        <v>1</v>
      </c>
      <c r="N188" s="172" t="s">
        <v>43</v>
      </c>
      <c r="O188" s="59"/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5" t="s">
        <v>147</v>
      </c>
      <c r="AT188" s="175" t="s">
        <v>143</v>
      </c>
      <c r="AU188" s="175" t="s">
        <v>88</v>
      </c>
      <c r="AY188" s="18" t="s">
        <v>141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8" t="s">
        <v>86</v>
      </c>
      <c r="BK188" s="176">
        <f>ROUND(I188*H188,2)</f>
        <v>0</v>
      </c>
      <c r="BL188" s="18" t="s">
        <v>147</v>
      </c>
      <c r="BM188" s="175" t="s">
        <v>632</v>
      </c>
    </row>
    <row r="189" spans="1:65" s="14" customFormat="1">
      <c r="B189" s="186"/>
      <c r="D189" s="178" t="s">
        <v>149</v>
      </c>
      <c r="E189" s="187" t="s">
        <v>1</v>
      </c>
      <c r="F189" s="188" t="s">
        <v>633</v>
      </c>
      <c r="H189" s="187" t="s">
        <v>1</v>
      </c>
      <c r="I189" s="189"/>
      <c r="L189" s="186"/>
      <c r="M189" s="190"/>
      <c r="N189" s="191"/>
      <c r="O189" s="191"/>
      <c r="P189" s="191"/>
      <c r="Q189" s="191"/>
      <c r="R189" s="191"/>
      <c r="S189" s="191"/>
      <c r="T189" s="192"/>
      <c r="AT189" s="187" t="s">
        <v>149</v>
      </c>
      <c r="AU189" s="187" t="s">
        <v>88</v>
      </c>
      <c r="AV189" s="14" t="s">
        <v>86</v>
      </c>
      <c r="AW189" s="14" t="s">
        <v>34</v>
      </c>
      <c r="AX189" s="14" t="s">
        <v>78</v>
      </c>
      <c r="AY189" s="187" t="s">
        <v>141</v>
      </c>
    </row>
    <row r="190" spans="1:65" s="13" customFormat="1">
      <c r="B190" s="177"/>
      <c r="D190" s="178" t="s">
        <v>149</v>
      </c>
      <c r="E190" s="179" t="s">
        <v>1</v>
      </c>
      <c r="F190" s="180" t="s">
        <v>599</v>
      </c>
      <c r="H190" s="181">
        <v>41.5</v>
      </c>
      <c r="I190" s="182"/>
      <c r="L190" s="177"/>
      <c r="M190" s="183"/>
      <c r="N190" s="184"/>
      <c r="O190" s="184"/>
      <c r="P190" s="184"/>
      <c r="Q190" s="184"/>
      <c r="R190" s="184"/>
      <c r="S190" s="184"/>
      <c r="T190" s="185"/>
      <c r="AT190" s="179" t="s">
        <v>149</v>
      </c>
      <c r="AU190" s="179" t="s">
        <v>88</v>
      </c>
      <c r="AV190" s="13" t="s">
        <v>88</v>
      </c>
      <c r="AW190" s="13" t="s">
        <v>34</v>
      </c>
      <c r="AX190" s="13" t="s">
        <v>78</v>
      </c>
      <c r="AY190" s="179" t="s">
        <v>141</v>
      </c>
    </row>
    <row r="191" spans="1:65" s="15" customFormat="1">
      <c r="B191" s="193"/>
      <c r="D191" s="178" t="s">
        <v>149</v>
      </c>
      <c r="E191" s="194" t="s">
        <v>1</v>
      </c>
      <c r="F191" s="195" t="s">
        <v>158</v>
      </c>
      <c r="H191" s="196">
        <v>41.5</v>
      </c>
      <c r="I191" s="197"/>
      <c r="L191" s="193"/>
      <c r="M191" s="198"/>
      <c r="N191" s="199"/>
      <c r="O191" s="199"/>
      <c r="P191" s="199"/>
      <c r="Q191" s="199"/>
      <c r="R191" s="199"/>
      <c r="S191" s="199"/>
      <c r="T191" s="200"/>
      <c r="AT191" s="194" t="s">
        <v>149</v>
      </c>
      <c r="AU191" s="194" t="s">
        <v>88</v>
      </c>
      <c r="AV191" s="15" t="s">
        <v>147</v>
      </c>
      <c r="AW191" s="15" t="s">
        <v>34</v>
      </c>
      <c r="AX191" s="15" t="s">
        <v>86</v>
      </c>
      <c r="AY191" s="194" t="s">
        <v>141</v>
      </c>
    </row>
    <row r="192" spans="1:65" s="2" customFormat="1" ht="21.75" customHeight="1">
      <c r="A192" s="33"/>
      <c r="B192" s="162"/>
      <c r="C192" s="163" t="s">
        <v>264</v>
      </c>
      <c r="D192" s="163" t="s">
        <v>143</v>
      </c>
      <c r="E192" s="164" t="s">
        <v>294</v>
      </c>
      <c r="F192" s="165" t="s">
        <v>295</v>
      </c>
      <c r="G192" s="166" t="s">
        <v>146</v>
      </c>
      <c r="H192" s="167">
        <v>40.5</v>
      </c>
      <c r="I192" s="168"/>
      <c r="J192" s="169">
        <f>ROUND(I192*H192,2)</f>
        <v>0</v>
      </c>
      <c r="K192" s="170"/>
      <c r="L192" s="34"/>
      <c r="M192" s="171" t="s">
        <v>1</v>
      </c>
      <c r="N192" s="172" t="s">
        <v>43</v>
      </c>
      <c r="O192" s="59"/>
      <c r="P192" s="173">
        <f>O192*H192</f>
        <v>0</v>
      </c>
      <c r="Q192" s="173">
        <v>0</v>
      </c>
      <c r="R192" s="173">
        <f>Q192*H192</f>
        <v>0</v>
      </c>
      <c r="S192" s="173">
        <v>0</v>
      </c>
      <c r="T192" s="174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5" t="s">
        <v>147</v>
      </c>
      <c r="AT192" s="175" t="s">
        <v>143</v>
      </c>
      <c r="AU192" s="175" t="s">
        <v>88</v>
      </c>
      <c r="AY192" s="18" t="s">
        <v>141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8" t="s">
        <v>86</v>
      </c>
      <c r="BK192" s="176">
        <f>ROUND(I192*H192,2)</f>
        <v>0</v>
      </c>
      <c r="BL192" s="18" t="s">
        <v>147</v>
      </c>
      <c r="BM192" s="175" t="s">
        <v>634</v>
      </c>
    </row>
    <row r="193" spans="1:65" s="14" customFormat="1">
      <c r="B193" s="186"/>
      <c r="D193" s="178" t="s">
        <v>149</v>
      </c>
      <c r="E193" s="187" t="s">
        <v>1</v>
      </c>
      <c r="F193" s="188" t="s">
        <v>297</v>
      </c>
      <c r="H193" s="187" t="s">
        <v>1</v>
      </c>
      <c r="I193" s="189"/>
      <c r="L193" s="186"/>
      <c r="M193" s="190"/>
      <c r="N193" s="191"/>
      <c r="O193" s="191"/>
      <c r="P193" s="191"/>
      <c r="Q193" s="191"/>
      <c r="R193" s="191"/>
      <c r="S193" s="191"/>
      <c r="T193" s="192"/>
      <c r="AT193" s="187" t="s">
        <v>149</v>
      </c>
      <c r="AU193" s="187" t="s">
        <v>88</v>
      </c>
      <c r="AV193" s="14" t="s">
        <v>86</v>
      </c>
      <c r="AW193" s="14" t="s">
        <v>34</v>
      </c>
      <c r="AX193" s="14" t="s">
        <v>78</v>
      </c>
      <c r="AY193" s="187" t="s">
        <v>141</v>
      </c>
    </row>
    <row r="194" spans="1:65" s="13" customFormat="1">
      <c r="B194" s="177"/>
      <c r="D194" s="178" t="s">
        <v>149</v>
      </c>
      <c r="E194" s="179" t="s">
        <v>1</v>
      </c>
      <c r="F194" s="180" t="s">
        <v>597</v>
      </c>
      <c r="H194" s="181">
        <v>40.5</v>
      </c>
      <c r="I194" s="182"/>
      <c r="L194" s="177"/>
      <c r="M194" s="183"/>
      <c r="N194" s="184"/>
      <c r="O194" s="184"/>
      <c r="P194" s="184"/>
      <c r="Q194" s="184"/>
      <c r="R194" s="184"/>
      <c r="S194" s="184"/>
      <c r="T194" s="185"/>
      <c r="AT194" s="179" t="s">
        <v>149</v>
      </c>
      <c r="AU194" s="179" t="s">
        <v>88</v>
      </c>
      <c r="AV194" s="13" t="s">
        <v>88</v>
      </c>
      <c r="AW194" s="13" t="s">
        <v>34</v>
      </c>
      <c r="AX194" s="13" t="s">
        <v>78</v>
      </c>
      <c r="AY194" s="179" t="s">
        <v>141</v>
      </c>
    </row>
    <row r="195" spans="1:65" s="15" customFormat="1">
      <c r="B195" s="193"/>
      <c r="D195" s="178" t="s">
        <v>149</v>
      </c>
      <c r="E195" s="194" t="s">
        <v>1</v>
      </c>
      <c r="F195" s="195" t="s">
        <v>158</v>
      </c>
      <c r="H195" s="196">
        <v>40.5</v>
      </c>
      <c r="I195" s="197"/>
      <c r="L195" s="193"/>
      <c r="M195" s="198"/>
      <c r="N195" s="199"/>
      <c r="O195" s="199"/>
      <c r="P195" s="199"/>
      <c r="Q195" s="199"/>
      <c r="R195" s="199"/>
      <c r="S195" s="199"/>
      <c r="T195" s="200"/>
      <c r="AT195" s="194" t="s">
        <v>149</v>
      </c>
      <c r="AU195" s="194" t="s">
        <v>88</v>
      </c>
      <c r="AV195" s="15" t="s">
        <v>147</v>
      </c>
      <c r="AW195" s="15" t="s">
        <v>34</v>
      </c>
      <c r="AX195" s="15" t="s">
        <v>86</v>
      </c>
      <c r="AY195" s="194" t="s">
        <v>141</v>
      </c>
    </row>
    <row r="196" spans="1:65" s="2" customFormat="1" ht="16.5" customHeight="1">
      <c r="A196" s="33"/>
      <c r="B196" s="162"/>
      <c r="C196" s="163" t="s">
        <v>272</v>
      </c>
      <c r="D196" s="163" t="s">
        <v>143</v>
      </c>
      <c r="E196" s="164" t="s">
        <v>300</v>
      </c>
      <c r="F196" s="165" t="s">
        <v>301</v>
      </c>
      <c r="G196" s="166" t="s">
        <v>146</v>
      </c>
      <c r="H196" s="167">
        <v>670</v>
      </c>
      <c r="I196" s="168"/>
      <c r="J196" s="169">
        <f>ROUND(I196*H196,2)</f>
        <v>0</v>
      </c>
      <c r="K196" s="170"/>
      <c r="L196" s="34"/>
      <c r="M196" s="171" t="s">
        <v>1</v>
      </c>
      <c r="N196" s="172" t="s">
        <v>43</v>
      </c>
      <c r="O196" s="59"/>
      <c r="P196" s="173">
        <f>O196*H196</f>
        <v>0</v>
      </c>
      <c r="Q196" s="173">
        <v>0</v>
      </c>
      <c r="R196" s="173">
        <f>Q196*H196</f>
        <v>0</v>
      </c>
      <c r="S196" s="173">
        <v>0</v>
      </c>
      <c r="T196" s="174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75" t="s">
        <v>147</v>
      </c>
      <c r="AT196" s="175" t="s">
        <v>143</v>
      </c>
      <c r="AU196" s="175" t="s">
        <v>88</v>
      </c>
      <c r="AY196" s="18" t="s">
        <v>141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8" t="s">
        <v>86</v>
      </c>
      <c r="BK196" s="176">
        <f>ROUND(I196*H196,2)</f>
        <v>0</v>
      </c>
      <c r="BL196" s="18" t="s">
        <v>147</v>
      </c>
      <c r="BM196" s="175" t="s">
        <v>635</v>
      </c>
    </row>
    <row r="197" spans="1:65" s="14" customFormat="1">
      <c r="B197" s="186"/>
      <c r="D197" s="178" t="s">
        <v>149</v>
      </c>
      <c r="E197" s="187" t="s">
        <v>1</v>
      </c>
      <c r="F197" s="188" t="s">
        <v>636</v>
      </c>
      <c r="H197" s="187" t="s">
        <v>1</v>
      </c>
      <c r="I197" s="189"/>
      <c r="L197" s="186"/>
      <c r="M197" s="190"/>
      <c r="N197" s="191"/>
      <c r="O197" s="191"/>
      <c r="P197" s="191"/>
      <c r="Q197" s="191"/>
      <c r="R197" s="191"/>
      <c r="S197" s="191"/>
      <c r="T197" s="192"/>
      <c r="AT197" s="187" t="s">
        <v>149</v>
      </c>
      <c r="AU197" s="187" t="s">
        <v>88</v>
      </c>
      <c r="AV197" s="14" t="s">
        <v>86</v>
      </c>
      <c r="AW197" s="14" t="s">
        <v>34</v>
      </c>
      <c r="AX197" s="14" t="s">
        <v>78</v>
      </c>
      <c r="AY197" s="187" t="s">
        <v>141</v>
      </c>
    </row>
    <row r="198" spans="1:65" s="13" customFormat="1">
      <c r="B198" s="177"/>
      <c r="D198" s="178" t="s">
        <v>149</v>
      </c>
      <c r="E198" s="179" t="s">
        <v>1</v>
      </c>
      <c r="F198" s="180" t="s">
        <v>637</v>
      </c>
      <c r="H198" s="181">
        <v>670</v>
      </c>
      <c r="I198" s="182"/>
      <c r="L198" s="177"/>
      <c r="M198" s="183"/>
      <c r="N198" s="184"/>
      <c r="O198" s="184"/>
      <c r="P198" s="184"/>
      <c r="Q198" s="184"/>
      <c r="R198" s="184"/>
      <c r="S198" s="184"/>
      <c r="T198" s="185"/>
      <c r="AT198" s="179" t="s">
        <v>149</v>
      </c>
      <c r="AU198" s="179" t="s">
        <v>88</v>
      </c>
      <c r="AV198" s="13" t="s">
        <v>88</v>
      </c>
      <c r="AW198" s="13" t="s">
        <v>34</v>
      </c>
      <c r="AX198" s="13" t="s">
        <v>78</v>
      </c>
      <c r="AY198" s="179" t="s">
        <v>141</v>
      </c>
    </row>
    <row r="199" spans="1:65" s="15" customFormat="1">
      <c r="B199" s="193"/>
      <c r="D199" s="178" t="s">
        <v>149</v>
      </c>
      <c r="E199" s="194" t="s">
        <v>1</v>
      </c>
      <c r="F199" s="195" t="s">
        <v>158</v>
      </c>
      <c r="H199" s="196">
        <v>670</v>
      </c>
      <c r="I199" s="197"/>
      <c r="L199" s="193"/>
      <c r="M199" s="198"/>
      <c r="N199" s="199"/>
      <c r="O199" s="199"/>
      <c r="P199" s="199"/>
      <c r="Q199" s="199"/>
      <c r="R199" s="199"/>
      <c r="S199" s="199"/>
      <c r="T199" s="200"/>
      <c r="AT199" s="194" t="s">
        <v>149</v>
      </c>
      <c r="AU199" s="194" t="s">
        <v>88</v>
      </c>
      <c r="AV199" s="15" t="s">
        <v>147</v>
      </c>
      <c r="AW199" s="15" t="s">
        <v>34</v>
      </c>
      <c r="AX199" s="15" t="s">
        <v>86</v>
      </c>
      <c r="AY199" s="194" t="s">
        <v>141</v>
      </c>
    </row>
    <row r="200" spans="1:65" s="2" customFormat="1" ht="16.5" customHeight="1">
      <c r="A200" s="33"/>
      <c r="B200" s="162"/>
      <c r="C200" s="163" t="s">
        <v>277</v>
      </c>
      <c r="D200" s="163" t="s">
        <v>143</v>
      </c>
      <c r="E200" s="164" t="s">
        <v>304</v>
      </c>
      <c r="F200" s="165" t="s">
        <v>305</v>
      </c>
      <c r="G200" s="166" t="s">
        <v>146</v>
      </c>
      <c r="H200" s="167">
        <v>710.5</v>
      </c>
      <c r="I200" s="168"/>
      <c r="J200" s="169">
        <f>ROUND(I200*H200,2)</f>
        <v>0</v>
      </c>
      <c r="K200" s="170"/>
      <c r="L200" s="34"/>
      <c r="M200" s="171" t="s">
        <v>1</v>
      </c>
      <c r="N200" s="172" t="s">
        <v>43</v>
      </c>
      <c r="O200" s="59"/>
      <c r="P200" s="173">
        <f>O200*H200</f>
        <v>0</v>
      </c>
      <c r="Q200" s="173">
        <v>0</v>
      </c>
      <c r="R200" s="173">
        <f>Q200*H200</f>
        <v>0</v>
      </c>
      <c r="S200" s="173">
        <v>0</v>
      </c>
      <c r="T200" s="174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5" t="s">
        <v>147</v>
      </c>
      <c r="AT200" s="175" t="s">
        <v>143</v>
      </c>
      <c r="AU200" s="175" t="s">
        <v>88</v>
      </c>
      <c r="AY200" s="18" t="s">
        <v>141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8" t="s">
        <v>86</v>
      </c>
      <c r="BK200" s="176">
        <f>ROUND(I200*H200,2)</f>
        <v>0</v>
      </c>
      <c r="BL200" s="18" t="s">
        <v>147</v>
      </c>
      <c r="BM200" s="175" t="s">
        <v>638</v>
      </c>
    </row>
    <row r="201" spans="1:65" s="14" customFormat="1">
      <c r="B201" s="186"/>
      <c r="D201" s="178" t="s">
        <v>149</v>
      </c>
      <c r="E201" s="187" t="s">
        <v>1</v>
      </c>
      <c r="F201" s="188" t="s">
        <v>636</v>
      </c>
      <c r="H201" s="187" t="s">
        <v>1</v>
      </c>
      <c r="I201" s="189"/>
      <c r="L201" s="186"/>
      <c r="M201" s="190"/>
      <c r="N201" s="191"/>
      <c r="O201" s="191"/>
      <c r="P201" s="191"/>
      <c r="Q201" s="191"/>
      <c r="R201" s="191"/>
      <c r="S201" s="191"/>
      <c r="T201" s="192"/>
      <c r="AT201" s="187" t="s">
        <v>149</v>
      </c>
      <c r="AU201" s="187" t="s">
        <v>88</v>
      </c>
      <c r="AV201" s="14" t="s">
        <v>86</v>
      </c>
      <c r="AW201" s="14" t="s">
        <v>34</v>
      </c>
      <c r="AX201" s="14" t="s">
        <v>78</v>
      </c>
      <c r="AY201" s="187" t="s">
        <v>141</v>
      </c>
    </row>
    <row r="202" spans="1:65" s="13" customFormat="1">
      <c r="B202" s="177"/>
      <c r="D202" s="178" t="s">
        <v>149</v>
      </c>
      <c r="E202" s="179" t="s">
        <v>1</v>
      </c>
      <c r="F202" s="180" t="s">
        <v>637</v>
      </c>
      <c r="H202" s="181">
        <v>670</v>
      </c>
      <c r="I202" s="182"/>
      <c r="L202" s="177"/>
      <c r="M202" s="183"/>
      <c r="N202" s="184"/>
      <c r="O202" s="184"/>
      <c r="P202" s="184"/>
      <c r="Q202" s="184"/>
      <c r="R202" s="184"/>
      <c r="S202" s="184"/>
      <c r="T202" s="185"/>
      <c r="AT202" s="179" t="s">
        <v>149</v>
      </c>
      <c r="AU202" s="179" t="s">
        <v>88</v>
      </c>
      <c r="AV202" s="13" t="s">
        <v>88</v>
      </c>
      <c r="AW202" s="13" t="s">
        <v>34</v>
      </c>
      <c r="AX202" s="13" t="s">
        <v>78</v>
      </c>
      <c r="AY202" s="179" t="s">
        <v>141</v>
      </c>
    </row>
    <row r="203" spans="1:65" s="14" customFormat="1">
      <c r="B203" s="186"/>
      <c r="D203" s="178" t="s">
        <v>149</v>
      </c>
      <c r="E203" s="187" t="s">
        <v>1</v>
      </c>
      <c r="F203" s="188" t="s">
        <v>639</v>
      </c>
      <c r="H203" s="187" t="s">
        <v>1</v>
      </c>
      <c r="I203" s="189"/>
      <c r="L203" s="186"/>
      <c r="M203" s="190"/>
      <c r="N203" s="191"/>
      <c r="O203" s="191"/>
      <c r="P203" s="191"/>
      <c r="Q203" s="191"/>
      <c r="R203" s="191"/>
      <c r="S203" s="191"/>
      <c r="T203" s="192"/>
      <c r="AT203" s="187" t="s">
        <v>149</v>
      </c>
      <c r="AU203" s="187" t="s">
        <v>88</v>
      </c>
      <c r="AV203" s="14" t="s">
        <v>86</v>
      </c>
      <c r="AW203" s="14" t="s">
        <v>34</v>
      </c>
      <c r="AX203" s="14" t="s">
        <v>78</v>
      </c>
      <c r="AY203" s="187" t="s">
        <v>141</v>
      </c>
    </row>
    <row r="204" spans="1:65" s="13" customFormat="1">
      <c r="B204" s="177"/>
      <c r="D204" s="178" t="s">
        <v>149</v>
      </c>
      <c r="E204" s="179" t="s">
        <v>1</v>
      </c>
      <c r="F204" s="180" t="s">
        <v>597</v>
      </c>
      <c r="H204" s="181">
        <v>40.5</v>
      </c>
      <c r="I204" s="182"/>
      <c r="L204" s="177"/>
      <c r="M204" s="183"/>
      <c r="N204" s="184"/>
      <c r="O204" s="184"/>
      <c r="P204" s="184"/>
      <c r="Q204" s="184"/>
      <c r="R204" s="184"/>
      <c r="S204" s="184"/>
      <c r="T204" s="185"/>
      <c r="AT204" s="179" t="s">
        <v>149</v>
      </c>
      <c r="AU204" s="179" t="s">
        <v>88</v>
      </c>
      <c r="AV204" s="13" t="s">
        <v>88</v>
      </c>
      <c r="AW204" s="13" t="s">
        <v>34</v>
      </c>
      <c r="AX204" s="13" t="s">
        <v>78</v>
      </c>
      <c r="AY204" s="179" t="s">
        <v>141</v>
      </c>
    </row>
    <row r="205" spans="1:65" s="15" customFormat="1">
      <c r="B205" s="193"/>
      <c r="D205" s="178" t="s">
        <v>149</v>
      </c>
      <c r="E205" s="194" t="s">
        <v>1</v>
      </c>
      <c r="F205" s="195" t="s">
        <v>158</v>
      </c>
      <c r="H205" s="196">
        <v>710.5</v>
      </c>
      <c r="I205" s="197"/>
      <c r="L205" s="193"/>
      <c r="M205" s="198"/>
      <c r="N205" s="199"/>
      <c r="O205" s="199"/>
      <c r="P205" s="199"/>
      <c r="Q205" s="199"/>
      <c r="R205" s="199"/>
      <c r="S205" s="199"/>
      <c r="T205" s="200"/>
      <c r="AT205" s="194" t="s">
        <v>149</v>
      </c>
      <c r="AU205" s="194" t="s">
        <v>88</v>
      </c>
      <c r="AV205" s="15" t="s">
        <v>147</v>
      </c>
      <c r="AW205" s="15" t="s">
        <v>34</v>
      </c>
      <c r="AX205" s="15" t="s">
        <v>86</v>
      </c>
      <c r="AY205" s="194" t="s">
        <v>141</v>
      </c>
    </row>
    <row r="206" spans="1:65" s="2" customFormat="1" ht="21.75" customHeight="1">
      <c r="A206" s="33"/>
      <c r="B206" s="162"/>
      <c r="C206" s="163" t="s">
        <v>283</v>
      </c>
      <c r="D206" s="163" t="s">
        <v>143</v>
      </c>
      <c r="E206" s="164" t="s">
        <v>310</v>
      </c>
      <c r="F206" s="165" t="s">
        <v>311</v>
      </c>
      <c r="G206" s="166" t="s">
        <v>312</v>
      </c>
      <c r="H206" s="167">
        <v>260</v>
      </c>
      <c r="I206" s="168"/>
      <c r="J206" s="169">
        <f>ROUND(I206*H206,2)</f>
        <v>0</v>
      </c>
      <c r="K206" s="170"/>
      <c r="L206" s="34"/>
      <c r="M206" s="171" t="s">
        <v>1</v>
      </c>
      <c r="N206" s="172" t="s">
        <v>43</v>
      </c>
      <c r="O206" s="59"/>
      <c r="P206" s="173">
        <f>O206*H206</f>
        <v>0</v>
      </c>
      <c r="Q206" s="173">
        <v>1.0000000000000001E-5</v>
      </c>
      <c r="R206" s="173">
        <f>Q206*H206</f>
        <v>2.6000000000000003E-3</v>
      </c>
      <c r="S206" s="173">
        <v>0</v>
      </c>
      <c r="T206" s="17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5" t="s">
        <v>147</v>
      </c>
      <c r="AT206" s="175" t="s">
        <v>143</v>
      </c>
      <c r="AU206" s="175" t="s">
        <v>88</v>
      </c>
      <c r="AY206" s="18" t="s">
        <v>141</v>
      </c>
      <c r="BE206" s="176">
        <f>IF(N206="základní",J206,0)</f>
        <v>0</v>
      </c>
      <c r="BF206" s="176">
        <f>IF(N206="snížená",J206,0)</f>
        <v>0</v>
      </c>
      <c r="BG206" s="176">
        <f>IF(N206="zákl. přenesená",J206,0)</f>
        <v>0</v>
      </c>
      <c r="BH206" s="176">
        <f>IF(N206="sníž. přenesená",J206,0)</f>
        <v>0</v>
      </c>
      <c r="BI206" s="176">
        <f>IF(N206="nulová",J206,0)</f>
        <v>0</v>
      </c>
      <c r="BJ206" s="18" t="s">
        <v>86</v>
      </c>
      <c r="BK206" s="176">
        <f>ROUND(I206*H206,2)</f>
        <v>0</v>
      </c>
      <c r="BL206" s="18" t="s">
        <v>147</v>
      </c>
      <c r="BM206" s="175" t="s">
        <v>640</v>
      </c>
    </row>
    <row r="207" spans="1:65" s="13" customFormat="1">
      <c r="B207" s="177"/>
      <c r="D207" s="178" t="s">
        <v>149</v>
      </c>
      <c r="E207" s="179" t="s">
        <v>1</v>
      </c>
      <c r="F207" s="180" t="s">
        <v>641</v>
      </c>
      <c r="H207" s="181">
        <v>260</v>
      </c>
      <c r="I207" s="182"/>
      <c r="L207" s="177"/>
      <c r="M207" s="183"/>
      <c r="N207" s="184"/>
      <c r="O207" s="184"/>
      <c r="P207" s="184"/>
      <c r="Q207" s="184"/>
      <c r="R207" s="184"/>
      <c r="S207" s="184"/>
      <c r="T207" s="185"/>
      <c r="AT207" s="179" t="s">
        <v>149</v>
      </c>
      <c r="AU207" s="179" t="s">
        <v>88</v>
      </c>
      <c r="AV207" s="13" t="s">
        <v>88</v>
      </c>
      <c r="AW207" s="13" t="s">
        <v>34</v>
      </c>
      <c r="AX207" s="13" t="s">
        <v>86</v>
      </c>
      <c r="AY207" s="179" t="s">
        <v>141</v>
      </c>
    </row>
    <row r="208" spans="1:65" s="2" customFormat="1" ht="33" customHeight="1">
      <c r="A208" s="33"/>
      <c r="B208" s="162"/>
      <c r="C208" s="163" t="s">
        <v>288</v>
      </c>
      <c r="D208" s="163" t="s">
        <v>143</v>
      </c>
      <c r="E208" s="164" t="s">
        <v>317</v>
      </c>
      <c r="F208" s="165" t="s">
        <v>318</v>
      </c>
      <c r="G208" s="166" t="s">
        <v>146</v>
      </c>
      <c r="H208" s="167">
        <v>670</v>
      </c>
      <c r="I208" s="168"/>
      <c r="J208" s="169">
        <f>ROUND(I208*H208,2)</f>
        <v>0</v>
      </c>
      <c r="K208" s="170"/>
      <c r="L208" s="34"/>
      <c r="M208" s="171" t="s">
        <v>1</v>
      </c>
      <c r="N208" s="172" t="s">
        <v>43</v>
      </c>
      <c r="O208" s="59"/>
      <c r="P208" s="173">
        <f>O208*H208</f>
        <v>0</v>
      </c>
      <c r="Q208" s="173">
        <v>0</v>
      </c>
      <c r="R208" s="173">
        <f>Q208*H208</f>
        <v>0</v>
      </c>
      <c r="S208" s="173">
        <v>0</v>
      </c>
      <c r="T208" s="174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75" t="s">
        <v>147</v>
      </c>
      <c r="AT208" s="175" t="s">
        <v>143</v>
      </c>
      <c r="AU208" s="175" t="s">
        <v>88</v>
      </c>
      <c r="AY208" s="18" t="s">
        <v>141</v>
      </c>
      <c r="BE208" s="176">
        <f>IF(N208="základní",J208,0)</f>
        <v>0</v>
      </c>
      <c r="BF208" s="176">
        <f>IF(N208="snížená",J208,0)</f>
        <v>0</v>
      </c>
      <c r="BG208" s="176">
        <f>IF(N208="zákl. přenesená",J208,0)</f>
        <v>0</v>
      </c>
      <c r="BH208" s="176">
        <f>IF(N208="sníž. přenesená",J208,0)</f>
        <v>0</v>
      </c>
      <c r="BI208" s="176">
        <f>IF(N208="nulová",J208,0)</f>
        <v>0</v>
      </c>
      <c r="BJ208" s="18" t="s">
        <v>86</v>
      </c>
      <c r="BK208" s="176">
        <f>ROUND(I208*H208,2)</f>
        <v>0</v>
      </c>
      <c r="BL208" s="18" t="s">
        <v>147</v>
      </c>
      <c r="BM208" s="175" t="s">
        <v>642</v>
      </c>
    </row>
    <row r="209" spans="1:65" s="14" customFormat="1">
      <c r="B209" s="186"/>
      <c r="D209" s="178" t="s">
        <v>149</v>
      </c>
      <c r="E209" s="187" t="s">
        <v>1</v>
      </c>
      <c r="F209" s="188" t="s">
        <v>643</v>
      </c>
      <c r="H209" s="187" t="s">
        <v>1</v>
      </c>
      <c r="I209" s="189"/>
      <c r="L209" s="186"/>
      <c r="M209" s="190"/>
      <c r="N209" s="191"/>
      <c r="O209" s="191"/>
      <c r="P209" s="191"/>
      <c r="Q209" s="191"/>
      <c r="R209" s="191"/>
      <c r="S209" s="191"/>
      <c r="T209" s="192"/>
      <c r="AT209" s="187" t="s">
        <v>149</v>
      </c>
      <c r="AU209" s="187" t="s">
        <v>88</v>
      </c>
      <c r="AV209" s="14" t="s">
        <v>86</v>
      </c>
      <c r="AW209" s="14" t="s">
        <v>34</v>
      </c>
      <c r="AX209" s="14" t="s">
        <v>78</v>
      </c>
      <c r="AY209" s="187" t="s">
        <v>141</v>
      </c>
    </row>
    <row r="210" spans="1:65" s="13" customFormat="1">
      <c r="B210" s="177"/>
      <c r="D210" s="178" t="s">
        <v>149</v>
      </c>
      <c r="E210" s="179" t="s">
        <v>1</v>
      </c>
      <c r="F210" s="180" t="s">
        <v>637</v>
      </c>
      <c r="H210" s="181">
        <v>670</v>
      </c>
      <c r="I210" s="182"/>
      <c r="L210" s="177"/>
      <c r="M210" s="183"/>
      <c r="N210" s="184"/>
      <c r="O210" s="184"/>
      <c r="P210" s="184"/>
      <c r="Q210" s="184"/>
      <c r="R210" s="184"/>
      <c r="S210" s="184"/>
      <c r="T210" s="185"/>
      <c r="AT210" s="179" t="s">
        <v>149</v>
      </c>
      <c r="AU210" s="179" t="s">
        <v>88</v>
      </c>
      <c r="AV210" s="13" t="s">
        <v>88</v>
      </c>
      <c r="AW210" s="13" t="s">
        <v>34</v>
      </c>
      <c r="AX210" s="13" t="s">
        <v>78</v>
      </c>
      <c r="AY210" s="179" t="s">
        <v>141</v>
      </c>
    </row>
    <row r="211" spans="1:65" s="15" customFormat="1">
      <c r="B211" s="193"/>
      <c r="D211" s="178" t="s">
        <v>149</v>
      </c>
      <c r="E211" s="194" t="s">
        <v>1</v>
      </c>
      <c r="F211" s="195" t="s">
        <v>158</v>
      </c>
      <c r="H211" s="196">
        <v>670</v>
      </c>
      <c r="I211" s="197"/>
      <c r="L211" s="193"/>
      <c r="M211" s="198"/>
      <c r="N211" s="199"/>
      <c r="O211" s="199"/>
      <c r="P211" s="199"/>
      <c r="Q211" s="199"/>
      <c r="R211" s="199"/>
      <c r="S211" s="199"/>
      <c r="T211" s="200"/>
      <c r="AT211" s="194" t="s">
        <v>149</v>
      </c>
      <c r="AU211" s="194" t="s">
        <v>88</v>
      </c>
      <c r="AV211" s="15" t="s">
        <v>147</v>
      </c>
      <c r="AW211" s="15" t="s">
        <v>34</v>
      </c>
      <c r="AX211" s="15" t="s">
        <v>86</v>
      </c>
      <c r="AY211" s="194" t="s">
        <v>141</v>
      </c>
    </row>
    <row r="212" spans="1:65" s="2" customFormat="1" ht="21.75" customHeight="1">
      <c r="A212" s="33"/>
      <c r="B212" s="162"/>
      <c r="C212" s="163" t="s">
        <v>293</v>
      </c>
      <c r="D212" s="163" t="s">
        <v>143</v>
      </c>
      <c r="E212" s="164" t="s">
        <v>324</v>
      </c>
      <c r="F212" s="165" t="s">
        <v>325</v>
      </c>
      <c r="G212" s="166" t="s">
        <v>146</v>
      </c>
      <c r="H212" s="167">
        <v>41.5</v>
      </c>
      <c r="I212" s="168"/>
      <c r="J212" s="169">
        <f>ROUND(I212*H212,2)</f>
        <v>0</v>
      </c>
      <c r="K212" s="170"/>
      <c r="L212" s="34"/>
      <c r="M212" s="171" t="s">
        <v>1</v>
      </c>
      <c r="N212" s="172" t="s">
        <v>43</v>
      </c>
      <c r="O212" s="59"/>
      <c r="P212" s="173">
        <f>O212*H212</f>
        <v>0</v>
      </c>
      <c r="Q212" s="173">
        <v>8.4250000000000005E-2</v>
      </c>
      <c r="R212" s="173">
        <f>Q212*H212</f>
        <v>3.496375</v>
      </c>
      <c r="S212" s="173">
        <v>0</v>
      </c>
      <c r="T212" s="174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5" t="s">
        <v>147</v>
      </c>
      <c r="AT212" s="175" t="s">
        <v>143</v>
      </c>
      <c r="AU212" s="175" t="s">
        <v>88</v>
      </c>
      <c r="AY212" s="18" t="s">
        <v>141</v>
      </c>
      <c r="BE212" s="176">
        <f>IF(N212="základní",J212,0)</f>
        <v>0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18" t="s">
        <v>86</v>
      </c>
      <c r="BK212" s="176">
        <f>ROUND(I212*H212,2)</f>
        <v>0</v>
      </c>
      <c r="BL212" s="18" t="s">
        <v>147</v>
      </c>
      <c r="BM212" s="175" t="s">
        <v>644</v>
      </c>
    </row>
    <row r="213" spans="1:65" s="14" customFormat="1">
      <c r="B213" s="186"/>
      <c r="D213" s="178" t="s">
        <v>149</v>
      </c>
      <c r="E213" s="187" t="s">
        <v>1</v>
      </c>
      <c r="F213" s="188" t="s">
        <v>327</v>
      </c>
      <c r="H213" s="187" t="s">
        <v>1</v>
      </c>
      <c r="I213" s="189"/>
      <c r="L213" s="186"/>
      <c r="M213" s="190"/>
      <c r="N213" s="191"/>
      <c r="O213" s="191"/>
      <c r="P213" s="191"/>
      <c r="Q213" s="191"/>
      <c r="R213" s="191"/>
      <c r="S213" s="191"/>
      <c r="T213" s="192"/>
      <c r="AT213" s="187" t="s">
        <v>149</v>
      </c>
      <c r="AU213" s="187" t="s">
        <v>88</v>
      </c>
      <c r="AV213" s="14" t="s">
        <v>86</v>
      </c>
      <c r="AW213" s="14" t="s">
        <v>34</v>
      </c>
      <c r="AX213" s="14" t="s">
        <v>78</v>
      </c>
      <c r="AY213" s="187" t="s">
        <v>141</v>
      </c>
    </row>
    <row r="214" spans="1:65" s="13" customFormat="1">
      <c r="B214" s="177"/>
      <c r="D214" s="178" t="s">
        <v>149</v>
      </c>
      <c r="E214" s="179" t="s">
        <v>1</v>
      </c>
      <c r="F214" s="180" t="s">
        <v>599</v>
      </c>
      <c r="H214" s="181">
        <v>41.5</v>
      </c>
      <c r="I214" s="182"/>
      <c r="L214" s="177"/>
      <c r="M214" s="183"/>
      <c r="N214" s="184"/>
      <c r="O214" s="184"/>
      <c r="P214" s="184"/>
      <c r="Q214" s="184"/>
      <c r="R214" s="184"/>
      <c r="S214" s="184"/>
      <c r="T214" s="185"/>
      <c r="AT214" s="179" t="s">
        <v>149</v>
      </c>
      <c r="AU214" s="179" t="s">
        <v>88</v>
      </c>
      <c r="AV214" s="13" t="s">
        <v>88</v>
      </c>
      <c r="AW214" s="13" t="s">
        <v>34</v>
      </c>
      <c r="AX214" s="13" t="s">
        <v>78</v>
      </c>
      <c r="AY214" s="179" t="s">
        <v>141</v>
      </c>
    </row>
    <row r="215" spans="1:65" s="15" customFormat="1">
      <c r="B215" s="193"/>
      <c r="D215" s="178" t="s">
        <v>149</v>
      </c>
      <c r="E215" s="194" t="s">
        <v>1</v>
      </c>
      <c r="F215" s="195" t="s">
        <v>158</v>
      </c>
      <c r="H215" s="196">
        <v>41.5</v>
      </c>
      <c r="I215" s="197"/>
      <c r="L215" s="193"/>
      <c r="M215" s="198"/>
      <c r="N215" s="199"/>
      <c r="O215" s="199"/>
      <c r="P215" s="199"/>
      <c r="Q215" s="199"/>
      <c r="R215" s="199"/>
      <c r="S215" s="199"/>
      <c r="T215" s="200"/>
      <c r="AT215" s="194" t="s">
        <v>149</v>
      </c>
      <c r="AU215" s="194" t="s">
        <v>88</v>
      </c>
      <c r="AV215" s="15" t="s">
        <v>147</v>
      </c>
      <c r="AW215" s="15" t="s">
        <v>34</v>
      </c>
      <c r="AX215" s="15" t="s">
        <v>86</v>
      </c>
      <c r="AY215" s="194" t="s">
        <v>141</v>
      </c>
    </row>
    <row r="216" spans="1:65" s="2" customFormat="1" ht="16.5" customHeight="1">
      <c r="A216" s="33"/>
      <c r="B216" s="162"/>
      <c r="C216" s="201" t="s">
        <v>299</v>
      </c>
      <c r="D216" s="201" t="s">
        <v>206</v>
      </c>
      <c r="E216" s="202" t="s">
        <v>329</v>
      </c>
      <c r="F216" s="203" t="s">
        <v>330</v>
      </c>
      <c r="G216" s="204" t="s">
        <v>146</v>
      </c>
      <c r="H216" s="205">
        <v>4.1500000000000004</v>
      </c>
      <c r="I216" s="206"/>
      <c r="J216" s="207">
        <f>ROUND(I216*H216,2)</f>
        <v>0</v>
      </c>
      <c r="K216" s="208"/>
      <c r="L216" s="209"/>
      <c r="M216" s="210" t="s">
        <v>1</v>
      </c>
      <c r="N216" s="211" t="s">
        <v>43</v>
      </c>
      <c r="O216" s="59"/>
      <c r="P216" s="173">
        <f>O216*H216</f>
        <v>0</v>
      </c>
      <c r="Q216" s="173">
        <v>0.113</v>
      </c>
      <c r="R216" s="173">
        <f>Q216*H216</f>
        <v>0.46895000000000003</v>
      </c>
      <c r="S216" s="173">
        <v>0</v>
      </c>
      <c r="T216" s="174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5" t="s">
        <v>187</v>
      </c>
      <c r="AT216" s="175" t="s">
        <v>206</v>
      </c>
      <c r="AU216" s="175" t="s">
        <v>88</v>
      </c>
      <c r="AY216" s="18" t="s">
        <v>141</v>
      </c>
      <c r="BE216" s="176">
        <f>IF(N216="základní",J216,0)</f>
        <v>0</v>
      </c>
      <c r="BF216" s="176">
        <f>IF(N216="snížená",J216,0)</f>
        <v>0</v>
      </c>
      <c r="BG216" s="176">
        <f>IF(N216="zákl. přenesená",J216,0)</f>
        <v>0</v>
      </c>
      <c r="BH216" s="176">
        <f>IF(N216="sníž. přenesená",J216,0)</f>
        <v>0</v>
      </c>
      <c r="BI216" s="176">
        <f>IF(N216="nulová",J216,0)</f>
        <v>0</v>
      </c>
      <c r="BJ216" s="18" t="s">
        <v>86</v>
      </c>
      <c r="BK216" s="176">
        <f>ROUND(I216*H216,2)</f>
        <v>0</v>
      </c>
      <c r="BL216" s="18" t="s">
        <v>147</v>
      </c>
      <c r="BM216" s="175" t="s">
        <v>645</v>
      </c>
    </row>
    <row r="217" spans="1:65" s="14" customFormat="1">
      <c r="B217" s="186"/>
      <c r="D217" s="178" t="s">
        <v>149</v>
      </c>
      <c r="E217" s="187" t="s">
        <v>1</v>
      </c>
      <c r="F217" s="188" t="s">
        <v>332</v>
      </c>
      <c r="H217" s="187" t="s">
        <v>1</v>
      </c>
      <c r="I217" s="189"/>
      <c r="L217" s="186"/>
      <c r="M217" s="190"/>
      <c r="N217" s="191"/>
      <c r="O217" s="191"/>
      <c r="P217" s="191"/>
      <c r="Q217" s="191"/>
      <c r="R217" s="191"/>
      <c r="S217" s="191"/>
      <c r="T217" s="192"/>
      <c r="AT217" s="187" t="s">
        <v>149</v>
      </c>
      <c r="AU217" s="187" t="s">
        <v>88</v>
      </c>
      <c r="AV217" s="14" t="s">
        <v>86</v>
      </c>
      <c r="AW217" s="14" t="s">
        <v>34</v>
      </c>
      <c r="AX217" s="14" t="s">
        <v>78</v>
      </c>
      <c r="AY217" s="187" t="s">
        <v>141</v>
      </c>
    </row>
    <row r="218" spans="1:65" s="13" customFormat="1">
      <c r="B218" s="177"/>
      <c r="D218" s="178" t="s">
        <v>149</v>
      </c>
      <c r="E218" s="179" t="s">
        <v>1</v>
      </c>
      <c r="F218" s="180" t="s">
        <v>646</v>
      </c>
      <c r="H218" s="181">
        <v>4.1500000000000004</v>
      </c>
      <c r="I218" s="182"/>
      <c r="L218" s="177"/>
      <c r="M218" s="183"/>
      <c r="N218" s="184"/>
      <c r="O218" s="184"/>
      <c r="P218" s="184"/>
      <c r="Q218" s="184"/>
      <c r="R218" s="184"/>
      <c r="S218" s="184"/>
      <c r="T218" s="185"/>
      <c r="AT218" s="179" t="s">
        <v>149</v>
      </c>
      <c r="AU218" s="179" t="s">
        <v>88</v>
      </c>
      <c r="AV218" s="13" t="s">
        <v>88</v>
      </c>
      <c r="AW218" s="13" t="s">
        <v>34</v>
      </c>
      <c r="AX218" s="13" t="s">
        <v>78</v>
      </c>
      <c r="AY218" s="179" t="s">
        <v>141</v>
      </c>
    </row>
    <row r="219" spans="1:65" s="15" customFormat="1">
      <c r="B219" s="193"/>
      <c r="D219" s="178" t="s">
        <v>149</v>
      </c>
      <c r="E219" s="194" t="s">
        <v>1</v>
      </c>
      <c r="F219" s="195" t="s">
        <v>158</v>
      </c>
      <c r="H219" s="196">
        <v>4.1500000000000004</v>
      </c>
      <c r="I219" s="197"/>
      <c r="L219" s="193"/>
      <c r="M219" s="198"/>
      <c r="N219" s="199"/>
      <c r="O219" s="199"/>
      <c r="P219" s="199"/>
      <c r="Q219" s="199"/>
      <c r="R219" s="199"/>
      <c r="S219" s="199"/>
      <c r="T219" s="200"/>
      <c r="AT219" s="194" t="s">
        <v>149</v>
      </c>
      <c r="AU219" s="194" t="s">
        <v>88</v>
      </c>
      <c r="AV219" s="15" t="s">
        <v>147</v>
      </c>
      <c r="AW219" s="15" t="s">
        <v>34</v>
      </c>
      <c r="AX219" s="15" t="s">
        <v>86</v>
      </c>
      <c r="AY219" s="194" t="s">
        <v>141</v>
      </c>
    </row>
    <row r="220" spans="1:65" s="12" customFormat="1" ht="22.8" customHeight="1">
      <c r="B220" s="149"/>
      <c r="D220" s="150" t="s">
        <v>77</v>
      </c>
      <c r="E220" s="160" t="s">
        <v>179</v>
      </c>
      <c r="F220" s="160" t="s">
        <v>334</v>
      </c>
      <c r="I220" s="152"/>
      <c r="J220" s="161">
        <f>BK220</f>
        <v>0</v>
      </c>
      <c r="L220" s="149"/>
      <c r="M220" s="154"/>
      <c r="N220" s="155"/>
      <c r="O220" s="155"/>
      <c r="P220" s="156">
        <f>SUM(P221:P227)</f>
        <v>0</v>
      </c>
      <c r="Q220" s="155"/>
      <c r="R220" s="156">
        <f>SUM(R221:R227)</f>
        <v>0</v>
      </c>
      <c r="S220" s="155"/>
      <c r="T220" s="157">
        <f>SUM(T221:T227)</f>
        <v>0</v>
      </c>
      <c r="AR220" s="150" t="s">
        <v>86</v>
      </c>
      <c r="AT220" s="158" t="s">
        <v>77</v>
      </c>
      <c r="AU220" s="158" t="s">
        <v>86</v>
      </c>
      <c r="AY220" s="150" t="s">
        <v>141</v>
      </c>
      <c r="BK220" s="159">
        <f>SUM(BK221:BK227)</f>
        <v>0</v>
      </c>
    </row>
    <row r="221" spans="1:65" s="2" customFormat="1" ht="16.5" customHeight="1">
      <c r="A221" s="33"/>
      <c r="B221" s="162"/>
      <c r="C221" s="163" t="s">
        <v>303</v>
      </c>
      <c r="D221" s="163" t="s">
        <v>143</v>
      </c>
      <c r="E221" s="164" t="s">
        <v>336</v>
      </c>
      <c r="F221" s="165" t="s">
        <v>337</v>
      </c>
      <c r="G221" s="166" t="s">
        <v>146</v>
      </c>
      <c r="H221" s="167">
        <v>141.85</v>
      </c>
      <c r="I221" s="168"/>
      <c r="J221" s="169">
        <f>ROUND(I221*H221,2)</f>
        <v>0</v>
      </c>
      <c r="K221" s="170"/>
      <c r="L221" s="34"/>
      <c r="M221" s="171" t="s">
        <v>1</v>
      </c>
      <c r="N221" s="172" t="s">
        <v>43</v>
      </c>
      <c r="O221" s="59"/>
      <c r="P221" s="173">
        <f>O221*H221</f>
        <v>0</v>
      </c>
      <c r="Q221" s="173">
        <v>0</v>
      </c>
      <c r="R221" s="173">
        <f>Q221*H221</f>
        <v>0</v>
      </c>
      <c r="S221" s="173">
        <v>0</v>
      </c>
      <c r="T221" s="17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5" t="s">
        <v>147</v>
      </c>
      <c r="AT221" s="175" t="s">
        <v>143</v>
      </c>
      <c r="AU221" s="175" t="s">
        <v>88</v>
      </c>
      <c r="AY221" s="18" t="s">
        <v>141</v>
      </c>
      <c r="BE221" s="176">
        <f>IF(N221="základní",J221,0)</f>
        <v>0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18" t="s">
        <v>86</v>
      </c>
      <c r="BK221" s="176">
        <f>ROUND(I221*H221,2)</f>
        <v>0</v>
      </c>
      <c r="BL221" s="18" t="s">
        <v>147</v>
      </c>
      <c r="BM221" s="175" t="s">
        <v>647</v>
      </c>
    </row>
    <row r="222" spans="1:65" s="14" customFormat="1">
      <c r="B222" s="186"/>
      <c r="D222" s="178" t="s">
        <v>149</v>
      </c>
      <c r="E222" s="187" t="s">
        <v>1</v>
      </c>
      <c r="F222" s="188" t="s">
        <v>339</v>
      </c>
      <c r="H222" s="187" t="s">
        <v>1</v>
      </c>
      <c r="I222" s="189"/>
      <c r="L222" s="186"/>
      <c r="M222" s="190"/>
      <c r="N222" s="191"/>
      <c r="O222" s="191"/>
      <c r="P222" s="191"/>
      <c r="Q222" s="191"/>
      <c r="R222" s="191"/>
      <c r="S222" s="191"/>
      <c r="T222" s="192"/>
      <c r="AT222" s="187" t="s">
        <v>149</v>
      </c>
      <c r="AU222" s="187" t="s">
        <v>88</v>
      </c>
      <c r="AV222" s="14" t="s">
        <v>86</v>
      </c>
      <c r="AW222" s="14" t="s">
        <v>34</v>
      </c>
      <c r="AX222" s="14" t="s">
        <v>78</v>
      </c>
      <c r="AY222" s="187" t="s">
        <v>141</v>
      </c>
    </row>
    <row r="223" spans="1:65" s="13" customFormat="1">
      <c r="B223" s="177"/>
      <c r="D223" s="178" t="s">
        <v>149</v>
      </c>
      <c r="E223" s="179" t="s">
        <v>1</v>
      </c>
      <c r="F223" s="180" t="s">
        <v>648</v>
      </c>
      <c r="H223" s="181">
        <v>66.150000000000006</v>
      </c>
      <c r="I223" s="182"/>
      <c r="L223" s="177"/>
      <c r="M223" s="183"/>
      <c r="N223" s="184"/>
      <c r="O223" s="184"/>
      <c r="P223" s="184"/>
      <c r="Q223" s="184"/>
      <c r="R223" s="184"/>
      <c r="S223" s="184"/>
      <c r="T223" s="185"/>
      <c r="AT223" s="179" t="s">
        <v>149</v>
      </c>
      <c r="AU223" s="179" t="s">
        <v>88</v>
      </c>
      <c r="AV223" s="13" t="s">
        <v>88</v>
      </c>
      <c r="AW223" s="13" t="s">
        <v>34</v>
      </c>
      <c r="AX223" s="13" t="s">
        <v>78</v>
      </c>
      <c r="AY223" s="179" t="s">
        <v>141</v>
      </c>
    </row>
    <row r="224" spans="1:65" s="13" customFormat="1">
      <c r="B224" s="177"/>
      <c r="D224" s="178" t="s">
        <v>149</v>
      </c>
      <c r="E224" s="179" t="s">
        <v>1</v>
      </c>
      <c r="F224" s="180" t="s">
        <v>649</v>
      </c>
      <c r="H224" s="181">
        <v>34.200000000000003</v>
      </c>
      <c r="I224" s="182"/>
      <c r="L224" s="177"/>
      <c r="M224" s="183"/>
      <c r="N224" s="184"/>
      <c r="O224" s="184"/>
      <c r="P224" s="184"/>
      <c r="Q224" s="184"/>
      <c r="R224" s="184"/>
      <c r="S224" s="184"/>
      <c r="T224" s="185"/>
      <c r="AT224" s="179" t="s">
        <v>149</v>
      </c>
      <c r="AU224" s="179" t="s">
        <v>88</v>
      </c>
      <c r="AV224" s="13" t="s">
        <v>88</v>
      </c>
      <c r="AW224" s="13" t="s">
        <v>34</v>
      </c>
      <c r="AX224" s="13" t="s">
        <v>78</v>
      </c>
      <c r="AY224" s="179" t="s">
        <v>141</v>
      </c>
    </row>
    <row r="225" spans="1:65" s="14" customFormat="1">
      <c r="B225" s="186"/>
      <c r="D225" s="178" t="s">
        <v>149</v>
      </c>
      <c r="E225" s="187" t="s">
        <v>1</v>
      </c>
      <c r="F225" s="188" t="s">
        <v>650</v>
      </c>
      <c r="H225" s="187" t="s">
        <v>1</v>
      </c>
      <c r="I225" s="189"/>
      <c r="L225" s="186"/>
      <c r="M225" s="190"/>
      <c r="N225" s="191"/>
      <c r="O225" s="191"/>
      <c r="P225" s="191"/>
      <c r="Q225" s="191"/>
      <c r="R225" s="191"/>
      <c r="S225" s="191"/>
      <c r="T225" s="192"/>
      <c r="AT225" s="187" t="s">
        <v>149</v>
      </c>
      <c r="AU225" s="187" t="s">
        <v>88</v>
      </c>
      <c r="AV225" s="14" t="s">
        <v>86</v>
      </c>
      <c r="AW225" s="14" t="s">
        <v>34</v>
      </c>
      <c r="AX225" s="14" t="s">
        <v>78</v>
      </c>
      <c r="AY225" s="187" t="s">
        <v>141</v>
      </c>
    </row>
    <row r="226" spans="1:65" s="13" customFormat="1">
      <c r="B226" s="177"/>
      <c r="D226" s="178" t="s">
        <v>149</v>
      </c>
      <c r="E226" s="179" t="s">
        <v>1</v>
      </c>
      <c r="F226" s="180" t="s">
        <v>599</v>
      </c>
      <c r="H226" s="181">
        <v>41.5</v>
      </c>
      <c r="I226" s="182"/>
      <c r="L226" s="177"/>
      <c r="M226" s="183"/>
      <c r="N226" s="184"/>
      <c r="O226" s="184"/>
      <c r="P226" s="184"/>
      <c r="Q226" s="184"/>
      <c r="R226" s="184"/>
      <c r="S226" s="184"/>
      <c r="T226" s="185"/>
      <c r="AT226" s="179" t="s">
        <v>149</v>
      </c>
      <c r="AU226" s="179" t="s">
        <v>88</v>
      </c>
      <c r="AV226" s="13" t="s">
        <v>88</v>
      </c>
      <c r="AW226" s="13" t="s">
        <v>34</v>
      </c>
      <c r="AX226" s="13" t="s">
        <v>78</v>
      </c>
      <c r="AY226" s="179" t="s">
        <v>141</v>
      </c>
    </row>
    <row r="227" spans="1:65" s="15" customFormat="1">
      <c r="B227" s="193"/>
      <c r="D227" s="178" t="s">
        <v>149</v>
      </c>
      <c r="E227" s="194" t="s">
        <v>1</v>
      </c>
      <c r="F227" s="195" t="s">
        <v>158</v>
      </c>
      <c r="H227" s="196">
        <v>141.85000000000002</v>
      </c>
      <c r="I227" s="197"/>
      <c r="L227" s="193"/>
      <c r="M227" s="198"/>
      <c r="N227" s="199"/>
      <c r="O227" s="199"/>
      <c r="P227" s="199"/>
      <c r="Q227" s="199"/>
      <c r="R227" s="199"/>
      <c r="S227" s="199"/>
      <c r="T227" s="200"/>
      <c r="AT227" s="194" t="s">
        <v>149</v>
      </c>
      <c r="AU227" s="194" t="s">
        <v>88</v>
      </c>
      <c r="AV227" s="15" t="s">
        <v>147</v>
      </c>
      <c r="AW227" s="15" t="s">
        <v>34</v>
      </c>
      <c r="AX227" s="15" t="s">
        <v>86</v>
      </c>
      <c r="AY227" s="194" t="s">
        <v>141</v>
      </c>
    </row>
    <row r="228" spans="1:65" s="12" customFormat="1" ht="22.8" customHeight="1">
      <c r="B228" s="149"/>
      <c r="D228" s="150" t="s">
        <v>77</v>
      </c>
      <c r="E228" s="160" t="s">
        <v>187</v>
      </c>
      <c r="F228" s="160" t="s">
        <v>342</v>
      </c>
      <c r="I228" s="152"/>
      <c r="J228" s="161">
        <f>BK228</f>
        <v>0</v>
      </c>
      <c r="L228" s="149"/>
      <c r="M228" s="154"/>
      <c r="N228" s="155"/>
      <c r="O228" s="155"/>
      <c r="P228" s="156">
        <f>P229</f>
        <v>0</v>
      </c>
      <c r="Q228" s="155"/>
      <c r="R228" s="156">
        <f>R229</f>
        <v>5.9999999999999995E-4</v>
      </c>
      <c r="S228" s="155"/>
      <c r="T228" s="157">
        <f>T229</f>
        <v>0</v>
      </c>
      <c r="AR228" s="150" t="s">
        <v>86</v>
      </c>
      <c r="AT228" s="158" t="s">
        <v>77</v>
      </c>
      <c r="AU228" s="158" t="s">
        <v>86</v>
      </c>
      <c r="AY228" s="150" t="s">
        <v>141</v>
      </c>
      <c r="BK228" s="159">
        <f>BK229</f>
        <v>0</v>
      </c>
    </row>
    <row r="229" spans="1:65" s="2" customFormat="1" ht="16.5" customHeight="1">
      <c r="A229" s="33"/>
      <c r="B229" s="162"/>
      <c r="C229" s="163" t="s">
        <v>309</v>
      </c>
      <c r="D229" s="163" t="s">
        <v>143</v>
      </c>
      <c r="E229" s="164" t="s">
        <v>344</v>
      </c>
      <c r="F229" s="165" t="s">
        <v>345</v>
      </c>
      <c r="G229" s="166" t="s">
        <v>280</v>
      </c>
      <c r="H229" s="167">
        <v>1</v>
      </c>
      <c r="I229" s="168"/>
      <c r="J229" s="169">
        <f>ROUND(I229*H229,2)</f>
        <v>0</v>
      </c>
      <c r="K229" s="170"/>
      <c r="L229" s="34"/>
      <c r="M229" s="171" t="s">
        <v>1</v>
      </c>
      <c r="N229" s="172" t="s">
        <v>43</v>
      </c>
      <c r="O229" s="59"/>
      <c r="P229" s="173">
        <f>O229*H229</f>
        <v>0</v>
      </c>
      <c r="Q229" s="173">
        <v>5.9999999999999995E-4</v>
      </c>
      <c r="R229" s="173">
        <f>Q229*H229</f>
        <v>5.9999999999999995E-4</v>
      </c>
      <c r="S229" s="173">
        <v>0</v>
      </c>
      <c r="T229" s="174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75" t="s">
        <v>147</v>
      </c>
      <c r="AT229" s="175" t="s">
        <v>143</v>
      </c>
      <c r="AU229" s="175" t="s">
        <v>88</v>
      </c>
      <c r="AY229" s="18" t="s">
        <v>141</v>
      </c>
      <c r="BE229" s="176">
        <f>IF(N229="základní",J229,0)</f>
        <v>0</v>
      </c>
      <c r="BF229" s="176">
        <f>IF(N229="snížená",J229,0)</f>
        <v>0</v>
      </c>
      <c r="BG229" s="176">
        <f>IF(N229="zákl. přenesená",J229,0)</f>
        <v>0</v>
      </c>
      <c r="BH229" s="176">
        <f>IF(N229="sníž. přenesená",J229,0)</f>
        <v>0</v>
      </c>
      <c r="BI229" s="176">
        <f>IF(N229="nulová",J229,0)</f>
        <v>0</v>
      </c>
      <c r="BJ229" s="18" t="s">
        <v>86</v>
      </c>
      <c r="BK229" s="176">
        <f>ROUND(I229*H229,2)</f>
        <v>0</v>
      </c>
      <c r="BL229" s="18" t="s">
        <v>147</v>
      </c>
      <c r="BM229" s="175" t="s">
        <v>651</v>
      </c>
    </row>
    <row r="230" spans="1:65" s="12" customFormat="1" ht="22.8" customHeight="1">
      <c r="B230" s="149"/>
      <c r="D230" s="150" t="s">
        <v>77</v>
      </c>
      <c r="E230" s="160" t="s">
        <v>191</v>
      </c>
      <c r="F230" s="160" t="s">
        <v>347</v>
      </c>
      <c r="I230" s="152"/>
      <c r="J230" s="161">
        <f>BK230</f>
        <v>0</v>
      </c>
      <c r="L230" s="149"/>
      <c r="M230" s="154"/>
      <c r="N230" s="155"/>
      <c r="O230" s="155"/>
      <c r="P230" s="156">
        <f>SUM(P231:P252)</f>
        <v>0</v>
      </c>
      <c r="Q230" s="155"/>
      <c r="R230" s="156">
        <f>SUM(R231:R252)</f>
        <v>31.455693900000004</v>
      </c>
      <c r="S230" s="155"/>
      <c r="T230" s="157">
        <f>SUM(T231:T252)</f>
        <v>20.25</v>
      </c>
      <c r="AR230" s="150" t="s">
        <v>86</v>
      </c>
      <c r="AT230" s="158" t="s">
        <v>77</v>
      </c>
      <c r="AU230" s="158" t="s">
        <v>86</v>
      </c>
      <c r="AY230" s="150" t="s">
        <v>141</v>
      </c>
      <c r="BK230" s="159">
        <f>SUM(BK231:BK252)</f>
        <v>0</v>
      </c>
    </row>
    <row r="231" spans="1:65" s="2" customFormat="1" ht="21.75" customHeight="1">
      <c r="A231" s="33"/>
      <c r="B231" s="162"/>
      <c r="C231" s="163" t="s">
        <v>316</v>
      </c>
      <c r="D231" s="163" t="s">
        <v>143</v>
      </c>
      <c r="E231" s="164" t="s">
        <v>349</v>
      </c>
      <c r="F231" s="165" t="s">
        <v>350</v>
      </c>
      <c r="G231" s="166" t="s">
        <v>172</v>
      </c>
      <c r="H231" s="167">
        <v>2.835</v>
      </c>
      <c r="I231" s="168"/>
      <c r="J231" s="169">
        <f>ROUND(I231*H231,2)</f>
        <v>0</v>
      </c>
      <c r="K231" s="170"/>
      <c r="L231" s="34"/>
      <c r="M231" s="171" t="s">
        <v>1</v>
      </c>
      <c r="N231" s="172" t="s">
        <v>43</v>
      </c>
      <c r="O231" s="59"/>
      <c r="P231" s="173">
        <f>O231*H231</f>
        <v>0</v>
      </c>
      <c r="Q231" s="173">
        <v>2.2563399999999998</v>
      </c>
      <c r="R231" s="173">
        <f>Q231*H231</f>
        <v>6.3967238999999996</v>
      </c>
      <c r="S231" s="173">
        <v>0</v>
      </c>
      <c r="T231" s="174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5" t="s">
        <v>147</v>
      </c>
      <c r="AT231" s="175" t="s">
        <v>143</v>
      </c>
      <c r="AU231" s="175" t="s">
        <v>88</v>
      </c>
      <c r="AY231" s="18" t="s">
        <v>141</v>
      </c>
      <c r="BE231" s="176">
        <f>IF(N231="základní",J231,0)</f>
        <v>0</v>
      </c>
      <c r="BF231" s="176">
        <f>IF(N231="snížená",J231,0)</f>
        <v>0</v>
      </c>
      <c r="BG231" s="176">
        <f>IF(N231="zákl. přenesená",J231,0)</f>
        <v>0</v>
      </c>
      <c r="BH231" s="176">
        <f>IF(N231="sníž. přenesená",J231,0)</f>
        <v>0</v>
      </c>
      <c r="BI231" s="176">
        <f>IF(N231="nulová",J231,0)</f>
        <v>0</v>
      </c>
      <c r="BJ231" s="18" t="s">
        <v>86</v>
      </c>
      <c r="BK231" s="176">
        <f>ROUND(I231*H231,2)</f>
        <v>0</v>
      </c>
      <c r="BL231" s="18" t="s">
        <v>147</v>
      </c>
      <c r="BM231" s="175" t="s">
        <v>652</v>
      </c>
    </row>
    <row r="232" spans="1:65" s="13" customFormat="1">
      <c r="B232" s="177"/>
      <c r="D232" s="178" t="s">
        <v>149</v>
      </c>
      <c r="E232" s="179" t="s">
        <v>1</v>
      </c>
      <c r="F232" s="180" t="s">
        <v>653</v>
      </c>
      <c r="H232" s="181">
        <v>2.835</v>
      </c>
      <c r="I232" s="182"/>
      <c r="L232" s="177"/>
      <c r="M232" s="183"/>
      <c r="N232" s="184"/>
      <c r="O232" s="184"/>
      <c r="P232" s="184"/>
      <c r="Q232" s="184"/>
      <c r="R232" s="184"/>
      <c r="S232" s="184"/>
      <c r="T232" s="185"/>
      <c r="AT232" s="179" t="s">
        <v>149</v>
      </c>
      <c r="AU232" s="179" t="s">
        <v>88</v>
      </c>
      <c r="AV232" s="13" t="s">
        <v>88</v>
      </c>
      <c r="AW232" s="13" t="s">
        <v>34</v>
      </c>
      <c r="AX232" s="13" t="s">
        <v>78</v>
      </c>
      <c r="AY232" s="179" t="s">
        <v>141</v>
      </c>
    </row>
    <row r="233" spans="1:65" s="15" customFormat="1">
      <c r="B233" s="193"/>
      <c r="D233" s="178" t="s">
        <v>149</v>
      </c>
      <c r="E233" s="194" t="s">
        <v>1</v>
      </c>
      <c r="F233" s="195" t="s">
        <v>158</v>
      </c>
      <c r="H233" s="196">
        <v>2.835</v>
      </c>
      <c r="I233" s="197"/>
      <c r="L233" s="193"/>
      <c r="M233" s="198"/>
      <c r="N233" s="199"/>
      <c r="O233" s="199"/>
      <c r="P233" s="199"/>
      <c r="Q233" s="199"/>
      <c r="R233" s="199"/>
      <c r="S233" s="199"/>
      <c r="T233" s="200"/>
      <c r="AT233" s="194" t="s">
        <v>149</v>
      </c>
      <c r="AU233" s="194" t="s">
        <v>88</v>
      </c>
      <c r="AV233" s="15" t="s">
        <v>147</v>
      </c>
      <c r="AW233" s="15" t="s">
        <v>34</v>
      </c>
      <c r="AX233" s="15" t="s">
        <v>86</v>
      </c>
      <c r="AY233" s="194" t="s">
        <v>141</v>
      </c>
    </row>
    <row r="234" spans="1:65" s="2" customFormat="1" ht="16.5" customHeight="1">
      <c r="A234" s="33"/>
      <c r="B234" s="162"/>
      <c r="C234" s="163" t="s">
        <v>323</v>
      </c>
      <c r="D234" s="163" t="s">
        <v>143</v>
      </c>
      <c r="E234" s="164" t="s">
        <v>354</v>
      </c>
      <c r="F234" s="165" t="s">
        <v>355</v>
      </c>
      <c r="G234" s="166" t="s">
        <v>312</v>
      </c>
      <c r="H234" s="167">
        <v>104</v>
      </c>
      <c r="I234" s="168"/>
      <c r="J234" s="169">
        <f>ROUND(I234*H234,2)</f>
        <v>0</v>
      </c>
      <c r="K234" s="170"/>
      <c r="L234" s="34"/>
      <c r="M234" s="171" t="s">
        <v>1</v>
      </c>
      <c r="N234" s="172" t="s">
        <v>43</v>
      </c>
      <c r="O234" s="59"/>
      <c r="P234" s="173">
        <f>O234*H234</f>
        <v>0</v>
      </c>
      <c r="Q234" s="173">
        <v>0</v>
      </c>
      <c r="R234" s="173">
        <f>Q234*H234</f>
        <v>0</v>
      </c>
      <c r="S234" s="173">
        <v>0</v>
      </c>
      <c r="T234" s="174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5" t="s">
        <v>147</v>
      </c>
      <c r="AT234" s="175" t="s">
        <v>143</v>
      </c>
      <c r="AU234" s="175" t="s">
        <v>88</v>
      </c>
      <c r="AY234" s="18" t="s">
        <v>141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18" t="s">
        <v>86</v>
      </c>
      <c r="BK234" s="176">
        <f>ROUND(I234*H234,2)</f>
        <v>0</v>
      </c>
      <c r="BL234" s="18" t="s">
        <v>147</v>
      </c>
      <c r="BM234" s="175" t="s">
        <v>654</v>
      </c>
    </row>
    <row r="235" spans="1:65" s="13" customFormat="1">
      <c r="B235" s="177"/>
      <c r="D235" s="178" t="s">
        <v>149</v>
      </c>
      <c r="E235" s="179" t="s">
        <v>1</v>
      </c>
      <c r="F235" s="180" t="s">
        <v>655</v>
      </c>
      <c r="H235" s="181">
        <v>104</v>
      </c>
      <c r="I235" s="182"/>
      <c r="L235" s="177"/>
      <c r="M235" s="183"/>
      <c r="N235" s="184"/>
      <c r="O235" s="184"/>
      <c r="P235" s="184"/>
      <c r="Q235" s="184"/>
      <c r="R235" s="184"/>
      <c r="S235" s="184"/>
      <c r="T235" s="185"/>
      <c r="AT235" s="179" t="s">
        <v>149</v>
      </c>
      <c r="AU235" s="179" t="s">
        <v>88</v>
      </c>
      <c r="AV235" s="13" t="s">
        <v>88</v>
      </c>
      <c r="AW235" s="13" t="s">
        <v>34</v>
      </c>
      <c r="AX235" s="13" t="s">
        <v>86</v>
      </c>
      <c r="AY235" s="179" t="s">
        <v>141</v>
      </c>
    </row>
    <row r="236" spans="1:65" s="2" customFormat="1" ht="21.75" customHeight="1">
      <c r="A236" s="33"/>
      <c r="B236" s="162"/>
      <c r="C236" s="163" t="s">
        <v>328</v>
      </c>
      <c r="D236" s="163" t="s">
        <v>143</v>
      </c>
      <c r="E236" s="164" t="s">
        <v>359</v>
      </c>
      <c r="F236" s="165" t="s">
        <v>360</v>
      </c>
      <c r="G236" s="166" t="s">
        <v>312</v>
      </c>
      <c r="H236" s="167">
        <v>81</v>
      </c>
      <c r="I236" s="168"/>
      <c r="J236" s="169">
        <f>ROUND(I236*H236,2)</f>
        <v>0</v>
      </c>
      <c r="K236" s="170"/>
      <c r="L236" s="34"/>
      <c r="M236" s="171" t="s">
        <v>1</v>
      </c>
      <c r="N236" s="172" t="s">
        <v>43</v>
      </c>
      <c r="O236" s="59"/>
      <c r="P236" s="173">
        <f>O236*H236</f>
        <v>0</v>
      </c>
      <c r="Q236" s="173">
        <v>0.29221000000000003</v>
      </c>
      <c r="R236" s="173">
        <f>Q236*H236</f>
        <v>23.669010000000004</v>
      </c>
      <c r="S236" s="173">
        <v>0</v>
      </c>
      <c r="T236" s="17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5" t="s">
        <v>147</v>
      </c>
      <c r="AT236" s="175" t="s">
        <v>143</v>
      </c>
      <c r="AU236" s="175" t="s">
        <v>88</v>
      </c>
      <c r="AY236" s="18" t="s">
        <v>141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18" t="s">
        <v>86</v>
      </c>
      <c r="BK236" s="176">
        <f>ROUND(I236*H236,2)</f>
        <v>0</v>
      </c>
      <c r="BL236" s="18" t="s">
        <v>147</v>
      </c>
      <c r="BM236" s="175" t="s">
        <v>656</v>
      </c>
    </row>
    <row r="237" spans="1:65" s="13" customFormat="1">
      <c r="B237" s="177"/>
      <c r="D237" s="178" t="s">
        <v>149</v>
      </c>
      <c r="E237" s="179" t="s">
        <v>1</v>
      </c>
      <c r="F237" s="180" t="s">
        <v>657</v>
      </c>
      <c r="H237" s="181">
        <v>81</v>
      </c>
      <c r="I237" s="182"/>
      <c r="L237" s="177"/>
      <c r="M237" s="183"/>
      <c r="N237" s="184"/>
      <c r="O237" s="184"/>
      <c r="P237" s="184"/>
      <c r="Q237" s="184"/>
      <c r="R237" s="184"/>
      <c r="S237" s="184"/>
      <c r="T237" s="185"/>
      <c r="AT237" s="179" t="s">
        <v>149</v>
      </c>
      <c r="AU237" s="179" t="s">
        <v>88</v>
      </c>
      <c r="AV237" s="13" t="s">
        <v>88</v>
      </c>
      <c r="AW237" s="13" t="s">
        <v>34</v>
      </c>
      <c r="AX237" s="13" t="s">
        <v>86</v>
      </c>
      <c r="AY237" s="179" t="s">
        <v>141</v>
      </c>
    </row>
    <row r="238" spans="1:65" s="2" customFormat="1" ht="33" customHeight="1">
      <c r="A238" s="33"/>
      <c r="B238" s="162"/>
      <c r="C238" s="201" t="s">
        <v>335</v>
      </c>
      <c r="D238" s="201" t="s">
        <v>206</v>
      </c>
      <c r="E238" s="202" t="s">
        <v>364</v>
      </c>
      <c r="F238" s="203" t="s">
        <v>365</v>
      </c>
      <c r="G238" s="204" t="s">
        <v>312</v>
      </c>
      <c r="H238" s="205">
        <v>89.1</v>
      </c>
      <c r="I238" s="206"/>
      <c r="J238" s="207">
        <f>ROUND(I238*H238,2)</f>
        <v>0</v>
      </c>
      <c r="K238" s="208"/>
      <c r="L238" s="209"/>
      <c r="M238" s="210" t="s">
        <v>1</v>
      </c>
      <c r="N238" s="211" t="s">
        <v>43</v>
      </c>
      <c r="O238" s="59"/>
      <c r="P238" s="173">
        <f>O238*H238</f>
        <v>0</v>
      </c>
      <c r="Q238" s="173">
        <v>1.5599999999999999E-2</v>
      </c>
      <c r="R238" s="173">
        <f>Q238*H238</f>
        <v>1.3899599999999999</v>
      </c>
      <c r="S238" s="173">
        <v>0</v>
      </c>
      <c r="T238" s="174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5" t="s">
        <v>187</v>
      </c>
      <c r="AT238" s="175" t="s">
        <v>206</v>
      </c>
      <c r="AU238" s="175" t="s">
        <v>88</v>
      </c>
      <c r="AY238" s="18" t="s">
        <v>141</v>
      </c>
      <c r="BE238" s="176">
        <f>IF(N238="základní",J238,0)</f>
        <v>0</v>
      </c>
      <c r="BF238" s="176">
        <f>IF(N238="snížená",J238,0)</f>
        <v>0</v>
      </c>
      <c r="BG238" s="176">
        <f>IF(N238="zákl. přenesená",J238,0)</f>
        <v>0</v>
      </c>
      <c r="BH238" s="176">
        <f>IF(N238="sníž. přenesená",J238,0)</f>
        <v>0</v>
      </c>
      <c r="BI238" s="176">
        <f>IF(N238="nulová",J238,0)</f>
        <v>0</v>
      </c>
      <c r="BJ238" s="18" t="s">
        <v>86</v>
      </c>
      <c r="BK238" s="176">
        <f>ROUND(I238*H238,2)</f>
        <v>0</v>
      </c>
      <c r="BL238" s="18" t="s">
        <v>147</v>
      </c>
      <c r="BM238" s="175" t="s">
        <v>658</v>
      </c>
    </row>
    <row r="239" spans="1:65" s="13" customFormat="1">
      <c r="B239" s="177"/>
      <c r="D239" s="178" t="s">
        <v>149</v>
      </c>
      <c r="E239" s="179" t="s">
        <v>1</v>
      </c>
      <c r="F239" s="180" t="s">
        <v>659</v>
      </c>
      <c r="H239" s="181">
        <v>89.1</v>
      </c>
      <c r="I239" s="182"/>
      <c r="L239" s="177"/>
      <c r="M239" s="183"/>
      <c r="N239" s="184"/>
      <c r="O239" s="184"/>
      <c r="P239" s="184"/>
      <c r="Q239" s="184"/>
      <c r="R239" s="184"/>
      <c r="S239" s="184"/>
      <c r="T239" s="185"/>
      <c r="AT239" s="179" t="s">
        <v>149</v>
      </c>
      <c r="AU239" s="179" t="s">
        <v>88</v>
      </c>
      <c r="AV239" s="13" t="s">
        <v>88</v>
      </c>
      <c r="AW239" s="13" t="s">
        <v>34</v>
      </c>
      <c r="AX239" s="13" t="s">
        <v>86</v>
      </c>
      <c r="AY239" s="179" t="s">
        <v>141</v>
      </c>
    </row>
    <row r="240" spans="1:65" s="2" customFormat="1" ht="21.75" customHeight="1">
      <c r="A240" s="33"/>
      <c r="B240" s="162"/>
      <c r="C240" s="163" t="s">
        <v>343</v>
      </c>
      <c r="D240" s="163" t="s">
        <v>143</v>
      </c>
      <c r="E240" s="164" t="s">
        <v>430</v>
      </c>
      <c r="F240" s="165" t="s">
        <v>431</v>
      </c>
      <c r="G240" s="166" t="s">
        <v>312</v>
      </c>
      <c r="H240" s="167">
        <v>32</v>
      </c>
      <c r="I240" s="168"/>
      <c r="J240" s="169">
        <f>ROUND(I240*H240,2)</f>
        <v>0</v>
      </c>
      <c r="K240" s="170"/>
      <c r="L240" s="34"/>
      <c r="M240" s="171" t="s">
        <v>1</v>
      </c>
      <c r="N240" s="172" t="s">
        <v>43</v>
      </c>
      <c r="O240" s="59"/>
      <c r="P240" s="173">
        <f>O240*H240</f>
        <v>0</v>
      </c>
      <c r="Q240" s="173">
        <v>0</v>
      </c>
      <c r="R240" s="173">
        <f>Q240*H240</f>
        <v>0</v>
      </c>
      <c r="S240" s="173">
        <v>0</v>
      </c>
      <c r="T240" s="174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75" t="s">
        <v>147</v>
      </c>
      <c r="AT240" s="175" t="s">
        <v>143</v>
      </c>
      <c r="AU240" s="175" t="s">
        <v>88</v>
      </c>
      <c r="AY240" s="18" t="s">
        <v>141</v>
      </c>
      <c r="BE240" s="176">
        <f>IF(N240="základní",J240,0)</f>
        <v>0</v>
      </c>
      <c r="BF240" s="176">
        <f>IF(N240="snížená",J240,0)</f>
        <v>0</v>
      </c>
      <c r="BG240" s="176">
        <f>IF(N240="zákl. přenesená",J240,0)</f>
        <v>0</v>
      </c>
      <c r="BH240" s="176">
        <f>IF(N240="sníž. přenesená",J240,0)</f>
        <v>0</v>
      </c>
      <c r="BI240" s="176">
        <f>IF(N240="nulová",J240,0)</f>
        <v>0</v>
      </c>
      <c r="BJ240" s="18" t="s">
        <v>86</v>
      </c>
      <c r="BK240" s="176">
        <f>ROUND(I240*H240,2)</f>
        <v>0</v>
      </c>
      <c r="BL240" s="18" t="s">
        <v>147</v>
      </c>
      <c r="BM240" s="175" t="s">
        <v>660</v>
      </c>
    </row>
    <row r="241" spans="1:65" s="13" customFormat="1" ht="20.399999999999999">
      <c r="B241" s="177"/>
      <c r="D241" s="178" t="s">
        <v>149</v>
      </c>
      <c r="E241" s="179" t="s">
        <v>1</v>
      </c>
      <c r="F241" s="180" t="s">
        <v>661</v>
      </c>
      <c r="H241" s="181">
        <v>32</v>
      </c>
      <c r="I241" s="182"/>
      <c r="L241" s="177"/>
      <c r="M241" s="183"/>
      <c r="N241" s="184"/>
      <c r="O241" s="184"/>
      <c r="P241" s="184"/>
      <c r="Q241" s="184"/>
      <c r="R241" s="184"/>
      <c r="S241" s="184"/>
      <c r="T241" s="185"/>
      <c r="AT241" s="179" t="s">
        <v>149</v>
      </c>
      <c r="AU241" s="179" t="s">
        <v>88</v>
      </c>
      <c r="AV241" s="13" t="s">
        <v>88</v>
      </c>
      <c r="AW241" s="13" t="s">
        <v>34</v>
      </c>
      <c r="AX241" s="13" t="s">
        <v>86</v>
      </c>
      <c r="AY241" s="179" t="s">
        <v>141</v>
      </c>
    </row>
    <row r="242" spans="1:65" s="2" customFormat="1" ht="33" customHeight="1">
      <c r="A242" s="33"/>
      <c r="B242" s="162"/>
      <c r="C242" s="163" t="s">
        <v>348</v>
      </c>
      <c r="D242" s="163" t="s">
        <v>143</v>
      </c>
      <c r="E242" s="164" t="s">
        <v>419</v>
      </c>
      <c r="F242" s="165" t="s">
        <v>420</v>
      </c>
      <c r="G242" s="166" t="s">
        <v>280</v>
      </c>
      <c r="H242" s="167">
        <v>4</v>
      </c>
      <c r="I242" s="168"/>
      <c r="J242" s="169">
        <f>ROUND(I242*H242,2)</f>
        <v>0</v>
      </c>
      <c r="K242" s="170"/>
      <c r="L242" s="34"/>
      <c r="M242" s="171" t="s">
        <v>1</v>
      </c>
      <c r="N242" s="172" t="s">
        <v>43</v>
      </c>
      <c r="O242" s="59"/>
      <c r="P242" s="173">
        <f>O242*H242</f>
        <v>0</v>
      </c>
      <c r="Q242" s="173">
        <v>0</v>
      </c>
      <c r="R242" s="173">
        <f>Q242*H242</f>
        <v>0</v>
      </c>
      <c r="S242" s="173">
        <v>0</v>
      </c>
      <c r="T242" s="174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5" t="s">
        <v>147</v>
      </c>
      <c r="AT242" s="175" t="s">
        <v>143</v>
      </c>
      <c r="AU242" s="175" t="s">
        <v>88</v>
      </c>
      <c r="AY242" s="18" t="s">
        <v>141</v>
      </c>
      <c r="BE242" s="176">
        <f>IF(N242="základní",J242,0)</f>
        <v>0</v>
      </c>
      <c r="BF242" s="176">
        <f>IF(N242="snížená",J242,0)</f>
        <v>0</v>
      </c>
      <c r="BG242" s="176">
        <f>IF(N242="zákl. přenesená",J242,0)</f>
        <v>0</v>
      </c>
      <c r="BH242" s="176">
        <f>IF(N242="sníž. přenesená",J242,0)</f>
        <v>0</v>
      </c>
      <c r="BI242" s="176">
        <f>IF(N242="nulová",J242,0)</f>
        <v>0</v>
      </c>
      <c r="BJ242" s="18" t="s">
        <v>86</v>
      </c>
      <c r="BK242" s="176">
        <f>ROUND(I242*H242,2)</f>
        <v>0</v>
      </c>
      <c r="BL242" s="18" t="s">
        <v>147</v>
      </c>
      <c r="BM242" s="175" t="s">
        <v>662</v>
      </c>
    </row>
    <row r="243" spans="1:65" s="14" customFormat="1">
      <c r="B243" s="186"/>
      <c r="D243" s="178" t="s">
        <v>149</v>
      </c>
      <c r="E243" s="187" t="s">
        <v>1</v>
      </c>
      <c r="F243" s="188" t="s">
        <v>422</v>
      </c>
      <c r="H243" s="187" t="s">
        <v>1</v>
      </c>
      <c r="I243" s="189"/>
      <c r="L243" s="186"/>
      <c r="M243" s="190"/>
      <c r="N243" s="191"/>
      <c r="O243" s="191"/>
      <c r="P243" s="191"/>
      <c r="Q243" s="191"/>
      <c r="R243" s="191"/>
      <c r="S243" s="191"/>
      <c r="T243" s="192"/>
      <c r="AT243" s="187" t="s">
        <v>149</v>
      </c>
      <c r="AU243" s="187" t="s">
        <v>88</v>
      </c>
      <c r="AV243" s="14" t="s">
        <v>86</v>
      </c>
      <c r="AW243" s="14" t="s">
        <v>34</v>
      </c>
      <c r="AX243" s="14" t="s">
        <v>78</v>
      </c>
      <c r="AY243" s="187" t="s">
        <v>141</v>
      </c>
    </row>
    <row r="244" spans="1:65" s="13" customFormat="1" ht="20.399999999999999">
      <c r="B244" s="177"/>
      <c r="D244" s="178" t="s">
        <v>149</v>
      </c>
      <c r="E244" s="179" t="s">
        <v>1</v>
      </c>
      <c r="F244" s="180" t="s">
        <v>423</v>
      </c>
      <c r="H244" s="181">
        <v>4</v>
      </c>
      <c r="I244" s="182"/>
      <c r="L244" s="177"/>
      <c r="M244" s="183"/>
      <c r="N244" s="184"/>
      <c r="O244" s="184"/>
      <c r="P244" s="184"/>
      <c r="Q244" s="184"/>
      <c r="R244" s="184"/>
      <c r="S244" s="184"/>
      <c r="T244" s="185"/>
      <c r="AT244" s="179" t="s">
        <v>149</v>
      </c>
      <c r="AU244" s="179" t="s">
        <v>88</v>
      </c>
      <c r="AV244" s="13" t="s">
        <v>88</v>
      </c>
      <c r="AW244" s="13" t="s">
        <v>34</v>
      </c>
      <c r="AX244" s="13" t="s">
        <v>78</v>
      </c>
      <c r="AY244" s="179" t="s">
        <v>141</v>
      </c>
    </row>
    <row r="245" spans="1:65" s="15" customFormat="1">
      <c r="B245" s="193"/>
      <c r="D245" s="178" t="s">
        <v>149</v>
      </c>
      <c r="E245" s="194" t="s">
        <v>1</v>
      </c>
      <c r="F245" s="195" t="s">
        <v>158</v>
      </c>
      <c r="H245" s="196">
        <v>4</v>
      </c>
      <c r="I245" s="197"/>
      <c r="L245" s="193"/>
      <c r="M245" s="198"/>
      <c r="N245" s="199"/>
      <c r="O245" s="199"/>
      <c r="P245" s="199"/>
      <c r="Q245" s="199"/>
      <c r="R245" s="199"/>
      <c r="S245" s="199"/>
      <c r="T245" s="200"/>
      <c r="AT245" s="194" t="s">
        <v>149</v>
      </c>
      <c r="AU245" s="194" t="s">
        <v>88</v>
      </c>
      <c r="AV245" s="15" t="s">
        <v>147</v>
      </c>
      <c r="AW245" s="15" t="s">
        <v>34</v>
      </c>
      <c r="AX245" s="15" t="s">
        <v>86</v>
      </c>
      <c r="AY245" s="194" t="s">
        <v>141</v>
      </c>
    </row>
    <row r="246" spans="1:65" s="2" customFormat="1" ht="21.75" customHeight="1">
      <c r="A246" s="33"/>
      <c r="B246" s="162"/>
      <c r="C246" s="163" t="s">
        <v>353</v>
      </c>
      <c r="D246" s="163" t="s">
        <v>143</v>
      </c>
      <c r="E246" s="164" t="s">
        <v>425</v>
      </c>
      <c r="F246" s="165" t="s">
        <v>426</v>
      </c>
      <c r="G246" s="166" t="s">
        <v>427</v>
      </c>
      <c r="H246" s="167">
        <v>2</v>
      </c>
      <c r="I246" s="168"/>
      <c r="J246" s="169">
        <f>ROUND(I246*H246,2)</f>
        <v>0</v>
      </c>
      <c r="K246" s="170"/>
      <c r="L246" s="34"/>
      <c r="M246" s="171" t="s">
        <v>1</v>
      </c>
      <c r="N246" s="172" t="s">
        <v>43</v>
      </c>
      <c r="O246" s="59"/>
      <c r="P246" s="173">
        <f>O246*H246</f>
        <v>0</v>
      </c>
      <c r="Q246" s="173">
        <v>0</v>
      </c>
      <c r="R246" s="173">
        <f>Q246*H246</f>
        <v>0</v>
      </c>
      <c r="S246" s="173">
        <v>0</v>
      </c>
      <c r="T246" s="174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75" t="s">
        <v>147</v>
      </c>
      <c r="AT246" s="175" t="s">
        <v>143</v>
      </c>
      <c r="AU246" s="175" t="s">
        <v>88</v>
      </c>
      <c r="AY246" s="18" t="s">
        <v>141</v>
      </c>
      <c r="BE246" s="176">
        <f>IF(N246="základní",J246,0)</f>
        <v>0</v>
      </c>
      <c r="BF246" s="176">
        <f>IF(N246="snížená",J246,0)</f>
        <v>0</v>
      </c>
      <c r="BG246" s="176">
        <f>IF(N246="zákl. přenesená",J246,0)</f>
        <v>0</v>
      </c>
      <c r="BH246" s="176">
        <f>IF(N246="sníž. přenesená",J246,0)</f>
        <v>0</v>
      </c>
      <c r="BI246" s="176">
        <f>IF(N246="nulová",J246,0)</f>
        <v>0</v>
      </c>
      <c r="BJ246" s="18" t="s">
        <v>86</v>
      </c>
      <c r="BK246" s="176">
        <f>ROUND(I246*H246,2)</f>
        <v>0</v>
      </c>
      <c r="BL246" s="18" t="s">
        <v>147</v>
      </c>
      <c r="BM246" s="175" t="s">
        <v>663</v>
      </c>
    </row>
    <row r="247" spans="1:65" s="2" customFormat="1" ht="21.75" customHeight="1">
      <c r="A247" s="33"/>
      <c r="B247" s="162"/>
      <c r="C247" s="163" t="s">
        <v>358</v>
      </c>
      <c r="D247" s="163" t="s">
        <v>143</v>
      </c>
      <c r="E247" s="164" t="s">
        <v>435</v>
      </c>
      <c r="F247" s="165" t="s">
        <v>436</v>
      </c>
      <c r="G247" s="166" t="s">
        <v>427</v>
      </c>
      <c r="H247" s="167">
        <v>2</v>
      </c>
      <c r="I247" s="168"/>
      <c r="J247" s="169">
        <f>ROUND(I247*H247,2)</f>
        <v>0</v>
      </c>
      <c r="K247" s="170"/>
      <c r="L247" s="34"/>
      <c r="M247" s="171" t="s">
        <v>1</v>
      </c>
      <c r="N247" s="172" t="s">
        <v>43</v>
      </c>
      <c r="O247" s="59"/>
      <c r="P247" s="173">
        <f>O247*H247</f>
        <v>0</v>
      </c>
      <c r="Q247" s="173">
        <v>0</v>
      </c>
      <c r="R247" s="173">
        <f>Q247*H247</f>
        <v>0</v>
      </c>
      <c r="S247" s="173">
        <v>0</v>
      </c>
      <c r="T247" s="174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5" t="s">
        <v>147</v>
      </c>
      <c r="AT247" s="175" t="s">
        <v>143</v>
      </c>
      <c r="AU247" s="175" t="s">
        <v>88</v>
      </c>
      <c r="AY247" s="18" t="s">
        <v>141</v>
      </c>
      <c r="BE247" s="176">
        <f>IF(N247="základní",J247,0)</f>
        <v>0</v>
      </c>
      <c r="BF247" s="176">
        <f>IF(N247="snížená",J247,0)</f>
        <v>0</v>
      </c>
      <c r="BG247" s="176">
        <f>IF(N247="zákl. přenesená",J247,0)</f>
        <v>0</v>
      </c>
      <c r="BH247" s="176">
        <f>IF(N247="sníž. přenesená",J247,0)</f>
        <v>0</v>
      </c>
      <c r="BI247" s="176">
        <f>IF(N247="nulová",J247,0)</f>
        <v>0</v>
      </c>
      <c r="BJ247" s="18" t="s">
        <v>86</v>
      </c>
      <c r="BK247" s="176">
        <f>ROUND(I247*H247,2)</f>
        <v>0</v>
      </c>
      <c r="BL247" s="18" t="s">
        <v>147</v>
      </c>
      <c r="BM247" s="175" t="s">
        <v>664</v>
      </c>
    </row>
    <row r="248" spans="1:65" s="14" customFormat="1">
      <c r="B248" s="186"/>
      <c r="D248" s="178" t="s">
        <v>149</v>
      </c>
      <c r="E248" s="187" t="s">
        <v>1</v>
      </c>
      <c r="F248" s="188" t="s">
        <v>422</v>
      </c>
      <c r="H248" s="187" t="s">
        <v>1</v>
      </c>
      <c r="I248" s="189"/>
      <c r="L248" s="186"/>
      <c r="M248" s="190"/>
      <c r="N248" s="191"/>
      <c r="O248" s="191"/>
      <c r="P248" s="191"/>
      <c r="Q248" s="191"/>
      <c r="R248" s="191"/>
      <c r="S248" s="191"/>
      <c r="T248" s="192"/>
      <c r="AT248" s="187" t="s">
        <v>149</v>
      </c>
      <c r="AU248" s="187" t="s">
        <v>88</v>
      </c>
      <c r="AV248" s="14" t="s">
        <v>86</v>
      </c>
      <c r="AW248" s="14" t="s">
        <v>34</v>
      </c>
      <c r="AX248" s="14" t="s">
        <v>78</v>
      </c>
      <c r="AY248" s="187" t="s">
        <v>141</v>
      </c>
    </row>
    <row r="249" spans="1:65" s="13" customFormat="1">
      <c r="B249" s="177"/>
      <c r="D249" s="178" t="s">
        <v>149</v>
      </c>
      <c r="E249" s="179" t="s">
        <v>1</v>
      </c>
      <c r="F249" s="180" t="s">
        <v>438</v>
      </c>
      <c r="H249" s="181">
        <v>2</v>
      </c>
      <c r="I249" s="182"/>
      <c r="L249" s="177"/>
      <c r="M249" s="183"/>
      <c r="N249" s="184"/>
      <c r="O249" s="184"/>
      <c r="P249" s="184"/>
      <c r="Q249" s="184"/>
      <c r="R249" s="184"/>
      <c r="S249" s="184"/>
      <c r="T249" s="185"/>
      <c r="AT249" s="179" t="s">
        <v>149</v>
      </c>
      <c r="AU249" s="179" t="s">
        <v>88</v>
      </c>
      <c r="AV249" s="13" t="s">
        <v>88</v>
      </c>
      <c r="AW249" s="13" t="s">
        <v>34</v>
      </c>
      <c r="AX249" s="13" t="s">
        <v>78</v>
      </c>
      <c r="AY249" s="179" t="s">
        <v>141</v>
      </c>
    </row>
    <row r="250" spans="1:65" s="15" customFormat="1">
      <c r="B250" s="193"/>
      <c r="D250" s="178" t="s">
        <v>149</v>
      </c>
      <c r="E250" s="194" t="s">
        <v>1</v>
      </c>
      <c r="F250" s="195" t="s">
        <v>158</v>
      </c>
      <c r="H250" s="196">
        <v>2</v>
      </c>
      <c r="I250" s="197"/>
      <c r="L250" s="193"/>
      <c r="M250" s="198"/>
      <c r="N250" s="199"/>
      <c r="O250" s="199"/>
      <c r="P250" s="199"/>
      <c r="Q250" s="199"/>
      <c r="R250" s="199"/>
      <c r="S250" s="199"/>
      <c r="T250" s="200"/>
      <c r="AT250" s="194" t="s">
        <v>149</v>
      </c>
      <c r="AU250" s="194" t="s">
        <v>88</v>
      </c>
      <c r="AV250" s="15" t="s">
        <v>147</v>
      </c>
      <c r="AW250" s="15" t="s">
        <v>34</v>
      </c>
      <c r="AX250" s="15" t="s">
        <v>86</v>
      </c>
      <c r="AY250" s="194" t="s">
        <v>141</v>
      </c>
    </row>
    <row r="251" spans="1:65" s="2" customFormat="1" ht="21.75" customHeight="1">
      <c r="A251" s="33"/>
      <c r="B251" s="162"/>
      <c r="C251" s="163" t="s">
        <v>363</v>
      </c>
      <c r="D251" s="163" t="s">
        <v>143</v>
      </c>
      <c r="E251" s="164" t="s">
        <v>444</v>
      </c>
      <c r="F251" s="165" t="s">
        <v>445</v>
      </c>
      <c r="G251" s="166" t="s">
        <v>312</v>
      </c>
      <c r="H251" s="167">
        <v>81</v>
      </c>
      <c r="I251" s="168"/>
      <c r="J251" s="169">
        <f>ROUND(I251*H251,2)</f>
        <v>0</v>
      </c>
      <c r="K251" s="170"/>
      <c r="L251" s="34"/>
      <c r="M251" s="171" t="s">
        <v>1</v>
      </c>
      <c r="N251" s="172" t="s">
        <v>43</v>
      </c>
      <c r="O251" s="59"/>
      <c r="P251" s="173">
        <f>O251*H251</f>
        <v>0</v>
      </c>
      <c r="Q251" s="173">
        <v>0</v>
      </c>
      <c r="R251" s="173">
        <f>Q251*H251</f>
        <v>0</v>
      </c>
      <c r="S251" s="173">
        <v>0.25</v>
      </c>
      <c r="T251" s="174">
        <f>S251*H251</f>
        <v>20.25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75" t="s">
        <v>147</v>
      </c>
      <c r="AT251" s="175" t="s">
        <v>143</v>
      </c>
      <c r="AU251" s="175" t="s">
        <v>88</v>
      </c>
      <c r="AY251" s="18" t="s">
        <v>141</v>
      </c>
      <c r="BE251" s="176">
        <f>IF(N251="základní",J251,0)</f>
        <v>0</v>
      </c>
      <c r="BF251" s="176">
        <f>IF(N251="snížená",J251,0)</f>
        <v>0</v>
      </c>
      <c r="BG251" s="176">
        <f>IF(N251="zákl. přenesená",J251,0)</f>
        <v>0</v>
      </c>
      <c r="BH251" s="176">
        <f>IF(N251="sníž. přenesená",J251,0)</f>
        <v>0</v>
      </c>
      <c r="BI251" s="176">
        <f>IF(N251="nulová",J251,0)</f>
        <v>0</v>
      </c>
      <c r="BJ251" s="18" t="s">
        <v>86</v>
      </c>
      <c r="BK251" s="176">
        <f>ROUND(I251*H251,2)</f>
        <v>0</v>
      </c>
      <c r="BL251" s="18" t="s">
        <v>147</v>
      </c>
      <c r="BM251" s="175" t="s">
        <v>665</v>
      </c>
    </row>
    <row r="252" spans="1:65" s="13" customFormat="1">
      <c r="B252" s="177"/>
      <c r="D252" s="178" t="s">
        <v>149</v>
      </c>
      <c r="E252" s="179" t="s">
        <v>1</v>
      </c>
      <c r="F252" s="180" t="s">
        <v>666</v>
      </c>
      <c r="H252" s="181">
        <v>81</v>
      </c>
      <c r="I252" s="182"/>
      <c r="L252" s="177"/>
      <c r="M252" s="183"/>
      <c r="N252" s="184"/>
      <c r="O252" s="184"/>
      <c r="P252" s="184"/>
      <c r="Q252" s="184"/>
      <c r="R252" s="184"/>
      <c r="S252" s="184"/>
      <c r="T252" s="185"/>
      <c r="AT252" s="179" t="s">
        <v>149</v>
      </c>
      <c r="AU252" s="179" t="s">
        <v>88</v>
      </c>
      <c r="AV252" s="13" t="s">
        <v>88</v>
      </c>
      <c r="AW252" s="13" t="s">
        <v>34</v>
      </c>
      <c r="AX252" s="13" t="s">
        <v>86</v>
      </c>
      <c r="AY252" s="179" t="s">
        <v>141</v>
      </c>
    </row>
    <row r="253" spans="1:65" s="12" customFormat="1" ht="22.8" customHeight="1">
      <c r="B253" s="149"/>
      <c r="D253" s="150" t="s">
        <v>77</v>
      </c>
      <c r="E253" s="160" t="s">
        <v>455</v>
      </c>
      <c r="F253" s="160" t="s">
        <v>456</v>
      </c>
      <c r="I253" s="152"/>
      <c r="J253" s="161">
        <f>BK253</f>
        <v>0</v>
      </c>
      <c r="L253" s="149"/>
      <c r="M253" s="154"/>
      <c r="N253" s="155"/>
      <c r="O253" s="155"/>
      <c r="P253" s="156">
        <f>SUM(P254:P258)</f>
        <v>0</v>
      </c>
      <c r="Q253" s="155"/>
      <c r="R253" s="156">
        <f>SUM(R254:R258)</f>
        <v>0</v>
      </c>
      <c r="S253" s="155"/>
      <c r="T253" s="157">
        <f>SUM(T254:T258)</f>
        <v>0</v>
      </c>
      <c r="AR253" s="150" t="s">
        <v>86</v>
      </c>
      <c r="AT253" s="158" t="s">
        <v>77</v>
      </c>
      <c r="AU253" s="158" t="s">
        <v>86</v>
      </c>
      <c r="AY253" s="150" t="s">
        <v>141</v>
      </c>
      <c r="BK253" s="159">
        <f>SUM(BK254:BK258)</f>
        <v>0</v>
      </c>
    </row>
    <row r="254" spans="1:65" s="2" customFormat="1" ht="16.5" customHeight="1">
      <c r="A254" s="33"/>
      <c r="B254" s="162"/>
      <c r="C254" s="163" t="s">
        <v>368</v>
      </c>
      <c r="D254" s="163" t="s">
        <v>143</v>
      </c>
      <c r="E254" s="164" t="s">
        <v>462</v>
      </c>
      <c r="F254" s="165" t="s">
        <v>463</v>
      </c>
      <c r="G254" s="166" t="s">
        <v>194</v>
      </c>
      <c r="H254" s="167">
        <v>126.92</v>
      </c>
      <c r="I254" s="168"/>
      <c r="J254" s="169">
        <f>ROUND(I254*H254,2)</f>
        <v>0</v>
      </c>
      <c r="K254" s="170"/>
      <c r="L254" s="34"/>
      <c r="M254" s="171" t="s">
        <v>1</v>
      </c>
      <c r="N254" s="172" t="s">
        <v>43</v>
      </c>
      <c r="O254" s="59"/>
      <c r="P254" s="173">
        <f>O254*H254</f>
        <v>0</v>
      </c>
      <c r="Q254" s="173">
        <v>0</v>
      </c>
      <c r="R254" s="173">
        <f>Q254*H254</f>
        <v>0</v>
      </c>
      <c r="S254" s="173">
        <v>0</v>
      </c>
      <c r="T254" s="174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75" t="s">
        <v>147</v>
      </c>
      <c r="AT254" s="175" t="s">
        <v>143</v>
      </c>
      <c r="AU254" s="175" t="s">
        <v>88</v>
      </c>
      <c r="AY254" s="18" t="s">
        <v>141</v>
      </c>
      <c r="BE254" s="176">
        <f>IF(N254="základní",J254,0)</f>
        <v>0</v>
      </c>
      <c r="BF254" s="176">
        <f>IF(N254="snížená",J254,0)</f>
        <v>0</v>
      </c>
      <c r="BG254" s="176">
        <f>IF(N254="zákl. přenesená",J254,0)</f>
        <v>0</v>
      </c>
      <c r="BH254" s="176">
        <f>IF(N254="sníž. přenesená",J254,0)</f>
        <v>0</v>
      </c>
      <c r="BI254" s="176">
        <f>IF(N254="nulová",J254,0)</f>
        <v>0</v>
      </c>
      <c r="BJ254" s="18" t="s">
        <v>86</v>
      </c>
      <c r="BK254" s="176">
        <f>ROUND(I254*H254,2)</f>
        <v>0</v>
      </c>
      <c r="BL254" s="18" t="s">
        <v>147</v>
      </c>
      <c r="BM254" s="175" t="s">
        <v>667</v>
      </c>
    </row>
    <row r="255" spans="1:65" s="2" customFormat="1" ht="21.75" customHeight="1">
      <c r="A255" s="33"/>
      <c r="B255" s="162"/>
      <c r="C255" s="163" t="s">
        <v>374</v>
      </c>
      <c r="D255" s="163" t="s">
        <v>143</v>
      </c>
      <c r="E255" s="164" t="s">
        <v>466</v>
      </c>
      <c r="F255" s="165" t="s">
        <v>467</v>
      </c>
      <c r="G255" s="166" t="s">
        <v>194</v>
      </c>
      <c r="H255" s="167">
        <v>126.92</v>
      </c>
      <c r="I255" s="168"/>
      <c r="J255" s="169">
        <f>ROUND(I255*H255,2)</f>
        <v>0</v>
      </c>
      <c r="K255" s="170"/>
      <c r="L255" s="34"/>
      <c r="M255" s="171" t="s">
        <v>1</v>
      </c>
      <c r="N255" s="172" t="s">
        <v>43</v>
      </c>
      <c r="O255" s="59"/>
      <c r="P255" s="173">
        <f>O255*H255</f>
        <v>0</v>
      </c>
      <c r="Q255" s="173">
        <v>0</v>
      </c>
      <c r="R255" s="173">
        <f>Q255*H255</f>
        <v>0</v>
      </c>
      <c r="S255" s="173">
        <v>0</v>
      </c>
      <c r="T255" s="174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75" t="s">
        <v>147</v>
      </c>
      <c r="AT255" s="175" t="s">
        <v>143</v>
      </c>
      <c r="AU255" s="175" t="s">
        <v>88</v>
      </c>
      <c r="AY255" s="18" t="s">
        <v>141</v>
      </c>
      <c r="BE255" s="176">
        <f>IF(N255="základní",J255,0)</f>
        <v>0</v>
      </c>
      <c r="BF255" s="176">
        <f>IF(N255="snížená",J255,0)</f>
        <v>0</v>
      </c>
      <c r="BG255" s="176">
        <f>IF(N255="zákl. přenesená",J255,0)</f>
        <v>0</v>
      </c>
      <c r="BH255" s="176">
        <f>IF(N255="sníž. přenesená",J255,0)</f>
        <v>0</v>
      </c>
      <c r="BI255" s="176">
        <f>IF(N255="nulová",J255,0)</f>
        <v>0</v>
      </c>
      <c r="BJ255" s="18" t="s">
        <v>86</v>
      </c>
      <c r="BK255" s="176">
        <f>ROUND(I255*H255,2)</f>
        <v>0</v>
      </c>
      <c r="BL255" s="18" t="s">
        <v>147</v>
      </c>
      <c r="BM255" s="175" t="s">
        <v>668</v>
      </c>
    </row>
    <row r="256" spans="1:65" s="2" customFormat="1" ht="21.75" customHeight="1">
      <c r="A256" s="33"/>
      <c r="B256" s="162"/>
      <c r="C256" s="163" t="s">
        <v>379</v>
      </c>
      <c r="D256" s="163" t="s">
        <v>143</v>
      </c>
      <c r="E256" s="164" t="s">
        <v>471</v>
      </c>
      <c r="F256" s="165" t="s">
        <v>472</v>
      </c>
      <c r="G256" s="166" t="s">
        <v>194</v>
      </c>
      <c r="H256" s="167">
        <v>41.16</v>
      </c>
      <c r="I256" s="168"/>
      <c r="J256" s="169">
        <f>ROUND(I256*H256,2)</f>
        <v>0</v>
      </c>
      <c r="K256" s="170"/>
      <c r="L256" s="34"/>
      <c r="M256" s="171" t="s">
        <v>1</v>
      </c>
      <c r="N256" s="172" t="s">
        <v>43</v>
      </c>
      <c r="O256" s="59"/>
      <c r="P256" s="173">
        <f>O256*H256</f>
        <v>0</v>
      </c>
      <c r="Q256" s="173">
        <v>0</v>
      </c>
      <c r="R256" s="173">
        <f>Q256*H256</f>
        <v>0</v>
      </c>
      <c r="S256" s="173">
        <v>0</v>
      </c>
      <c r="T256" s="174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75" t="s">
        <v>147</v>
      </c>
      <c r="AT256" s="175" t="s">
        <v>143</v>
      </c>
      <c r="AU256" s="175" t="s">
        <v>88</v>
      </c>
      <c r="AY256" s="18" t="s">
        <v>141</v>
      </c>
      <c r="BE256" s="176">
        <f>IF(N256="základní",J256,0)</f>
        <v>0</v>
      </c>
      <c r="BF256" s="176">
        <f>IF(N256="snížená",J256,0)</f>
        <v>0</v>
      </c>
      <c r="BG256" s="176">
        <f>IF(N256="zákl. přenesená",J256,0)</f>
        <v>0</v>
      </c>
      <c r="BH256" s="176">
        <f>IF(N256="sníž. přenesená",J256,0)</f>
        <v>0</v>
      </c>
      <c r="BI256" s="176">
        <f>IF(N256="nulová",J256,0)</f>
        <v>0</v>
      </c>
      <c r="BJ256" s="18" t="s">
        <v>86</v>
      </c>
      <c r="BK256" s="176">
        <f>ROUND(I256*H256,2)</f>
        <v>0</v>
      </c>
      <c r="BL256" s="18" t="s">
        <v>147</v>
      </c>
      <c r="BM256" s="175" t="s">
        <v>669</v>
      </c>
    </row>
    <row r="257" spans="1:65" s="13" customFormat="1">
      <c r="B257" s="177"/>
      <c r="D257" s="178" t="s">
        <v>149</v>
      </c>
      <c r="E257" s="179" t="s">
        <v>1</v>
      </c>
      <c r="F257" s="180" t="s">
        <v>670</v>
      </c>
      <c r="H257" s="181">
        <v>41.16</v>
      </c>
      <c r="I257" s="182"/>
      <c r="L257" s="177"/>
      <c r="M257" s="183"/>
      <c r="N257" s="184"/>
      <c r="O257" s="184"/>
      <c r="P257" s="184"/>
      <c r="Q257" s="184"/>
      <c r="R257" s="184"/>
      <c r="S257" s="184"/>
      <c r="T257" s="185"/>
      <c r="AT257" s="179" t="s">
        <v>149</v>
      </c>
      <c r="AU257" s="179" t="s">
        <v>88</v>
      </c>
      <c r="AV257" s="13" t="s">
        <v>88</v>
      </c>
      <c r="AW257" s="13" t="s">
        <v>34</v>
      </c>
      <c r="AX257" s="13" t="s">
        <v>86</v>
      </c>
      <c r="AY257" s="179" t="s">
        <v>141</v>
      </c>
    </row>
    <row r="258" spans="1:65" s="2" customFormat="1" ht="21.75" customHeight="1">
      <c r="A258" s="33"/>
      <c r="B258" s="162"/>
      <c r="C258" s="163" t="s">
        <v>384</v>
      </c>
      <c r="D258" s="163" t="s">
        <v>143</v>
      </c>
      <c r="E258" s="164" t="s">
        <v>476</v>
      </c>
      <c r="F258" s="165" t="s">
        <v>477</v>
      </c>
      <c r="G258" s="166" t="s">
        <v>194</v>
      </c>
      <c r="H258" s="167">
        <v>85.76</v>
      </c>
      <c r="I258" s="168"/>
      <c r="J258" s="169">
        <f>ROUND(I258*H258,2)</f>
        <v>0</v>
      </c>
      <c r="K258" s="170"/>
      <c r="L258" s="34"/>
      <c r="M258" s="171" t="s">
        <v>1</v>
      </c>
      <c r="N258" s="172" t="s">
        <v>43</v>
      </c>
      <c r="O258" s="59"/>
      <c r="P258" s="173">
        <f>O258*H258</f>
        <v>0</v>
      </c>
      <c r="Q258" s="173">
        <v>0</v>
      </c>
      <c r="R258" s="173">
        <f>Q258*H258</f>
        <v>0</v>
      </c>
      <c r="S258" s="173">
        <v>0</v>
      </c>
      <c r="T258" s="174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75" t="s">
        <v>147</v>
      </c>
      <c r="AT258" s="175" t="s">
        <v>143</v>
      </c>
      <c r="AU258" s="175" t="s">
        <v>88</v>
      </c>
      <c r="AY258" s="18" t="s">
        <v>141</v>
      </c>
      <c r="BE258" s="176">
        <f>IF(N258="základní",J258,0)</f>
        <v>0</v>
      </c>
      <c r="BF258" s="176">
        <f>IF(N258="snížená",J258,0)</f>
        <v>0</v>
      </c>
      <c r="BG258" s="176">
        <f>IF(N258="zákl. přenesená",J258,0)</f>
        <v>0</v>
      </c>
      <c r="BH258" s="176">
        <f>IF(N258="sníž. přenesená",J258,0)</f>
        <v>0</v>
      </c>
      <c r="BI258" s="176">
        <f>IF(N258="nulová",J258,0)</f>
        <v>0</v>
      </c>
      <c r="BJ258" s="18" t="s">
        <v>86</v>
      </c>
      <c r="BK258" s="176">
        <f>ROUND(I258*H258,2)</f>
        <v>0</v>
      </c>
      <c r="BL258" s="18" t="s">
        <v>147</v>
      </c>
      <c r="BM258" s="175" t="s">
        <v>671</v>
      </c>
    </row>
    <row r="259" spans="1:65" s="12" customFormat="1" ht="22.8" customHeight="1">
      <c r="B259" s="149"/>
      <c r="D259" s="150" t="s">
        <v>77</v>
      </c>
      <c r="E259" s="160" t="s">
        <v>479</v>
      </c>
      <c r="F259" s="160" t="s">
        <v>480</v>
      </c>
      <c r="I259" s="152"/>
      <c r="J259" s="161">
        <f>BK259</f>
        <v>0</v>
      </c>
      <c r="L259" s="149"/>
      <c r="M259" s="154"/>
      <c r="N259" s="155"/>
      <c r="O259" s="155"/>
      <c r="P259" s="156">
        <f>P260</f>
        <v>0</v>
      </c>
      <c r="Q259" s="155"/>
      <c r="R259" s="156">
        <f>R260</f>
        <v>0</v>
      </c>
      <c r="S259" s="155"/>
      <c r="T259" s="157">
        <f>T260</f>
        <v>0</v>
      </c>
      <c r="AR259" s="150" t="s">
        <v>86</v>
      </c>
      <c r="AT259" s="158" t="s">
        <v>77</v>
      </c>
      <c r="AU259" s="158" t="s">
        <v>86</v>
      </c>
      <c r="AY259" s="150" t="s">
        <v>141</v>
      </c>
      <c r="BK259" s="159">
        <f>BK260</f>
        <v>0</v>
      </c>
    </row>
    <row r="260" spans="1:65" s="2" customFormat="1" ht="16.5" customHeight="1">
      <c r="A260" s="33"/>
      <c r="B260" s="162"/>
      <c r="C260" s="163" t="s">
        <v>389</v>
      </c>
      <c r="D260" s="163" t="s">
        <v>143</v>
      </c>
      <c r="E260" s="164" t="s">
        <v>482</v>
      </c>
      <c r="F260" s="165" t="s">
        <v>483</v>
      </c>
      <c r="G260" s="166" t="s">
        <v>194</v>
      </c>
      <c r="H260" s="167">
        <v>44.210999999999999</v>
      </c>
      <c r="I260" s="168"/>
      <c r="J260" s="169">
        <f>ROUND(I260*H260,2)</f>
        <v>0</v>
      </c>
      <c r="K260" s="170"/>
      <c r="L260" s="34"/>
      <c r="M260" s="171" t="s">
        <v>1</v>
      </c>
      <c r="N260" s="172" t="s">
        <v>43</v>
      </c>
      <c r="O260" s="59"/>
      <c r="P260" s="173">
        <f>O260*H260</f>
        <v>0</v>
      </c>
      <c r="Q260" s="173">
        <v>0</v>
      </c>
      <c r="R260" s="173">
        <f>Q260*H260</f>
        <v>0</v>
      </c>
      <c r="S260" s="173">
        <v>0</v>
      </c>
      <c r="T260" s="174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75" t="s">
        <v>147</v>
      </c>
      <c r="AT260" s="175" t="s">
        <v>143</v>
      </c>
      <c r="AU260" s="175" t="s">
        <v>88</v>
      </c>
      <c r="AY260" s="18" t="s">
        <v>141</v>
      </c>
      <c r="BE260" s="176">
        <f>IF(N260="základní",J260,0)</f>
        <v>0</v>
      </c>
      <c r="BF260" s="176">
        <f>IF(N260="snížená",J260,0)</f>
        <v>0</v>
      </c>
      <c r="BG260" s="176">
        <f>IF(N260="zákl. přenesená",J260,0)</f>
        <v>0</v>
      </c>
      <c r="BH260" s="176">
        <f>IF(N260="sníž. přenesená",J260,0)</f>
        <v>0</v>
      </c>
      <c r="BI260" s="176">
        <f>IF(N260="nulová",J260,0)</f>
        <v>0</v>
      </c>
      <c r="BJ260" s="18" t="s">
        <v>86</v>
      </c>
      <c r="BK260" s="176">
        <f>ROUND(I260*H260,2)</f>
        <v>0</v>
      </c>
      <c r="BL260" s="18" t="s">
        <v>147</v>
      </c>
      <c r="BM260" s="175" t="s">
        <v>672</v>
      </c>
    </row>
    <row r="261" spans="1:65" s="12" customFormat="1" ht="25.95" customHeight="1">
      <c r="B261" s="149"/>
      <c r="D261" s="150" t="s">
        <v>77</v>
      </c>
      <c r="E261" s="151" t="s">
        <v>485</v>
      </c>
      <c r="F261" s="151" t="s">
        <v>486</v>
      </c>
      <c r="I261" s="152"/>
      <c r="J261" s="153">
        <f>BK261</f>
        <v>0</v>
      </c>
      <c r="L261" s="149"/>
      <c r="M261" s="154"/>
      <c r="N261" s="155"/>
      <c r="O261" s="155"/>
      <c r="P261" s="156">
        <f>P262</f>
        <v>0</v>
      </c>
      <c r="Q261" s="155"/>
      <c r="R261" s="156">
        <f>R262</f>
        <v>2.4083999999999998E-2</v>
      </c>
      <c r="S261" s="155"/>
      <c r="T261" s="157">
        <f>T262</f>
        <v>0</v>
      </c>
      <c r="AR261" s="150" t="s">
        <v>88</v>
      </c>
      <c r="AT261" s="158" t="s">
        <v>77</v>
      </c>
      <c r="AU261" s="158" t="s">
        <v>78</v>
      </c>
      <c r="AY261" s="150" t="s">
        <v>141</v>
      </c>
      <c r="BK261" s="159">
        <f>BK262</f>
        <v>0</v>
      </c>
    </row>
    <row r="262" spans="1:65" s="12" customFormat="1" ht="22.8" customHeight="1">
      <c r="B262" s="149"/>
      <c r="D262" s="150" t="s">
        <v>77</v>
      </c>
      <c r="E262" s="160" t="s">
        <v>537</v>
      </c>
      <c r="F262" s="160" t="s">
        <v>538</v>
      </c>
      <c r="I262" s="152"/>
      <c r="J262" s="161">
        <f>BK262</f>
        <v>0</v>
      </c>
      <c r="L262" s="149"/>
      <c r="M262" s="154"/>
      <c r="N262" s="155"/>
      <c r="O262" s="155"/>
      <c r="P262" s="156">
        <f>SUM(P263:P271)</f>
        <v>0</v>
      </c>
      <c r="Q262" s="155"/>
      <c r="R262" s="156">
        <f>SUM(R263:R271)</f>
        <v>2.4083999999999998E-2</v>
      </c>
      <c r="S262" s="155"/>
      <c r="T262" s="157">
        <f>SUM(T263:T271)</f>
        <v>0</v>
      </c>
      <c r="AR262" s="150" t="s">
        <v>88</v>
      </c>
      <c r="AT262" s="158" t="s">
        <v>77</v>
      </c>
      <c r="AU262" s="158" t="s">
        <v>86</v>
      </c>
      <c r="AY262" s="150" t="s">
        <v>141</v>
      </c>
      <c r="BK262" s="159">
        <f>SUM(BK263:BK271)</f>
        <v>0</v>
      </c>
    </row>
    <row r="263" spans="1:65" s="2" customFormat="1" ht="21.75" customHeight="1">
      <c r="A263" s="33"/>
      <c r="B263" s="162"/>
      <c r="C263" s="163" t="s">
        <v>393</v>
      </c>
      <c r="D263" s="163" t="s">
        <v>143</v>
      </c>
      <c r="E263" s="164" t="s">
        <v>540</v>
      </c>
      <c r="F263" s="165" t="s">
        <v>541</v>
      </c>
      <c r="G263" s="166" t="s">
        <v>146</v>
      </c>
      <c r="H263" s="167">
        <v>100.35</v>
      </c>
      <c r="I263" s="168"/>
      <c r="J263" s="169">
        <f>ROUND(I263*H263,2)</f>
        <v>0</v>
      </c>
      <c r="K263" s="170"/>
      <c r="L263" s="34"/>
      <c r="M263" s="171" t="s">
        <v>1</v>
      </c>
      <c r="N263" s="172" t="s">
        <v>43</v>
      </c>
      <c r="O263" s="59"/>
      <c r="P263" s="173">
        <f>O263*H263</f>
        <v>0</v>
      </c>
      <c r="Q263" s="173">
        <v>1E-4</v>
      </c>
      <c r="R263" s="173">
        <f>Q263*H263</f>
        <v>1.0035000000000001E-2</v>
      </c>
      <c r="S263" s="173">
        <v>0</v>
      </c>
      <c r="T263" s="174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75" t="s">
        <v>224</v>
      </c>
      <c r="AT263" s="175" t="s">
        <v>143</v>
      </c>
      <c r="AU263" s="175" t="s">
        <v>88</v>
      </c>
      <c r="AY263" s="18" t="s">
        <v>141</v>
      </c>
      <c r="BE263" s="176">
        <f>IF(N263="základní",J263,0)</f>
        <v>0</v>
      </c>
      <c r="BF263" s="176">
        <f>IF(N263="snížená",J263,0)</f>
        <v>0</v>
      </c>
      <c r="BG263" s="176">
        <f>IF(N263="zákl. přenesená",J263,0)</f>
        <v>0</v>
      </c>
      <c r="BH263" s="176">
        <f>IF(N263="sníž. přenesená",J263,0)</f>
        <v>0</v>
      </c>
      <c r="BI263" s="176">
        <f>IF(N263="nulová",J263,0)</f>
        <v>0</v>
      </c>
      <c r="BJ263" s="18" t="s">
        <v>86</v>
      </c>
      <c r="BK263" s="176">
        <f>ROUND(I263*H263,2)</f>
        <v>0</v>
      </c>
      <c r="BL263" s="18" t="s">
        <v>224</v>
      </c>
      <c r="BM263" s="175" t="s">
        <v>673</v>
      </c>
    </row>
    <row r="264" spans="1:65" s="14" customFormat="1">
      <c r="B264" s="186"/>
      <c r="D264" s="178" t="s">
        <v>149</v>
      </c>
      <c r="E264" s="187" t="s">
        <v>1</v>
      </c>
      <c r="F264" s="188" t="s">
        <v>339</v>
      </c>
      <c r="H264" s="187" t="s">
        <v>1</v>
      </c>
      <c r="I264" s="189"/>
      <c r="L264" s="186"/>
      <c r="M264" s="190"/>
      <c r="N264" s="191"/>
      <c r="O264" s="191"/>
      <c r="P264" s="191"/>
      <c r="Q264" s="191"/>
      <c r="R264" s="191"/>
      <c r="S264" s="191"/>
      <c r="T264" s="192"/>
      <c r="AT264" s="187" t="s">
        <v>149</v>
      </c>
      <c r="AU264" s="187" t="s">
        <v>88</v>
      </c>
      <c r="AV264" s="14" t="s">
        <v>86</v>
      </c>
      <c r="AW264" s="14" t="s">
        <v>34</v>
      </c>
      <c r="AX264" s="14" t="s">
        <v>78</v>
      </c>
      <c r="AY264" s="187" t="s">
        <v>141</v>
      </c>
    </row>
    <row r="265" spans="1:65" s="13" customFormat="1">
      <c r="B265" s="177"/>
      <c r="D265" s="178" t="s">
        <v>149</v>
      </c>
      <c r="E265" s="179" t="s">
        <v>1</v>
      </c>
      <c r="F265" s="180" t="s">
        <v>674</v>
      </c>
      <c r="H265" s="181">
        <v>66.150000000000006</v>
      </c>
      <c r="I265" s="182"/>
      <c r="L265" s="177"/>
      <c r="M265" s="183"/>
      <c r="N265" s="184"/>
      <c r="O265" s="184"/>
      <c r="P265" s="184"/>
      <c r="Q265" s="184"/>
      <c r="R265" s="184"/>
      <c r="S265" s="184"/>
      <c r="T265" s="185"/>
      <c r="AT265" s="179" t="s">
        <v>149</v>
      </c>
      <c r="AU265" s="179" t="s">
        <v>88</v>
      </c>
      <c r="AV265" s="13" t="s">
        <v>88</v>
      </c>
      <c r="AW265" s="13" t="s">
        <v>34</v>
      </c>
      <c r="AX265" s="13" t="s">
        <v>78</v>
      </c>
      <c r="AY265" s="179" t="s">
        <v>141</v>
      </c>
    </row>
    <row r="266" spans="1:65" s="13" customFormat="1">
      <c r="B266" s="177"/>
      <c r="D266" s="178" t="s">
        <v>149</v>
      </c>
      <c r="E266" s="179" t="s">
        <v>1</v>
      </c>
      <c r="F266" s="180" t="s">
        <v>675</v>
      </c>
      <c r="H266" s="181">
        <v>34.200000000000003</v>
      </c>
      <c r="I266" s="182"/>
      <c r="L266" s="177"/>
      <c r="M266" s="183"/>
      <c r="N266" s="184"/>
      <c r="O266" s="184"/>
      <c r="P266" s="184"/>
      <c r="Q266" s="184"/>
      <c r="R266" s="184"/>
      <c r="S266" s="184"/>
      <c r="T266" s="185"/>
      <c r="AT266" s="179" t="s">
        <v>149</v>
      </c>
      <c r="AU266" s="179" t="s">
        <v>88</v>
      </c>
      <c r="AV266" s="13" t="s">
        <v>88</v>
      </c>
      <c r="AW266" s="13" t="s">
        <v>34</v>
      </c>
      <c r="AX266" s="13" t="s">
        <v>78</v>
      </c>
      <c r="AY266" s="179" t="s">
        <v>141</v>
      </c>
    </row>
    <row r="267" spans="1:65" s="15" customFormat="1">
      <c r="B267" s="193"/>
      <c r="D267" s="178" t="s">
        <v>149</v>
      </c>
      <c r="E267" s="194" t="s">
        <v>1</v>
      </c>
      <c r="F267" s="195" t="s">
        <v>158</v>
      </c>
      <c r="H267" s="196">
        <v>100.35000000000001</v>
      </c>
      <c r="I267" s="197"/>
      <c r="L267" s="193"/>
      <c r="M267" s="198"/>
      <c r="N267" s="199"/>
      <c r="O267" s="199"/>
      <c r="P267" s="199"/>
      <c r="Q267" s="199"/>
      <c r="R267" s="199"/>
      <c r="S267" s="199"/>
      <c r="T267" s="200"/>
      <c r="AT267" s="194" t="s">
        <v>149</v>
      </c>
      <c r="AU267" s="194" t="s">
        <v>88</v>
      </c>
      <c r="AV267" s="15" t="s">
        <v>147</v>
      </c>
      <c r="AW267" s="15" t="s">
        <v>34</v>
      </c>
      <c r="AX267" s="15" t="s">
        <v>86</v>
      </c>
      <c r="AY267" s="194" t="s">
        <v>141</v>
      </c>
    </row>
    <row r="268" spans="1:65" s="2" customFormat="1" ht="16.5" customHeight="1">
      <c r="A268" s="33"/>
      <c r="B268" s="162"/>
      <c r="C268" s="163" t="s">
        <v>397</v>
      </c>
      <c r="D268" s="163" t="s">
        <v>143</v>
      </c>
      <c r="E268" s="164" t="s">
        <v>544</v>
      </c>
      <c r="F268" s="165" t="s">
        <v>545</v>
      </c>
      <c r="G268" s="166" t="s">
        <v>146</v>
      </c>
      <c r="H268" s="167">
        <v>200.7</v>
      </c>
      <c r="I268" s="168"/>
      <c r="J268" s="169">
        <f>ROUND(I268*H268,2)</f>
        <v>0</v>
      </c>
      <c r="K268" s="170"/>
      <c r="L268" s="34"/>
      <c r="M268" s="171" t="s">
        <v>1</v>
      </c>
      <c r="N268" s="172" t="s">
        <v>43</v>
      </c>
      <c r="O268" s="59"/>
      <c r="P268" s="173">
        <f>O268*H268</f>
        <v>0</v>
      </c>
      <c r="Q268" s="173">
        <v>6.9999999999999994E-5</v>
      </c>
      <c r="R268" s="173">
        <f>Q268*H268</f>
        <v>1.4048999999999997E-2</v>
      </c>
      <c r="S268" s="173">
        <v>0</v>
      </c>
      <c r="T268" s="174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75" t="s">
        <v>224</v>
      </c>
      <c r="AT268" s="175" t="s">
        <v>143</v>
      </c>
      <c r="AU268" s="175" t="s">
        <v>88</v>
      </c>
      <c r="AY268" s="18" t="s">
        <v>141</v>
      </c>
      <c r="BE268" s="176">
        <f>IF(N268="základní",J268,0)</f>
        <v>0</v>
      </c>
      <c r="BF268" s="176">
        <f>IF(N268="snížená",J268,0)</f>
        <v>0</v>
      </c>
      <c r="BG268" s="176">
        <f>IF(N268="zákl. přenesená",J268,0)</f>
        <v>0</v>
      </c>
      <c r="BH268" s="176">
        <f>IF(N268="sníž. přenesená",J268,0)</f>
        <v>0</v>
      </c>
      <c r="BI268" s="176">
        <f>IF(N268="nulová",J268,0)</f>
        <v>0</v>
      </c>
      <c r="BJ268" s="18" t="s">
        <v>86</v>
      </c>
      <c r="BK268" s="176">
        <f>ROUND(I268*H268,2)</f>
        <v>0</v>
      </c>
      <c r="BL268" s="18" t="s">
        <v>224</v>
      </c>
      <c r="BM268" s="175" t="s">
        <v>676</v>
      </c>
    </row>
    <row r="269" spans="1:65" s="14" customFormat="1">
      <c r="B269" s="186"/>
      <c r="D269" s="178" t="s">
        <v>149</v>
      </c>
      <c r="E269" s="187" t="s">
        <v>1</v>
      </c>
      <c r="F269" s="188" t="s">
        <v>547</v>
      </c>
      <c r="H269" s="187" t="s">
        <v>1</v>
      </c>
      <c r="I269" s="189"/>
      <c r="L269" s="186"/>
      <c r="M269" s="190"/>
      <c r="N269" s="191"/>
      <c r="O269" s="191"/>
      <c r="P269" s="191"/>
      <c r="Q269" s="191"/>
      <c r="R269" s="191"/>
      <c r="S269" s="191"/>
      <c r="T269" s="192"/>
      <c r="AT269" s="187" t="s">
        <v>149</v>
      </c>
      <c r="AU269" s="187" t="s">
        <v>88</v>
      </c>
      <c r="AV269" s="14" t="s">
        <v>86</v>
      </c>
      <c r="AW269" s="14" t="s">
        <v>34</v>
      </c>
      <c r="AX269" s="14" t="s">
        <v>78</v>
      </c>
      <c r="AY269" s="187" t="s">
        <v>141</v>
      </c>
    </row>
    <row r="270" spans="1:65" s="13" customFormat="1">
      <c r="B270" s="177"/>
      <c r="D270" s="178" t="s">
        <v>149</v>
      </c>
      <c r="E270" s="179" t="s">
        <v>1</v>
      </c>
      <c r="F270" s="180" t="s">
        <v>677</v>
      </c>
      <c r="H270" s="181">
        <v>200.7</v>
      </c>
      <c r="I270" s="182"/>
      <c r="L270" s="177"/>
      <c r="M270" s="183"/>
      <c r="N270" s="184"/>
      <c r="O270" s="184"/>
      <c r="P270" s="184"/>
      <c r="Q270" s="184"/>
      <c r="R270" s="184"/>
      <c r="S270" s="184"/>
      <c r="T270" s="185"/>
      <c r="AT270" s="179" t="s">
        <v>149</v>
      </c>
      <c r="AU270" s="179" t="s">
        <v>88</v>
      </c>
      <c r="AV270" s="13" t="s">
        <v>88</v>
      </c>
      <c r="AW270" s="13" t="s">
        <v>34</v>
      </c>
      <c r="AX270" s="13" t="s">
        <v>78</v>
      </c>
      <c r="AY270" s="179" t="s">
        <v>141</v>
      </c>
    </row>
    <row r="271" spans="1:65" s="15" customFormat="1">
      <c r="B271" s="193"/>
      <c r="D271" s="178" t="s">
        <v>149</v>
      </c>
      <c r="E271" s="194" t="s">
        <v>1</v>
      </c>
      <c r="F271" s="195" t="s">
        <v>158</v>
      </c>
      <c r="H271" s="196">
        <v>200.7</v>
      </c>
      <c r="I271" s="197"/>
      <c r="L271" s="193"/>
      <c r="M271" s="218"/>
      <c r="N271" s="219"/>
      <c r="O271" s="219"/>
      <c r="P271" s="219"/>
      <c r="Q271" s="219"/>
      <c r="R271" s="219"/>
      <c r="S271" s="219"/>
      <c r="T271" s="220"/>
      <c r="AT271" s="194" t="s">
        <v>149</v>
      </c>
      <c r="AU271" s="194" t="s">
        <v>88</v>
      </c>
      <c r="AV271" s="15" t="s">
        <v>147</v>
      </c>
      <c r="AW271" s="15" t="s">
        <v>34</v>
      </c>
      <c r="AX271" s="15" t="s">
        <v>86</v>
      </c>
      <c r="AY271" s="194" t="s">
        <v>141</v>
      </c>
    </row>
    <row r="272" spans="1:65" s="2" customFormat="1" ht="6.9" customHeight="1">
      <c r="A272" s="33"/>
      <c r="B272" s="48"/>
      <c r="C272" s="49"/>
      <c r="D272" s="49"/>
      <c r="E272" s="49"/>
      <c r="F272" s="49"/>
      <c r="G272" s="49"/>
      <c r="H272" s="49"/>
      <c r="I272" s="121"/>
      <c r="J272" s="49"/>
      <c r="K272" s="49"/>
      <c r="L272" s="34"/>
      <c r="M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</row>
  </sheetData>
  <autoFilter ref="C126:K271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4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94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88</v>
      </c>
    </row>
    <row r="4" spans="1:46" s="1" customFormat="1" ht="24.9" customHeight="1">
      <c r="B4" s="21"/>
      <c r="D4" s="22" t="s">
        <v>98</v>
      </c>
      <c r="I4" s="94"/>
      <c r="L4" s="21"/>
      <c r="M4" s="96" t="s">
        <v>10</v>
      </c>
      <c r="AT4" s="18" t="s">
        <v>3</v>
      </c>
    </row>
    <row r="5" spans="1:46" s="1" customFormat="1" ht="6.9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9" t="str">
        <f>'Rekapitulace stavby'!K6</f>
        <v>Gymnázium Česká Třebová-úprava areálu školy</v>
      </c>
      <c r="F7" s="270"/>
      <c r="G7" s="270"/>
      <c r="H7" s="270"/>
      <c r="I7" s="94"/>
      <c r="L7" s="21"/>
    </row>
    <row r="8" spans="1:46" s="2" customFormat="1" ht="12" customHeight="1">
      <c r="A8" s="33"/>
      <c r="B8" s="34"/>
      <c r="C8" s="33"/>
      <c r="D8" s="28" t="s">
        <v>99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9" t="s">
        <v>678</v>
      </c>
      <c r="F9" s="268"/>
      <c r="G9" s="268"/>
      <c r="H9" s="268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14. 4. 2023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9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41"/>
      <c r="G18" s="241"/>
      <c r="H18" s="241"/>
      <c r="I18" s="9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9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9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9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5" t="s">
        <v>1</v>
      </c>
      <c r="F27" s="245"/>
      <c r="G27" s="245"/>
      <c r="H27" s="245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38</v>
      </c>
      <c r="E30" s="33"/>
      <c r="F30" s="33"/>
      <c r="G30" s="33"/>
      <c r="H30" s="33"/>
      <c r="I30" s="97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105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42</v>
      </c>
      <c r="E33" s="28" t="s">
        <v>43</v>
      </c>
      <c r="F33" s="107">
        <f>ROUND((SUM(BE122:BE201)),  2)</f>
        <v>0</v>
      </c>
      <c r="G33" s="33"/>
      <c r="H33" s="33"/>
      <c r="I33" s="108">
        <v>0.21</v>
      </c>
      <c r="J33" s="107">
        <f>ROUND(((SUM(BE122:BE201))*I33),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7">
        <f>ROUND((SUM(BF122:BF201)),  2)</f>
        <v>0</v>
      </c>
      <c r="G34" s="33"/>
      <c r="H34" s="33"/>
      <c r="I34" s="108">
        <v>0.15</v>
      </c>
      <c r="J34" s="107">
        <f>ROUND(((SUM(BF122:BF201))*I34),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7">
        <f>ROUND((SUM(BG122:BG201)),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7">
        <f>ROUND((SUM(BH122:BH201)),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7">
        <f>ROUND((SUM(BI122:BI201)),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48</v>
      </c>
      <c r="E39" s="61"/>
      <c r="F39" s="61"/>
      <c r="G39" s="111" t="s">
        <v>49</v>
      </c>
      <c r="H39" s="112" t="s">
        <v>50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53</v>
      </c>
      <c r="E61" s="36"/>
      <c r="F61" s="117" t="s">
        <v>54</v>
      </c>
      <c r="G61" s="46" t="s">
        <v>53</v>
      </c>
      <c r="H61" s="36"/>
      <c r="I61" s="118"/>
      <c r="J61" s="11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53</v>
      </c>
      <c r="E76" s="36"/>
      <c r="F76" s="117" t="s">
        <v>54</v>
      </c>
      <c r="G76" s="46" t="s">
        <v>53</v>
      </c>
      <c r="H76" s="36"/>
      <c r="I76" s="118"/>
      <c r="J76" s="11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9" t="str">
        <f>E7</f>
        <v>Gymnázium Česká Třebová-úprava areálu školy</v>
      </c>
      <c r="F85" s="270"/>
      <c r="G85" s="270"/>
      <c r="H85" s="270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9" t="str">
        <f>E9</f>
        <v>03 - SO 03 Workout</v>
      </c>
      <c r="F87" s="268"/>
      <c r="G87" s="268"/>
      <c r="H87" s="268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Česká Třebová</v>
      </c>
      <c r="G89" s="33"/>
      <c r="H89" s="33"/>
      <c r="I89" s="98" t="s">
        <v>22</v>
      </c>
      <c r="J89" s="56" t="str">
        <f>IF(J12="","",J12)</f>
        <v>14. 4. 2023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049999999999997" customHeight="1">
      <c r="A91" s="33"/>
      <c r="B91" s="34"/>
      <c r="C91" s="28" t="s">
        <v>24</v>
      </c>
      <c r="D91" s="33"/>
      <c r="E91" s="33"/>
      <c r="F91" s="26" t="str">
        <f>E15</f>
        <v>Pardubický kraj komenského náměstí</v>
      </c>
      <c r="G91" s="33"/>
      <c r="H91" s="33"/>
      <c r="I91" s="98" t="s">
        <v>31</v>
      </c>
      <c r="J91" s="31" t="str">
        <f>E21</f>
        <v>CALYPSO Group s.r.o.Brožíkova 550, Pardubice 53009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98" t="s">
        <v>35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102</v>
      </c>
      <c r="D94" s="109"/>
      <c r="E94" s="109"/>
      <c r="F94" s="109"/>
      <c r="G94" s="109"/>
      <c r="H94" s="109"/>
      <c r="I94" s="124"/>
      <c r="J94" s="125" t="s">
        <v>103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26" t="s">
        <v>104</v>
      </c>
      <c r="D96" s="33"/>
      <c r="E96" s="33"/>
      <c r="F96" s="33"/>
      <c r="G96" s="33"/>
      <c r="H96" s="33"/>
      <c r="I96" s="97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105</v>
      </c>
    </row>
    <row r="97" spans="1:31" s="9" customFormat="1" ht="24.9" customHeight="1">
      <c r="B97" s="127"/>
      <c r="D97" s="128" t="s">
        <v>106</v>
      </c>
      <c r="E97" s="129"/>
      <c r="F97" s="129"/>
      <c r="G97" s="129"/>
      <c r="H97" s="129"/>
      <c r="I97" s="130"/>
      <c r="J97" s="131">
        <f>J123</f>
        <v>0</v>
      </c>
      <c r="L97" s="127"/>
    </row>
    <row r="98" spans="1:31" s="10" customFormat="1" ht="19.95" customHeight="1">
      <c r="B98" s="132"/>
      <c r="D98" s="133" t="s">
        <v>107</v>
      </c>
      <c r="E98" s="134"/>
      <c r="F98" s="134"/>
      <c r="G98" s="134"/>
      <c r="H98" s="134"/>
      <c r="I98" s="135"/>
      <c r="J98" s="136">
        <f>J124</f>
        <v>0</v>
      </c>
      <c r="L98" s="132"/>
    </row>
    <row r="99" spans="1:31" s="10" customFormat="1" ht="19.95" customHeight="1">
      <c r="B99" s="132"/>
      <c r="D99" s="133" t="s">
        <v>108</v>
      </c>
      <c r="E99" s="134"/>
      <c r="F99" s="134"/>
      <c r="G99" s="134"/>
      <c r="H99" s="134"/>
      <c r="I99" s="135"/>
      <c r="J99" s="136">
        <f>J156</f>
        <v>0</v>
      </c>
      <c r="L99" s="132"/>
    </row>
    <row r="100" spans="1:31" s="10" customFormat="1" ht="19.95" customHeight="1">
      <c r="B100" s="132"/>
      <c r="D100" s="133" t="s">
        <v>110</v>
      </c>
      <c r="E100" s="134"/>
      <c r="F100" s="134"/>
      <c r="G100" s="134"/>
      <c r="H100" s="134"/>
      <c r="I100" s="135"/>
      <c r="J100" s="136">
        <f>J159</f>
        <v>0</v>
      </c>
      <c r="L100" s="132"/>
    </row>
    <row r="101" spans="1:31" s="10" customFormat="1" ht="19.95" customHeight="1">
      <c r="B101" s="132"/>
      <c r="D101" s="133" t="s">
        <v>113</v>
      </c>
      <c r="E101" s="134"/>
      <c r="F101" s="134"/>
      <c r="G101" s="134"/>
      <c r="H101" s="134"/>
      <c r="I101" s="135"/>
      <c r="J101" s="136">
        <f>J166</f>
        <v>0</v>
      </c>
      <c r="L101" s="132"/>
    </row>
    <row r="102" spans="1:31" s="10" customFormat="1" ht="19.95" customHeight="1">
      <c r="B102" s="132"/>
      <c r="D102" s="133" t="s">
        <v>115</v>
      </c>
      <c r="E102" s="134"/>
      <c r="F102" s="134"/>
      <c r="G102" s="134"/>
      <c r="H102" s="134"/>
      <c r="I102" s="135"/>
      <c r="J102" s="136">
        <f>J200</f>
        <v>0</v>
      </c>
      <c r="L102" s="132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97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" customHeight="1">
      <c r="A104" s="33"/>
      <c r="B104" s="48"/>
      <c r="C104" s="49"/>
      <c r="D104" s="49"/>
      <c r="E104" s="49"/>
      <c r="F104" s="49"/>
      <c r="G104" s="49"/>
      <c r="H104" s="49"/>
      <c r="I104" s="121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" customHeight="1">
      <c r="A108" s="33"/>
      <c r="B108" s="50"/>
      <c r="C108" s="51"/>
      <c r="D108" s="51"/>
      <c r="E108" s="51"/>
      <c r="F108" s="51"/>
      <c r="G108" s="51"/>
      <c r="H108" s="51"/>
      <c r="I108" s="122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" customHeight="1">
      <c r="A109" s="33"/>
      <c r="B109" s="34"/>
      <c r="C109" s="22" t="s">
        <v>126</v>
      </c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" customHeight="1">
      <c r="A110" s="33"/>
      <c r="B110" s="34"/>
      <c r="C110" s="33"/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3"/>
      <c r="E111" s="33"/>
      <c r="F111" s="33"/>
      <c r="G111" s="33"/>
      <c r="H111" s="33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69" t="str">
        <f>E7</f>
        <v>Gymnázium Česká Třebová-úprava areálu školy</v>
      </c>
      <c r="F112" s="270"/>
      <c r="G112" s="270"/>
      <c r="H112" s="270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99</v>
      </c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59" t="str">
        <f>E9</f>
        <v>03 - SO 03 Workout</v>
      </c>
      <c r="F114" s="268"/>
      <c r="G114" s="268"/>
      <c r="H114" s="268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F12</f>
        <v>Česká Třebová</v>
      </c>
      <c r="G116" s="33"/>
      <c r="H116" s="33"/>
      <c r="I116" s="98" t="s">
        <v>22</v>
      </c>
      <c r="J116" s="56" t="str">
        <f>IF(J12="","",J12)</f>
        <v>14. 4. 2023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" customHeight="1">
      <c r="A117" s="33"/>
      <c r="B117" s="34"/>
      <c r="C117" s="33"/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40.049999999999997" customHeight="1">
      <c r="A118" s="33"/>
      <c r="B118" s="34"/>
      <c r="C118" s="28" t="s">
        <v>24</v>
      </c>
      <c r="D118" s="33"/>
      <c r="E118" s="33"/>
      <c r="F118" s="26" t="str">
        <f>E15</f>
        <v>Pardubický kraj komenského náměstí</v>
      </c>
      <c r="G118" s="33"/>
      <c r="H118" s="33"/>
      <c r="I118" s="98" t="s">
        <v>31</v>
      </c>
      <c r="J118" s="31" t="str">
        <f>E21</f>
        <v>CALYPSO Group s.r.o.Brožíkova 550, Pardubice 53009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29</v>
      </c>
      <c r="D119" s="33"/>
      <c r="E119" s="33"/>
      <c r="F119" s="26" t="str">
        <f>IF(E18="","",E18)</f>
        <v>Vyplň údaj</v>
      </c>
      <c r="G119" s="33"/>
      <c r="H119" s="33"/>
      <c r="I119" s="98" t="s">
        <v>35</v>
      </c>
      <c r="J119" s="31" t="str">
        <f>E24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97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37"/>
      <c r="B121" s="138"/>
      <c r="C121" s="139" t="s">
        <v>127</v>
      </c>
      <c r="D121" s="140" t="s">
        <v>63</v>
      </c>
      <c r="E121" s="140" t="s">
        <v>59</v>
      </c>
      <c r="F121" s="140" t="s">
        <v>60</v>
      </c>
      <c r="G121" s="140" t="s">
        <v>128</v>
      </c>
      <c r="H121" s="140" t="s">
        <v>129</v>
      </c>
      <c r="I121" s="141" t="s">
        <v>130</v>
      </c>
      <c r="J121" s="142" t="s">
        <v>103</v>
      </c>
      <c r="K121" s="143" t="s">
        <v>131</v>
      </c>
      <c r="L121" s="144"/>
      <c r="M121" s="63" t="s">
        <v>1</v>
      </c>
      <c r="N121" s="64" t="s">
        <v>42</v>
      </c>
      <c r="O121" s="64" t="s">
        <v>132</v>
      </c>
      <c r="P121" s="64" t="s">
        <v>133</v>
      </c>
      <c r="Q121" s="64" t="s">
        <v>134</v>
      </c>
      <c r="R121" s="64" t="s">
        <v>135</v>
      </c>
      <c r="S121" s="64" t="s">
        <v>136</v>
      </c>
      <c r="T121" s="65" t="s">
        <v>137</v>
      </c>
      <c r="U121" s="137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</row>
    <row r="122" spans="1:65" s="2" customFormat="1" ht="22.8" customHeight="1">
      <c r="A122" s="33"/>
      <c r="B122" s="34"/>
      <c r="C122" s="70" t="s">
        <v>138</v>
      </c>
      <c r="D122" s="33"/>
      <c r="E122" s="33"/>
      <c r="F122" s="33"/>
      <c r="G122" s="33"/>
      <c r="H122" s="33"/>
      <c r="I122" s="97"/>
      <c r="J122" s="145">
        <f>BK122</f>
        <v>0</v>
      </c>
      <c r="K122" s="33"/>
      <c r="L122" s="34"/>
      <c r="M122" s="66"/>
      <c r="N122" s="57"/>
      <c r="O122" s="67"/>
      <c r="P122" s="146">
        <f>P123</f>
        <v>0</v>
      </c>
      <c r="Q122" s="67"/>
      <c r="R122" s="146">
        <f>R123</f>
        <v>66.375291300000001</v>
      </c>
      <c r="S122" s="67"/>
      <c r="T122" s="147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77</v>
      </c>
      <c r="AU122" s="18" t="s">
        <v>105</v>
      </c>
      <c r="BK122" s="148">
        <f>BK123</f>
        <v>0</v>
      </c>
    </row>
    <row r="123" spans="1:65" s="12" customFormat="1" ht="25.95" customHeight="1">
      <c r="B123" s="149"/>
      <c r="D123" s="150" t="s">
        <v>77</v>
      </c>
      <c r="E123" s="151" t="s">
        <v>139</v>
      </c>
      <c r="F123" s="151" t="s">
        <v>140</v>
      </c>
      <c r="I123" s="152"/>
      <c r="J123" s="153">
        <f>BK123</f>
        <v>0</v>
      </c>
      <c r="L123" s="149"/>
      <c r="M123" s="154"/>
      <c r="N123" s="155"/>
      <c r="O123" s="155"/>
      <c r="P123" s="156">
        <f>P124+P156+P159+P166+P200</f>
        <v>0</v>
      </c>
      <c r="Q123" s="155"/>
      <c r="R123" s="156">
        <f>R124+R156+R159+R166+R200</f>
        <v>66.375291300000001</v>
      </c>
      <c r="S123" s="155"/>
      <c r="T123" s="157">
        <f>T124+T156+T159+T166+T200</f>
        <v>0</v>
      </c>
      <c r="AR123" s="150" t="s">
        <v>86</v>
      </c>
      <c r="AT123" s="158" t="s">
        <v>77</v>
      </c>
      <c r="AU123" s="158" t="s">
        <v>78</v>
      </c>
      <c r="AY123" s="150" t="s">
        <v>141</v>
      </c>
      <c r="BK123" s="159">
        <f>BK124+BK156+BK159+BK166+BK200</f>
        <v>0</v>
      </c>
    </row>
    <row r="124" spans="1:65" s="12" customFormat="1" ht="22.8" customHeight="1">
      <c r="B124" s="149"/>
      <c r="D124" s="150" t="s">
        <v>77</v>
      </c>
      <c r="E124" s="160" t="s">
        <v>86</v>
      </c>
      <c r="F124" s="160" t="s">
        <v>142</v>
      </c>
      <c r="I124" s="152"/>
      <c r="J124" s="161">
        <f>BK124</f>
        <v>0</v>
      </c>
      <c r="L124" s="149"/>
      <c r="M124" s="154"/>
      <c r="N124" s="155"/>
      <c r="O124" s="155"/>
      <c r="P124" s="156">
        <f>SUM(P125:P155)</f>
        <v>0</v>
      </c>
      <c r="Q124" s="155"/>
      <c r="R124" s="156">
        <f>SUM(R125:R155)</f>
        <v>0</v>
      </c>
      <c r="S124" s="155"/>
      <c r="T124" s="157">
        <f>SUM(T125:T155)</f>
        <v>0</v>
      </c>
      <c r="AR124" s="150" t="s">
        <v>86</v>
      </c>
      <c r="AT124" s="158" t="s">
        <v>77</v>
      </c>
      <c r="AU124" s="158" t="s">
        <v>86</v>
      </c>
      <c r="AY124" s="150" t="s">
        <v>141</v>
      </c>
      <c r="BK124" s="159">
        <f>SUM(BK125:BK155)</f>
        <v>0</v>
      </c>
    </row>
    <row r="125" spans="1:65" s="2" customFormat="1" ht="21.75" customHeight="1">
      <c r="A125" s="33"/>
      <c r="B125" s="162"/>
      <c r="C125" s="163" t="s">
        <v>86</v>
      </c>
      <c r="D125" s="163" t="s">
        <v>143</v>
      </c>
      <c r="E125" s="164" t="s">
        <v>144</v>
      </c>
      <c r="F125" s="165" t="s">
        <v>145</v>
      </c>
      <c r="G125" s="166" t="s">
        <v>146</v>
      </c>
      <c r="H125" s="167">
        <v>227.5</v>
      </c>
      <c r="I125" s="168"/>
      <c r="J125" s="169">
        <f>ROUND(I125*H125,2)</f>
        <v>0</v>
      </c>
      <c r="K125" s="170"/>
      <c r="L125" s="34"/>
      <c r="M125" s="171" t="s">
        <v>1</v>
      </c>
      <c r="N125" s="172" t="s">
        <v>43</v>
      </c>
      <c r="O125" s="59"/>
      <c r="P125" s="173">
        <f>O125*H125</f>
        <v>0</v>
      </c>
      <c r="Q125" s="173">
        <v>0</v>
      </c>
      <c r="R125" s="173">
        <f>Q125*H125</f>
        <v>0</v>
      </c>
      <c r="S125" s="173">
        <v>0</v>
      </c>
      <c r="T125" s="17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5" t="s">
        <v>147</v>
      </c>
      <c r="AT125" s="175" t="s">
        <v>143</v>
      </c>
      <c r="AU125" s="175" t="s">
        <v>88</v>
      </c>
      <c r="AY125" s="18" t="s">
        <v>141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8" t="s">
        <v>86</v>
      </c>
      <c r="BK125" s="176">
        <f>ROUND(I125*H125,2)</f>
        <v>0</v>
      </c>
      <c r="BL125" s="18" t="s">
        <v>147</v>
      </c>
      <c r="BM125" s="175" t="s">
        <v>679</v>
      </c>
    </row>
    <row r="126" spans="1:65" s="14" customFormat="1">
      <c r="B126" s="186"/>
      <c r="D126" s="178" t="s">
        <v>149</v>
      </c>
      <c r="E126" s="187" t="s">
        <v>1</v>
      </c>
      <c r="F126" s="188" t="s">
        <v>680</v>
      </c>
      <c r="H126" s="187" t="s">
        <v>1</v>
      </c>
      <c r="I126" s="189"/>
      <c r="L126" s="186"/>
      <c r="M126" s="190"/>
      <c r="N126" s="191"/>
      <c r="O126" s="191"/>
      <c r="P126" s="191"/>
      <c r="Q126" s="191"/>
      <c r="R126" s="191"/>
      <c r="S126" s="191"/>
      <c r="T126" s="192"/>
      <c r="AT126" s="187" t="s">
        <v>149</v>
      </c>
      <c r="AU126" s="187" t="s">
        <v>88</v>
      </c>
      <c r="AV126" s="14" t="s">
        <v>86</v>
      </c>
      <c r="AW126" s="14" t="s">
        <v>34</v>
      </c>
      <c r="AX126" s="14" t="s">
        <v>78</v>
      </c>
      <c r="AY126" s="187" t="s">
        <v>141</v>
      </c>
    </row>
    <row r="127" spans="1:65" s="13" customFormat="1">
      <c r="B127" s="177"/>
      <c r="D127" s="178" t="s">
        <v>149</v>
      </c>
      <c r="E127" s="179" t="s">
        <v>1</v>
      </c>
      <c r="F127" s="180" t="s">
        <v>681</v>
      </c>
      <c r="H127" s="181">
        <v>167</v>
      </c>
      <c r="I127" s="182"/>
      <c r="L127" s="177"/>
      <c r="M127" s="183"/>
      <c r="N127" s="184"/>
      <c r="O127" s="184"/>
      <c r="P127" s="184"/>
      <c r="Q127" s="184"/>
      <c r="R127" s="184"/>
      <c r="S127" s="184"/>
      <c r="T127" s="185"/>
      <c r="AT127" s="179" t="s">
        <v>149</v>
      </c>
      <c r="AU127" s="179" t="s">
        <v>88</v>
      </c>
      <c r="AV127" s="13" t="s">
        <v>88</v>
      </c>
      <c r="AW127" s="13" t="s">
        <v>34</v>
      </c>
      <c r="AX127" s="13" t="s">
        <v>78</v>
      </c>
      <c r="AY127" s="179" t="s">
        <v>141</v>
      </c>
    </row>
    <row r="128" spans="1:65" s="14" customFormat="1">
      <c r="B128" s="186"/>
      <c r="D128" s="178" t="s">
        <v>149</v>
      </c>
      <c r="E128" s="187" t="s">
        <v>1</v>
      </c>
      <c r="F128" s="188" t="s">
        <v>682</v>
      </c>
      <c r="H128" s="187" t="s">
        <v>1</v>
      </c>
      <c r="I128" s="189"/>
      <c r="L128" s="186"/>
      <c r="M128" s="190"/>
      <c r="N128" s="191"/>
      <c r="O128" s="191"/>
      <c r="P128" s="191"/>
      <c r="Q128" s="191"/>
      <c r="R128" s="191"/>
      <c r="S128" s="191"/>
      <c r="T128" s="192"/>
      <c r="AT128" s="187" t="s">
        <v>149</v>
      </c>
      <c r="AU128" s="187" t="s">
        <v>88</v>
      </c>
      <c r="AV128" s="14" t="s">
        <v>86</v>
      </c>
      <c r="AW128" s="14" t="s">
        <v>34</v>
      </c>
      <c r="AX128" s="14" t="s">
        <v>78</v>
      </c>
      <c r="AY128" s="187" t="s">
        <v>141</v>
      </c>
    </row>
    <row r="129" spans="1:65" s="13" customFormat="1">
      <c r="B129" s="177"/>
      <c r="D129" s="178" t="s">
        <v>149</v>
      </c>
      <c r="E129" s="179" t="s">
        <v>1</v>
      </c>
      <c r="F129" s="180" t="s">
        <v>683</v>
      </c>
      <c r="H129" s="181">
        <v>60.5</v>
      </c>
      <c r="I129" s="182"/>
      <c r="L129" s="177"/>
      <c r="M129" s="183"/>
      <c r="N129" s="184"/>
      <c r="O129" s="184"/>
      <c r="P129" s="184"/>
      <c r="Q129" s="184"/>
      <c r="R129" s="184"/>
      <c r="S129" s="184"/>
      <c r="T129" s="185"/>
      <c r="AT129" s="179" t="s">
        <v>149</v>
      </c>
      <c r="AU129" s="179" t="s">
        <v>88</v>
      </c>
      <c r="AV129" s="13" t="s">
        <v>88</v>
      </c>
      <c r="AW129" s="13" t="s">
        <v>34</v>
      </c>
      <c r="AX129" s="13" t="s">
        <v>78</v>
      </c>
      <c r="AY129" s="179" t="s">
        <v>141</v>
      </c>
    </row>
    <row r="130" spans="1:65" s="15" customFormat="1">
      <c r="B130" s="193"/>
      <c r="D130" s="178" t="s">
        <v>149</v>
      </c>
      <c r="E130" s="194" t="s">
        <v>1</v>
      </c>
      <c r="F130" s="195" t="s">
        <v>158</v>
      </c>
      <c r="H130" s="196">
        <v>227.5</v>
      </c>
      <c r="I130" s="197"/>
      <c r="L130" s="193"/>
      <c r="M130" s="198"/>
      <c r="N130" s="199"/>
      <c r="O130" s="199"/>
      <c r="P130" s="199"/>
      <c r="Q130" s="199"/>
      <c r="R130" s="199"/>
      <c r="S130" s="199"/>
      <c r="T130" s="200"/>
      <c r="AT130" s="194" t="s">
        <v>149</v>
      </c>
      <c r="AU130" s="194" t="s">
        <v>88</v>
      </c>
      <c r="AV130" s="15" t="s">
        <v>147</v>
      </c>
      <c r="AW130" s="15" t="s">
        <v>34</v>
      </c>
      <c r="AX130" s="15" t="s">
        <v>86</v>
      </c>
      <c r="AY130" s="194" t="s">
        <v>141</v>
      </c>
    </row>
    <row r="131" spans="1:65" s="2" customFormat="1" ht="21.75" customHeight="1">
      <c r="A131" s="33"/>
      <c r="B131" s="162"/>
      <c r="C131" s="163" t="s">
        <v>88</v>
      </c>
      <c r="D131" s="163" t="s">
        <v>143</v>
      </c>
      <c r="E131" s="164" t="s">
        <v>164</v>
      </c>
      <c r="F131" s="165" t="s">
        <v>165</v>
      </c>
      <c r="G131" s="166" t="s">
        <v>146</v>
      </c>
      <c r="H131" s="167">
        <v>227.5</v>
      </c>
      <c r="I131" s="168"/>
      <c r="J131" s="169">
        <f>ROUND(I131*H131,2)</f>
        <v>0</v>
      </c>
      <c r="K131" s="170"/>
      <c r="L131" s="34"/>
      <c r="M131" s="171" t="s">
        <v>1</v>
      </c>
      <c r="N131" s="172" t="s">
        <v>43</v>
      </c>
      <c r="O131" s="59"/>
      <c r="P131" s="173">
        <f>O131*H131</f>
        <v>0</v>
      </c>
      <c r="Q131" s="173">
        <v>0</v>
      </c>
      <c r="R131" s="173">
        <f>Q131*H131</f>
        <v>0</v>
      </c>
      <c r="S131" s="173">
        <v>0</v>
      </c>
      <c r="T131" s="17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5" t="s">
        <v>147</v>
      </c>
      <c r="AT131" s="175" t="s">
        <v>143</v>
      </c>
      <c r="AU131" s="175" t="s">
        <v>88</v>
      </c>
      <c r="AY131" s="18" t="s">
        <v>141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8" t="s">
        <v>86</v>
      </c>
      <c r="BK131" s="176">
        <f>ROUND(I131*H131,2)</f>
        <v>0</v>
      </c>
      <c r="BL131" s="18" t="s">
        <v>147</v>
      </c>
      <c r="BM131" s="175" t="s">
        <v>684</v>
      </c>
    </row>
    <row r="132" spans="1:65" s="13" customFormat="1">
      <c r="B132" s="177"/>
      <c r="D132" s="178" t="s">
        <v>149</v>
      </c>
      <c r="E132" s="179" t="s">
        <v>1</v>
      </c>
      <c r="F132" s="180" t="s">
        <v>685</v>
      </c>
      <c r="H132" s="181">
        <v>227.5</v>
      </c>
      <c r="I132" s="182"/>
      <c r="L132" s="177"/>
      <c r="M132" s="183"/>
      <c r="N132" s="184"/>
      <c r="O132" s="184"/>
      <c r="P132" s="184"/>
      <c r="Q132" s="184"/>
      <c r="R132" s="184"/>
      <c r="S132" s="184"/>
      <c r="T132" s="185"/>
      <c r="AT132" s="179" t="s">
        <v>149</v>
      </c>
      <c r="AU132" s="179" t="s">
        <v>88</v>
      </c>
      <c r="AV132" s="13" t="s">
        <v>88</v>
      </c>
      <c r="AW132" s="13" t="s">
        <v>34</v>
      </c>
      <c r="AX132" s="13" t="s">
        <v>86</v>
      </c>
      <c r="AY132" s="179" t="s">
        <v>141</v>
      </c>
    </row>
    <row r="133" spans="1:65" s="2" customFormat="1" ht="21.75" customHeight="1">
      <c r="A133" s="33"/>
      <c r="B133" s="162"/>
      <c r="C133" s="163" t="s">
        <v>159</v>
      </c>
      <c r="D133" s="163" t="s">
        <v>143</v>
      </c>
      <c r="E133" s="164" t="s">
        <v>686</v>
      </c>
      <c r="F133" s="165" t="s">
        <v>687</v>
      </c>
      <c r="G133" s="166" t="s">
        <v>172</v>
      </c>
      <c r="H133" s="167">
        <v>8.35</v>
      </c>
      <c r="I133" s="168"/>
      <c r="J133" s="169">
        <f>ROUND(I133*H133,2)</f>
        <v>0</v>
      </c>
      <c r="K133" s="170"/>
      <c r="L133" s="34"/>
      <c r="M133" s="171" t="s">
        <v>1</v>
      </c>
      <c r="N133" s="172" t="s">
        <v>43</v>
      </c>
      <c r="O133" s="59"/>
      <c r="P133" s="173">
        <f>O133*H133</f>
        <v>0</v>
      </c>
      <c r="Q133" s="173">
        <v>0</v>
      </c>
      <c r="R133" s="173">
        <f>Q133*H133</f>
        <v>0</v>
      </c>
      <c r="S133" s="173">
        <v>0</v>
      </c>
      <c r="T133" s="17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5" t="s">
        <v>147</v>
      </c>
      <c r="AT133" s="175" t="s">
        <v>143</v>
      </c>
      <c r="AU133" s="175" t="s">
        <v>88</v>
      </c>
      <c r="AY133" s="18" t="s">
        <v>141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8" t="s">
        <v>86</v>
      </c>
      <c r="BK133" s="176">
        <f>ROUND(I133*H133,2)</f>
        <v>0</v>
      </c>
      <c r="BL133" s="18" t="s">
        <v>147</v>
      </c>
      <c r="BM133" s="175" t="s">
        <v>688</v>
      </c>
    </row>
    <row r="134" spans="1:65" s="14" customFormat="1">
      <c r="B134" s="186"/>
      <c r="D134" s="178" t="s">
        <v>149</v>
      </c>
      <c r="E134" s="187" t="s">
        <v>1</v>
      </c>
      <c r="F134" s="188" t="s">
        <v>680</v>
      </c>
      <c r="H134" s="187" t="s">
        <v>1</v>
      </c>
      <c r="I134" s="189"/>
      <c r="L134" s="186"/>
      <c r="M134" s="190"/>
      <c r="N134" s="191"/>
      <c r="O134" s="191"/>
      <c r="P134" s="191"/>
      <c r="Q134" s="191"/>
      <c r="R134" s="191"/>
      <c r="S134" s="191"/>
      <c r="T134" s="192"/>
      <c r="AT134" s="187" t="s">
        <v>149</v>
      </c>
      <c r="AU134" s="187" t="s">
        <v>88</v>
      </c>
      <c r="AV134" s="14" t="s">
        <v>86</v>
      </c>
      <c r="AW134" s="14" t="s">
        <v>34</v>
      </c>
      <c r="AX134" s="14" t="s">
        <v>78</v>
      </c>
      <c r="AY134" s="187" t="s">
        <v>141</v>
      </c>
    </row>
    <row r="135" spans="1:65" s="13" customFormat="1">
      <c r="B135" s="177"/>
      <c r="D135" s="178" t="s">
        <v>149</v>
      </c>
      <c r="E135" s="179" t="s">
        <v>1</v>
      </c>
      <c r="F135" s="180" t="s">
        <v>689</v>
      </c>
      <c r="H135" s="181">
        <v>8.35</v>
      </c>
      <c r="I135" s="182"/>
      <c r="L135" s="177"/>
      <c r="M135" s="183"/>
      <c r="N135" s="184"/>
      <c r="O135" s="184"/>
      <c r="P135" s="184"/>
      <c r="Q135" s="184"/>
      <c r="R135" s="184"/>
      <c r="S135" s="184"/>
      <c r="T135" s="185"/>
      <c r="AT135" s="179" t="s">
        <v>149</v>
      </c>
      <c r="AU135" s="179" t="s">
        <v>88</v>
      </c>
      <c r="AV135" s="13" t="s">
        <v>88</v>
      </c>
      <c r="AW135" s="13" t="s">
        <v>34</v>
      </c>
      <c r="AX135" s="13" t="s">
        <v>78</v>
      </c>
      <c r="AY135" s="179" t="s">
        <v>141</v>
      </c>
    </row>
    <row r="136" spans="1:65" s="15" customFormat="1">
      <c r="B136" s="193"/>
      <c r="D136" s="178" t="s">
        <v>149</v>
      </c>
      <c r="E136" s="194" t="s">
        <v>1</v>
      </c>
      <c r="F136" s="195" t="s">
        <v>158</v>
      </c>
      <c r="H136" s="196">
        <v>8.35</v>
      </c>
      <c r="I136" s="197"/>
      <c r="L136" s="193"/>
      <c r="M136" s="198"/>
      <c r="N136" s="199"/>
      <c r="O136" s="199"/>
      <c r="P136" s="199"/>
      <c r="Q136" s="199"/>
      <c r="R136" s="199"/>
      <c r="S136" s="199"/>
      <c r="T136" s="200"/>
      <c r="AT136" s="194" t="s">
        <v>149</v>
      </c>
      <c r="AU136" s="194" t="s">
        <v>88</v>
      </c>
      <c r="AV136" s="15" t="s">
        <v>147</v>
      </c>
      <c r="AW136" s="15" t="s">
        <v>34</v>
      </c>
      <c r="AX136" s="15" t="s">
        <v>86</v>
      </c>
      <c r="AY136" s="194" t="s">
        <v>141</v>
      </c>
    </row>
    <row r="137" spans="1:65" s="2" customFormat="1" ht="21.75" customHeight="1">
      <c r="A137" s="33"/>
      <c r="B137" s="162"/>
      <c r="C137" s="163" t="s">
        <v>147</v>
      </c>
      <c r="D137" s="163" t="s">
        <v>143</v>
      </c>
      <c r="E137" s="164" t="s">
        <v>180</v>
      </c>
      <c r="F137" s="165" t="s">
        <v>181</v>
      </c>
      <c r="G137" s="166" t="s">
        <v>172</v>
      </c>
      <c r="H137" s="167">
        <v>8.35</v>
      </c>
      <c r="I137" s="168"/>
      <c r="J137" s="169">
        <f>ROUND(I137*H137,2)</f>
        <v>0</v>
      </c>
      <c r="K137" s="170"/>
      <c r="L137" s="34"/>
      <c r="M137" s="171" t="s">
        <v>1</v>
      </c>
      <c r="N137" s="172" t="s">
        <v>43</v>
      </c>
      <c r="O137" s="59"/>
      <c r="P137" s="173">
        <f>O137*H137</f>
        <v>0</v>
      </c>
      <c r="Q137" s="173">
        <v>0</v>
      </c>
      <c r="R137" s="173">
        <f>Q137*H137</f>
        <v>0</v>
      </c>
      <c r="S137" s="173">
        <v>0</v>
      </c>
      <c r="T137" s="17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5" t="s">
        <v>147</v>
      </c>
      <c r="AT137" s="175" t="s">
        <v>143</v>
      </c>
      <c r="AU137" s="175" t="s">
        <v>88</v>
      </c>
      <c r="AY137" s="18" t="s">
        <v>141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8" t="s">
        <v>86</v>
      </c>
      <c r="BK137" s="176">
        <f>ROUND(I137*H137,2)</f>
        <v>0</v>
      </c>
      <c r="BL137" s="18" t="s">
        <v>147</v>
      </c>
      <c r="BM137" s="175" t="s">
        <v>690</v>
      </c>
    </row>
    <row r="138" spans="1:65" s="2" customFormat="1" ht="21.75" customHeight="1">
      <c r="A138" s="33"/>
      <c r="B138" s="162"/>
      <c r="C138" s="163" t="s">
        <v>169</v>
      </c>
      <c r="D138" s="163" t="s">
        <v>143</v>
      </c>
      <c r="E138" s="164" t="s">
        <v>184</v>
      </c>
      <c r="F138" s="165" t="s">
        <v>185</v>
      </c>
      <c r="G138" s="166" t="s">
        <v>172</v>
      </c>
      <c r="H138" s="167">
        <v>8.35</v>
      </c>
      <c r="I138" s="168"/>
      <c r="J138" s="169">
        <f>ROUND(I138*H138,2)</f>
        <v>0</v>
      </c>
      <c r="K138" s="170"/>
      <c r="L138" s="34"/>
      <c r="M138" s="171" t="s">
        <v>1</v>
      </c>
      <c r="N138" s="172" t="s">
        <v>43</v>
      </c>
      <c r="O138" s="59"/>
      <c r="P138" s="173">
        <f>O138*H138</f>
        <v>0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5" t="s">
        <v>147</v>
      </c>
      <c r="AT138" s="175" t="s">
        <v>143</v>
      </c>
      <c r="AU138" s="175" t="s">
        <v>88</v>
      </c>
      <c r="AY138" s="18" t="s">
        <v>141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8" t="s">
        <v>86</v>
      </c>
      <c r="BK138" s="176">
        <f>ROUND(I138*H138,2)</f>
        <v>0</v>
      </c>
      <c r="BL138" s="18" t="s">
        <v>147</v>
      </c>
      <c r="BM138" s="175" t="s">
        <v>691</v>
      </c>
    </row>
    <row r="139" spans="1:65" s="2" customFormat="1" ht="21.75" customHeight="1">
      <c r="A139" s="33"/>
      <c r="B139" s="162"/>
      <c r="C139" s="163" t="s">
        <v>179</v>
      </c>
      <c r="D139" s="163" t="s">
        <v>143</v>
      </c>
      <c r="E139" s="164" t="s">
        <v>188</v>
      </c>
      <c r="F139" s="165" t="s">
        <v>189</v>
      </c>
      <c r="G139" s="166" t="s">
        <v>146</v>
      </c>
      <c r="H139" s="167">
        <v>167</v>
      </c>
      <c r="I139" s="168"/>
      <c r="J139" s="169">
        <f>ROUND(I139*H139,2)</f>
        <v>0</v>
      </c>
      <c r="K139" s="170"/>
      <c r="L139" s="34"/>
      <c r="M139" s="171" t="s">
        <v>1</v>
      </c>
      <c r="N139" s="172" t="s">
        <v>43</v>
      </c>
      <c r="O139" s="59"/>
      <c r="P139" s="173">
        <f>O139*H139</f>
        <v>0</v>
      </c>
      <c r="Q139" s="173">
        <v>0</v>
      </c>
      <c r="R139" s="173">
        <f>Q139*H139</f>
        <v>0</v>
      </c>
      <c r="S139" s="173">
        <v>0</v>
      </c>
      <c r="T139" s="17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5" t="s">
        <v>147</v>
      </c>
      <c r="AT139" s="175" t="s">
        <v>143</v>
      </c>
      <c r="AU139" s="175" t="s">
        <v>88</v>
      </c>
      <c r="AY139" s="18" t="s">
        <v>141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8" t="s">
        <v>86</v>
      </c>
      <c r="BK139" s="176">
        <f>ROUND(I139*H139,2)</f>
        <v>0</v>
      </c>
      <c r="BL139" s="18" t="s">
        <v>147</v>
      </c>
      <c r="BM139" s="175" t="s">
        <v>692</v>
      </c>
    </row>
    <row r="140" spans="1:65" s="13" customFormat="1">
      <c r="B140" s="177"/>
      <c r="D140" s="178" t="s">
        <v>149</v>
      </c>
      <c r="E140" s="179" t="s">
        <v>1</v>
      </c>
      <c r="F140" s="180" t="s">
        <v>681</v>
      </c>
      <c r="H140" s="181">
        <v>167</v>
      </c>
      <c r="I140" s="182"/>
      <c r="L140" s="177"/>
      <c r="M140" s="183"/>
      <c r="N140" s="184"/>
      <c r="O140" s="184"/>
      <c r="P140" s="184"/>
      <c r="Q140" s="184"/>
      <c r="R140" s="184"/>
      <c r="S140" s="184"/>
      <c r="T140" s="185"/>
      <c r="AT140" s="179" t="s">
        <v>149</v>
      </c>
      <c r="AU140" s="179" t="s">
        <v>88</v>
      </c>
      <c r="AV140" s="13" t="s">
        <v>88</v>
      </c>
      <c r="AW140" s="13" t="s">
        <v>34</v>
      </c>
      <c r="AX140" s="13" t="s">
        <v>86</v>
      </c>
      <c r="AY140" s="179" t="s">
        <v>141</v>
      </c>
    </row>
    <row r="141" spans="1:65" s="2" customFormat="1" ht="21.75" customHeight="1">
      <c r="A141" s="33"/>
      <c r="B141" s="162"/>
      <c r="C141" s="163" t="s">
        <v>183</v>
      </c>
      <c r="D141" s="163" t="s">
        <v>143</v>
      </c>
      <c r="E141" s="164" t="s">
        <v>192</v>
      </c>
      <c r="F141" s="165" t="s">
        <v>193</v>
      </c>
      <c r="G141" s="166" t="s">
        <v>194</v>
      </c>
      <c r="H141" s="167">
        <v>13.36</v>
      </c>
      <c r="I141" s="168"/>
      <c r="J141" s="169">
        <f>ROUND(I141*H141,2)</f>
        <v>0</v>
      </c>
      <c r="K141" s="170"/>
      <c r="L141" s="34"/>
      <c r="M141" s="171" t="s">
        <v>1</v>
      </c>
      <c r="N141" s="172" t="s">
        <v>43</v>
      </c>
      <c r="O141" s="59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5" t="s">
        <v>147</v>
      </c>
      <c r="AT141" s="175" t="s">
        <v>143</v>
      </c>
      <c r="AU141" s="175" t="s">
        <v>88</v>
      </c>
      <c r="AY141" s="18" t="s">
        <v>141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8" t="s">
        <v>86</v>
      </c>
      <c r="BK141" s="176">
        <f>ROUND(I141*H141,2)</f>
        <v>0</v>
      </c>
      <c r="BL141" s="18" t="s">
        <v>147</v>
      </c>
      <c r="BM141" s="175" t="s">
        <v>693</v>
      </c>
    </row>
    <row r="142" spans="1:65" s="13" customFormat="1">
      <c r="B142" s="177"/>
      <c r="D142" s="178" t="s">
        <v>149</v>
      </c>
      <c r="E142" s="179" t="s">
        <v>1</v>
      </c>
      <c r="F142" s="180" t="s">
        <v>694</v>
      </c>
      <c r="H142" s="181">
        <v>13.36</v>
      </c>
      <c r="I142" s="182"/>
      <c r="L142" s="177"/>
      <c r="M142" s="183"/>
      <c r="N142" s="184"/>
      <c r="O142" s="184"/>
      <c r="P142" s="184"/>
      <c r="Q142" s="184"/>
      <c r="R142" s="184"/>
      <c r="S142" s="184"/>
      <c r="T142" s="185"/>
      <c r="AT142" s="179" t="s">
        <v>149</v>
      </c>
      <c r="AU142" s="179" t="s">
        <v>88</v>
      </c>
      <c r="AV142" s="13" t="s">
        <v>88</v>
      </c>
      <c r="AW142" s="13" t="s">
        <v>34</v>
      </c>
      <c r="AX142" s="13" t="s">
        <v>86</v>
      </c>
      <c r="AY142" s="179" t="s">
        <v>141</v>
      </c>
    </row>
    <row r="143" spans="1:65" s="2" customFormat="1" ht="16.5" customHeight="1">
      <c r="A143" s="33"/>
      <c r="B143" s="162"/>
      <c r="C143" s="163" t="s">
        <v>187</v>
      </c>
      <c r="D143" s="163" t="s">
        <v>143</v>
      </c>
      <c r="E143" s="164" t="s">
        <v>198</v>
      </c>
      <c r="F143" s="165" t="s">
        <v>199</v>
      </c>
      <c r="G143" s="166" t="s">
        <v>172</v>
      </c>
      <c r="H143" s="167">
        <v>8.35</v>
      </c>
      <c r="I143" s="168"/>
      <c r="J143" s="169">
        <f>ROUND(I143*H143,2)</f>
        <v>0</v>
      </c>
      <c r="K143" s="170"/>
      <c r="L143" s="34"/>
      <c r="M143" s="171" t="s">
        <v>1</v>
      </c>
      <c r="N143" s="172" t="s">
        <v>43</v>
      </c>
      <c r="O143" s="59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5" t="s">
        <v>147</v>
      </c>
      <c r="AT143" s="175" t="s">
        <v>143</v>
      </c>
      <c r="AU143" s="175" t="s">
        <v>88</v>
      </c>
      <c r="AY143" s="18" t="s">
        <v>141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8" t="s">
        <v>86</v>
      </c>
      <c r="BK143" s="176">
        <f>ROUND(I143*H143,2)</f>
        <v>0</v>
      </c>
      <c r="BL143" s="18" t="s">
        <v>147</v>
      </c>
      <c r="BM143" s="175" t="s">
        <v>695</v>
      </c>
    </row>
    <row r="144" spans="1:65" s="2" customFormat="1" ht="16.5" customHeight="1">
      <c r="A144" s="33"/>
      <c r="B144" s="162"/>
      <c r="C144" s="163" t="s">
        <v>191</v>
      </c>
      <c r="D144" s="163" t="s">
        <v>143</v>
      </c>
      <c r="E144" s="164" t="s">
        <v>202</v>
      </c>
      <c r="F144" s="165" t="s">
        <v>203</v>
      </c>
      <c r="G144" s="166" t="s">
        <v>146</v>
      </c>
      <c r="H144" s="167">
        <v>60.5</v>
      </c>
      <c r="I144" s="168"/>
      <c r="J144" s="169">
        <f>ROUND(I144*H144,2)</f>
        <v>0</v>
      </c>
      <c r="K144" s="170"/>
      <c r="L144" s="34"/>
      <c r="M144" s="171" t="s">
        <v>1</v>
      </c>
      <c r="N144" s="172" t="s">
        <v>43</v>
      </c>
      <c r="O144" s="59"/>
      <c r="P144" s="173">
        <f>O144*H144</f>
        <v>0</v>
      </c>
      <c r="Q144" s="173">
        <v>0</v>
      </c>
      <c r="R144" s="173">
        <f>Q144*H144</f>
        <v>0</v>
      </c>
      <c r="S144" s="173">
        <v>0</v>
      </c>
      <c r="T144" s="17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5" t="s">
        <v>147</v>
      </c>
      <c r="AT144" s="175" t="s">
        <v>143</v>
      </c>
      <c r="AU144" s="175" t="s">
        <v>88</v>
      </c>
      <c r="AY144" s="18" t="s">
        <v>141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8" t="s">
        <v>86</v>
      </c>
      <c r="BK144" s="176">
        <f>ROUND(I144*H144,2)</f>
        <v>0</v>
      </c>
      <c r="BL144" s="18" t="s">
        <v>147</v>
      </c>
      <c r="BM144" s="175" t="s">
        <v>696</v>
      </c>
    </row>
    <row r="145" spans="1:65" s="14" customFormat="1">
      <c r="B145" s="186"/>
      <c r="D145" s="178" t="s">
        <v>149</v>
      </c>
      <c r="E145" s="187" t="s">
        <v>1</v>
      </c>
      <c r="F145" s="188" t="s">
        <v>682</v>
      </c>
      <c r="H145" s="187" t="s">
        <v>1</v>
      </c>
      <c r="I145" s="189"/>
      <c r="L145" s="186"/>
      <c r="M145" s="190"/>
      <c r="N145" s="191"/>
      <c r="O145" s="191"/>
      <c r="P145" s="191"/>
      <c r="Q145" s="191"/>
      <c r="R145" s="191"/>
      <c r="S145" s="191"/>
      <c r="T145" s="192"/>
      <c r="AT145" s="187" t="s">
        <v>149</v>
      </c>
      <c r="AU145" s="187" t="s">
        <v>88</v>
      </c>
      <c r="AV145" s="14" t="s">
        <v>86</v>
      </c>
      <c r="AW145" s="14" t="s">
        <v>34</v>
      </c>
      <c r="AX145" s="14" t="s">
        <v>78</v>
      </c>
      <c r="AY145" s="187" t="s">
        <v>141</v>
      </c>
    </row>
    <row r="146" spans="1:65" s="13" customFormat="1">
      <c r="B146" s="177"/>
      <c r="D146" s="178" t="s">
        <v>149</v>
      </c>
      <c r="E146" s="179" t="s">
        <v>1</v>
      </c>
      <c r="F146" s="180" t="s">
        <v>683</v>
      </c>
      <c r="H146" s="181">
        <v>60.5</v>
      </c>
      <c r="I146" s="182"/>
      <c r="L146" s="177"/>
      <c r="M146" s="183"/>
      <c r="N146" s="184"/>
      <c r="O146" s="184"/>
      <c r="P146" s="184"/>
      <c r="Q146" s="184"/>
      <c r="R146" s="184"/>
      <c r="S146" s="184"/>
      <c r="T146" s="185"/>
      <c r="AT146" s="179" t="s">
        <v>149</v>
      </c>
      <c r="AU146" s="179" t="s">
        <v>88</v>
      </c>
      <c r="AV146" s="13" t="s">
        <v>88</v>
      </c>
      <c r="AW146" s="13" t="s">
        <v>34</v>
      </c>
      <c r="AX146" s="13" t="s">
        <v>78</v>
      </c>
      <c r="AY146" s="179" t="s">
        <v>141</v>
      </c>
    </row>
    <row r="147" spans="1:65" s="15" customFormat="1">
      <c r="B147" s="193"/>
      <c r="D147" s="178" t="s">
        <v>149</v>
      </c>
      <c r="E147" s="194" t="s">
        <v>1</v>
      </c>
      <c r="F147" s="195" t="s">
        <v>158</v>
      </c>
      <c r="H147" s="196">
        <v>60.5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149</v>
      </c>
      <c r="AU147" s="194" t="s">
        <v>88</v>
      </c>
      <c r="AV147" s="15" t="s">
        <v>147</v>
      </c>
      <c r="AW147" s="15" t="s">
        <v>34</v>
      </c>
      <c r="AX147" s="15" t="s">
        <v>86</v>
      </c>
      <c r="AY147" s="194" t="s">
        <v>141</v>
      </c>
    </row>
    <row r="148" spans="1:65" s="2" customFormat="1" ht="21.75" customHeight="1">
      <c r="A148" s="33"/>
      <c r="B148" s="162"/>
      <c r="C148" s="163" t="s">
        <v>197</v>
      </c>
      <c r="D148" s="163" t="s">
        <v>143</v>
      </c>
      <c r="E148" s="164" t="s">
        <v>213</v>
      </c>
      <c r="F148" s="165" t="s">
        <v>214</v>
      </c>
      <c r="G148" s="166" t="s">
        <v>146</v>
      </c>
      <c r="H148" s="167">
        <v>60.5</v>
      </c>
      <c r="I148" s="168"/>
      <c r="J148" s="169">
        <f>ROUND(I148*H148,2)</f>
        <v>0</v>
      </c>
      <c r="K148" s="170"/>
      <c r="L148" s="34"/>
      <c r="M148" s="171" t="s">
        <v>1</v>
      </c>
      <c r="N148" s="172" t="s">
        <v>43</v>
      </c>
      <c r="O148" s="59"/>
      <c r="P148" s="173">
        <f>O148*H148</f>
        <v>0</v>
      </c>
      <c r="Q148" s="173">
        <v>0</v>
      </c>
      <c r="R148" s="173">
        <f>Q148*H148</f>
        <v>0</v>
      </c>
      <c r="S148" s="173">
        <v>0</v>
      </c>
      <c r="T148" s="17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5" t="s">
        <v>147</v>
      </c>
      <c r="AT148" s="175" t="s">
        <v>143</v>
      </c>
      <c r="AU148" s="175" t="s">
        <v>88</v>
      </c>
      <c r="AY148" s="18" t="s">
        <v>141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8" t="s">
        <v>86</v>
      </c>
      <c r="BK148" s="176">
        <f>ROUND(I148*H148,2)</f>
        <v>0</v>
      </c>
      <c r="BL148" s="18" t="s">
        <v>147</v>
      </c>
      <c r="BM148" s="175" t="s">
        <v>697</v>
      </c>
    </row>
    <row r="149" spans="1:65" s="2" customFormat="1" ht="21.75" customHeight="1">
      <c r="A149" s="33"/>
      <c r="B149" s="162"/>
      <c r="C149" s="163" t="s">
        <v>201</v>
      </c>
      <c r="D149" s="163" t="s">
        <v>143</v>
      </c>
      <c r="E149" s="164" t="s">
        <v>217</v>
      </c>
      <c r="F149" s="165" t="s">
        <v>218</v>
      </c>
      <c r="G149" s="166" t="s">
        <v>146</v>
      </c>
      <c r="H149" s="167">
        <v>60.5</v>
      </c>
      <c r="I149" s="168"/>
      <c r="J149" s="169">
        <f>ROUND(I149*H149,2)</f>
        <v>0</v>
      </c>
      <c r="K149" s="170"/>
      <c r="L149" s="34"/>
      <c r="M149" s="171" t="s">
        <v>1</v>
      </c>
      <c r="N149" s="172" t="s">
        <v>43</v>
      </c>
      <c r="O149" s="59"/>
      <c r="P149" s="173">
        <f>O149*H149</f>
        <v>0</v>
      </c>
      <c r="Q149" s="173">
        <v>0</v>
      </c>
      <c r="R149" s="173">
        <f>Q149*H149</f>
        <v>0</v>
      </c>
      <c r="S149" s="173">
        <v>0</v>
      </c>
      <c r="T149" s="17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5" t="s">
        <v>147</v>
      </c>
      <c r="AT149" s="175" t="s">
        <v>143</v>
      </c>
      <c r="AU149" s="175" t="s">
        <v>88</v>
      </c>
      <c r="AY149" s="18" t="s">
        <v>141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8" t="s">
        <v>86</v>
      </c>
      <c r="BK149" s="176">
        <f>ROUND(I149*H149,2)</f>
        <v>0</v>
      </c>
      <c r="BL149" s="18" t="s">
        <v>147</v>
      </c>
      <c r="BM149" s="175" t="s">
        <v>698</v>
      </c>
    </row>
    <row r="150" spans="1:65" s="2" customFormat="1" ht="21.75" customHeight="1">
      <c r="A150" s="33"/>
      <c r="B150" s="162"/>
      <c r="C150" s="163" t="s">
        <v>205</v>
      </c>
      <c r="D150" s="163" t="s">
        <v>143</v>
      </c>
      <c r="E150" s="164" t="s">
        <v>221</v>
      </c>
      <c r="F150" s="165" t="s">
        <v>222</v>
      </c>
      <c r="G150" s="166" t="s">
        <v>146</v>
      </c>
      <c r="H150" s="167">
        <v>60.5</v>
      </c>
      <c r="I150" s="168"/>
      <c r="J150" s="169">
        <f>ROUND(I150*H150,2)</f>
        <v>0</v>
      </c>
      <c r="K150" s="170"/>
      <c r="L150" s="34"/>
      <c r="M150" s="171" t="s">
        <v>1</v>
      </c>
      <c r="N150" s="172" t="s">
        <v>43</v>
      </c>
      <c r="O150" s="59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5" t="s">
        <v>147</v>
      </c>
      <c r="AT150" s="175" t="s">
        <v>143</v>
      </c>
      <c r="AU150" s="175" t="s">
        <v>88</v>
      </c>
      <c r="AY150" s="18" t="s">
        <v>141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8" t="s">
        <v>86</v>
      </c>
      <c r="BK150" s="176">
        <f>ROUND(I150*H150,2)</f>
        <v>0</v>
      </c>
      <c r="BL150" s="18" t="s">
        <v>147</v>
      </c>
      <c r="BM150" s="175" t="s">
        <v>699</v>
      </c>
    </row>
    <row r="151" spans="1:65" s="13" customFormat="1">
      <c r="B151" s="177"/>
      <c r="D151" s="178" t="s">
        <v>149</v>
      </c>
      <c r="E151" s="179" t="s">
        <v>1</v>
      </c>
      <c r="F151" s="180" t="s">
        <v>700</v>
      </c>
      <c r="H151" s="181">
        <v>60.5</v>
      </c>
      <c r="I151" s="182"/>
      <c r="L151" s="177"/>
      <c r="M151" s="183"/>
      <c r="N151" s="184"/>
      <c r="O151" s="184"/>
      <c r="P151" s="184"/>
      <c r="Q151" s="184"/>
      <c r="R151" s="184"/>
      <c r="S151" s="184"/>
      <c r="T151" s="185"/>
      <c r="AT151" s="179" t="s">
        <v>149</v>
      </c>
      <c r="AU151" s="179" t="s">
        <v>88</v>
      </c>
      <c r="AV151" s="13" t="s">
        <v>88</v>
      </c>
      <c r="AW151" s="13" t="s">
        <v>34</v>
      </c>
      <c r="AX151" s="13" t="s">
        <v>86</v>
      </c>
      <c r="AY151" s="179" t="s">
        <v>141</v>
      </c>
    </row>
    <row r="152" spans="1:65" s="2" customFormat="1" ht="16.5" customHeight="1">
      <c r="A152" s="33"/>
      <c r="B152" s="162"/>
      <c r="C152" s="163" t="s">
        <v>212</v>
      </c>
      <c r="D152" s="163" t="s">
        <v>143</v>
      </c>
      <c r="E152" s="164" t="s">
        <v>225</v>
      </c>
      <c r="F152" s="165" t="s">
        <v>226</v>
      </c>
      <c r="G152" s="166" t="s">
        <v>146</v>
      </c>
      <c r="H152" s="167">
        <v>60.5</v>
      </c>
      <c r="I152" s="168"/>
      <c r="J152" s="169">
        <f>ROUND(I152*H152,2)</f>
        <v>0</v>
      </c>
      <c r="K152" s="170"/>
      <c r="L152" s="34"/>
      <c r="M152" s="171" t="s">
        <v>1</v>
      </c>
      <c r="N152" s="172" t="s">
        <v>43</v>
      </c>
      <c r="O152" s="59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5" t="s">
        <v>147</v>
      </c>
      <c r="AT152" s="175" t="s">
        <v>143</v>
      </c>
      <c r="AU152" s="175" t="s">
        <v>88</v>
      </c>
      <c r="AY152" s="18" t="s">
        <v>141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8" t="s">
        <v>86</v>
      </c>
      <c r="BK152" s="176">
        <f>ROUND(I152*H152,2)</f>
        <v>0</v>
      </c>
      <c r="BL152" s="18" t="s">
        <v>147</v>
      </c>
      <c r="BM152" s="175" t="s">
        <v>701</v>
      </c>
    </row>
    <row r="153" spans="1:65" s="13" customFormat="1">
      <c r="B153" s="177"/>
      <c r="D153" s="178" t="s">
        <v>149</v>
      </c>
      <c r="E153" s="179" t="s">
        <v>1</v>
      </c>
      <c r="F153" s="180" t="s">
        <v>700</v>
      </c>
      <c r="H153" s="181">
        <v>60.5</v>
      </c>
      <c r="I153" s="182"/>
      <c r="L153" s="177"/>
      <c r="M153" s="183"/>
      <c r="N153" s="184"/>
      <c r="O153" s="184"/>
      <c r="P153" s="184"/>
      <c r="Q153" s="184"/>
      <c r="R153" s="184"/>
      <c r="S153" s="184"/>
      <c r="T153" s="185"/>
      <c r="AT153" s="179" t="s">
        <v>149</v>
      </c>
      <c r="AU153" s="179" t="s">
        <v>88</v>
      </c>
      <c r="AV153" s="13" t="s">
        <v>88</v>
      </c>
      <c r="AW153" s="13" t="s">
        <v>34</v>
      </c>
      <c r="AX153" s="13" t="s">
        <v>86</v>
      </c>
      <c r="AY153" s="179" t="s">
        <v>141</v>
      </c>
    </row>
    <row r="154" spans="1:65" s="2" customFormat="1" ht="16.5" customHeight="1">
      <c r="A154" s="33"/>
      <c r="B154" s="162"/>
      <c r="C154" s="163" t="s">
        <v>216</v>
      </c>
      <c r="D154" s="163" t="s">
        <v>143</v>
      </c>
      <c r="E154" s="164" t="s">
        <v>229</v>
      </c>
      <c r="F154" s="165" t="s">
        <v>230</v>
      </c>
      <c r="G154" s="166" t="s">
        <v>146</v>
      </c>
      <c r="H154" s="167">
        <v>60.5</v>
      </c>
      <c r="I154" s="168"/>
      <c r="J154" s="169">
        <f>ROUND(I154*H154,2)</f>
        <v>0</v>
      </c>
      <c r="K154" s="170"/>
      <c r="L154" s="34"/>
      <c r="M154" s="171" t="s">
        <v>1</v>
      </c>
      <c r="N154" s="172" t="s">
        <v>43</v>
      </c>
      <c r="O154" s="59"/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5" t="s">
        <v>147</v>
      </c>
      <c r="AT154" s="175" t="s">
        <v>143</v>
      </c>
      <c r="AU154" s="175" t="s">
        <v>88</v>
      </c>
      <c r="AY154" s="18" t="s">
        <v>141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8" t="s">
        <v>86</v>
      </c>
      <c r="BK154" s="176">
        <f>ROUND(I154*H154,2)</f>
        <v>0</v>
      </c>
      <c r="BL154" s="18" t="s">
        <v>147</v>
      </c>
      <c r="BM154" s="175" t="s">
        <v>702</v>
      </c>
    </row>
    <row r="155" spans="1:65" s="13" customFormat="1">
      <c r="B155" s="177"/>
      <c r="D155" s="178" t="s">
        <v>149</v>
      </c>
      <c r="E155" s="179" t="s">
        <v>1</v>
      </c>
      <c r="F155" s="180" t="s">
        <v>700</v>
      </c>
      <c r="H155" s="181">
        <v>60.5</v>
      </c>
      <c r="I155" s="182"/>
      <c r="L155" s="177"/>
      <c r="M155" s="183"/>
      <c r="N155" s="184"/>
      <c r="O155" s="184"/>
      <c r="P155" s="184"/>
      <c r="Q155" s="184"/>
      <c r="R155" s="184"/>
      <c r="S155" s="184"/>
      <c r="T155" s="185"/>
      <c r="AT155" s="179" t="s">
        <v>149</v>
      </c>
      <c r="AU155" s="179" t="s">
        <v>88</v>
      </c>
      <c r="AV155" s="13" t="s">
        <v>88</v>
      </c>
      <c r="AW155" s="13" t="s">
        <v>34</v>
      </c>
      <c r="AX155" s="13" t="s">
        <v>86</v>
      </c>
      <c r="AY155" s="179" t="s">
        <v>141</v>
      </c>
    </row>
    <row r="156" spans="1:65" s="12" customFormat="1" ht="22.8" customHeight="1">
      <c r="B156" s="149"/>
      <c r="D156" s="150" t="s">
        <v>77</v>
      </c>
      <c r="E156" s="160" t="s">
        <v>88</v>
      </c>
      <c r="F156" s="160" t="s">
        <v>232</v>
      </c>
      <c r="I156" s="152"/>
      <c r="J156" s="161">
        <f>BK156</f>
        <v>0</v>
      </c>
      <c r="L156" s="149"/>
      <c r="M156" s="154"/>
      <c r="N156" s="155"/>
      <c r="O156" s="155"/>
      <c r="P156" s="156">
        <f>SUM(P157:P158)</f>
        <v>0</v>
      </c>
      <c r="Q156" s="155"/>
      <c r="R156" s="156">
        <f>SUM(R157:R158)</f>
        <v>54.108000000000004</v>
      </c>
      <c r="S156" s="155"/>
      <c r="T156" s="157">
        <f>SUM(T157:T158)</f>
        <v>0</v>
      </c>
      <c r="AR156" s="150" t="s">
        <v>86</v>
      </c>
      <c r="AT156" s="158" t="s">
        <v>77</v>
      </c>
      <c r="AU156" s="158" t="s">
        <v>86</v>
      </c>
      <c r="AY156" s="150" t="s">
        <v>141</v>
      </c>
      <c r="BK156" s="159">
        <f>SUM(BK157:BK158)</f>
        <v>0</v>
      </c>
    </row>
    <row r="157" spans="1:65" s="2" customFormat="1" ht="21.75" customHeight="1">
      <c r="A157" s="33"/>
      <c r="B157" s="162"/>
      <c r="C157" s="163" t="s">
        <v>8</v>
      </c>
      <c r="D157" s="163" t="s">
        <v>143</v>
      </c>
      <c r="E157" s="164" t="s">
        <v>703</v>
      </c>
      <c r="F157" s="165" t="s">
        <v>704</v>
      </c>
      <c r="G157" s="166" t="s">
        <v>172</v>
      </c>
      <c r="H157" s="167">
        <v>25.05</v>
      </c>
      <c r="I157" s="168"/>
      <c r="J157" s="169">
        <f>ROUND(I157*H157,2)</f>
        <v>0</v>
      </c>
      <c r="K157" s="170"/>
      <c r="L157" s="34"/>
      <c r="M157" s="171" t="s">
        <v>1</v>
      </c>
      <c r="N157" s="172" t="s">
        <v>43</v>
      </c>
      <c r="O157" s="59"/>
      <c r="P157" s="173">
        <f>O157*H157</f>
        <v>0</v>
      </c>
      <c r="Q157" s="173">
        <v>2.16</v>
      </c>
      <c r="R157" s="173">
        <f>Q157*H157</f>
        <v>54.108000000000004</v>
      </c>
      <c r="S157" s="173">
        <v>0</v>
      </c>
      <c r="T157" s="174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5" t="s">
        <v>147</v>
      </c>
      <c r="AT157" s="175" t="s">
        <v>143</v>
      </c>
      <c r="AU157" s="175" t="s">
        <v>88</v>
      </c>
      <c r="AY157" s="18" t="s">
        <v>141</v>
      </c>
      <c r="BE157" s="176">
        <f>IF(N157="základní",J157,0)</f>
        <v>0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8" t="s">
        <v>86</v>
      </c>
      <c r="BK157" s="176">
        <f>ROUND(I157*H157,2)</f>
        <v>0</v>
      </c>
      <c r="BL157" s="18" t="s">
        <v>147</v>
      </c>
      <c r="BM157" s="175" t="s">
        <v>705</v>
      </c>
    </row>
    <row r="158" spans="1:65" s="13" customFormat="1">
      <c r="B158" s="177"/>
      <c r="D158" s="178" t="s">
        <v>149</v>
      </c>
      <c r="E158" s="179" t="s">
        <v>1</v>
      </c>
      <c r="F158" s="180" t="s">
        <v>706</v>
      </c>
      <c r="H158" s="181">
        <v>25.05</v>
      </c>
      <c r="I158" s="182"/>
      <c r="L158" s="177"/>
      <c r="M158" s="183"/>
      <c r="N158" s="184"/>
      <c r="O158" s="184"/>
      <c r="P158" s="184"/>
      <c r="Q158" s="184"/>
      <c r="R158" s="184"/>
      <c r="S158" s="184"/>
      <c r="T158" s="185"/>
      <c r="AT158" s="179" t="s">
        <v>149</v>
      </c>
      <c r="AU158" s="179" t="s">
        <v>88</v>
      </c>
      <c r="AV158" s="13" t="s">
        <v>88</v>
      </c>
      <c r="AW158" s="13" t="s">
        <v>34</v>
      </c>
      <c r="AX158" s="13" t="s">
        <v>86</v>
      </c>
      <c r="AY158" s="179" t="s">
        <v>141</v>
      </c>
    </row>
    <row r="159" spans="1:65" s="12" customFormat="1" ht="22.8" customHeight="1">
      <c r="B159" s="149"/>
      <c r="D159" s="150" t="s">
        <v>77</v>
      </c>
      <c r="E159" s="160" t="s">
        <v>169</v>
      </c>
      <c r="F159" s="160" t="s">
        <v>287</v>
      </c>
      <c r="I159" s="152"/>
      <c r="J159" s="161">
        <f>BK159</f>
        <v>0</v>
      </c>
      <c r="L159" s="149"/>
      <c r="M159" s="154"/>
      <c r="N159" s="155"/>
      <c r="O159" s="155"/>
      <c r="P159" s="156">
        <f>SUM(P160:P165)</f>
        <v>0</v>
      </c>
      <c r="Q159" s="155"/>
      <c r="R159" s="156">
        <f>SUM(R160:R165)</f>
        <v>0</v>
      </c>
      <c r="S159" s="155"/>
      <c r="T159" s="157">
        <f>SUM(T160:T165)</f>
        <v>0</v>
      </c>
      <c r="AR159" s="150" t="s">
        <v>86</v>
      </c>
      <c r="AT159" s="158" t="s">
        <v>77</v>
      </c>
      <c r="AU159" s="158" t="s">
        <v>86</v>
      </c>
      <c r="AY159" s="150" t="s">
        <v>141</v>
      </c>
      <c r="BK159" s="159">
        <f>SUM(BK160:BK165)</f>
        <v>0</v>
      </c>
    </row>
    <row r="160" spans="1:65" s="2" customFormat="1" ht="16.5" customHeight="1">
      <c r="A160" s="33"/>
      <c r="B160" s="162"/>
      <c r="C160" s="163" t="s">
        <v>224</v>
      </c>
      <c r="D160" s="163" t="s">
        <v>143</v>
      </c>
      <c r="E160" s="164" t="s">
        <v>707</v>
      </c>
      <c r="F160" s="165" t="s">
        <v>708</v>
      </c>
      <c r="G160" s="166" t="s">
        <v>146</v>
      </c>
      <c r="H160" s="167">
        <v>167</v>
      </c>
      <c r="I160" s="168"/>
      <c r="J160" s="169">
        <f t="shared" ref="J160:J165" si="0">ROUND(I160*H160,2)</f>
        <v>0</v>
      </c>
      <c r="K160" s="170"/>
      <c r="L160" s="34"/>
      <c r="M160" s="171" t="s">
        <v>1</v>
      </c>
      <c r="N160" s="172" t="s">
        <v>43</v>
      </c>
      <c r="O160" s="59"/>
      <c r="P160" s="173">
        <f t="shared" ref="P160:P165" si="1">O160*H160</f>
        <v>0</v>
      </c>
      <c r="Q160" s="173">
        <v>0</v>
      </c>
      <c r="R160" s="173">
        <f t="shared" ref="R160:R165" si="2">Q160*H160</f>
        <v>0</v>
      </c>
      <c r="S160" s="173">
        <v>0</v>
      </c>
      <c r="T160" s="174">
        <f t="shared" ref="T160:T165" si="3"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5" t="s">
        <v>147</v>
      </c>
      <c r="AT160" s="175" t="s">
        <v>143</v>
      </c>
      <c r="AU160" s="175" t="s">
        <v>88</v>
      </c>
      <c r="AY160" s="18" t="s">
        <v>141</v>
      </c>
      <c r="BE160" s="176">
        <f t="shared" ref="BE160:BE165" si="4">IF(N160="základní",J160,0)</f>
        <v>0</v>
      </c>
      <c r="BF160" s="176">
        <f t="shared" ref="BF160:BF165" si="5">IF(N160="snížená",J160,0)</f>
        <v>0</v>
      </c>
      <c r="BG160" s="176">
        <f t="shared" ref="BG160:BG165" si="6">IF(N160="zákl. přenesená",J160,0)</f>
        <v>0</v>
      </c>
      <c r="BH160" s="176">
        <f t="shared" ref="BH160:BH165" si="7">IF(N160="sníž. přenesená",J160,0)</f>
        <v>0</v>
      </c>
      <c r="BI160" s="176">
        <f t="shared" ref="BI160:BI165" si="8">IF(N160="nulová",J160,0)</f>
        <v>0</v>
      </c>
      <c r="BJ160" s="18" t="s">
        <v>86</v>
      </c>
      <c r="BK160" s="176">
        <f t="shared" ref="BK160:BK165" si="9">ROUND(I160*H160,2)</f>
        <v>0</v>
      </c>
      <c r="BL160" s="18" t="s">
        <v>147</v>
      </c>
      <c r="BM160" s="175" t="s">
        <v>709</v>
      </c>
    </row>
    <row r="161" spans="1:65" s="2" customFormat="1" ht="16.5" customHeight="1">
      <c r="A161" s="33"/>
      <c r="B161" s="162"/>
      <c r="C161" s="163" t="s">
        <v>228</v>
      </c>
      <c r="D161" s="163" t="s">
        <v>143</v>
      </c>
      <c r="E161" s="164" t="s">
        <v>710</v>
      </c>
      <c r="F161" s="165" t="s">
        <v>711</v>
      </c>
      <c r="G161" s="166" t="s">
        <v>712</v>
      </c>
      <c r="H161" s="167">
        <v>1</v>
      </c>
      <c r="I161" s="168"/>
      <c r="J161" s="169">
        <f t="shared" si="0"/>
        <v>0</v>
      </c>
      <c r="K161" s="170"/>
      <c r="L161" s="34"/>
      <c r="M161" s="171" t="s">
        <v>1</v>
      </c>
      <c r="N161" s="172" t="s">
        <v>43</v>
      </c>
      <c r="O161" s="59"/>
      <c r="P161" s="173">
        <f t="shared" si="1"/>
        <v>0</v>
      </c>
      <c r="Q161" s="173">
        <v>0</v>
      </c>
      <c r="R161" s="173">
        <f t="shared" si="2"/>
        <v>0</v>
      </c>
      <c r="S161" s="173">
        <v>0</v>
      </c>
      <c r="T161" s="174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5" t="s">
        <v>147</v>
      </c>
      <c r="AT161" s="175" t="s">
        <v>143</v>
      </c>
      <c r="AU161" s="175" t="s">
        <v>88</v>
      </c>
      <c r="AY161" s="18" t="s">
        <v>141</v>
      </c>
      <c r="BE161" s="176">
        <f t="shared" si="4"/>
        <v>0</v>
      </c>
      <c r="BF161" s="176">
        <f t="shared" si="5"/>
        <v>0</v>
      </c>
      <c r="BG161" s="176">
        <f t="shared" si="6"/>
        <v>0</v>
      </c>
      <c r="BH161" s="176">
        <f t="shared" si="7"/>
        <v>0</v>
      </c>
      <c r="BI161" s="176">
        <f t="shared" si="8"/>
        <v>0</v>
      </c>
      <c r="BJ161" s="18" t="s">
        <v>86</v>
      </c>
      <c r="BK161" s="176">
        <f t="shared" si="9"/>
        <v>0</v>
      </c>
      <c r="BL161" s="18" t="s">
        <v>147</v>
      </c>
      <c r="BM161" s="175" t="s">
        <v>713</v>
      </c>
    </row>
    <row r="162" spans="1:65" s="2" customFormat="1" ht="16.5" customHeight="1">
      <c r="A162" s="33"/>
      <c r="B162" s="162"/>
      <c r="C162" s="163" t="s">
        <v>233</v>
      </c>
      <c r="D162" s="163" t="s">
        <v>143</v>
      </c>
      <c r="E162" s="164" t="s">
        <v>714</v>
      </c>
      <c r="F162" s="165" t="s">
        <v>715</v>
      </c>
      <c r="G162" s="166" t="s">
        <v>712</v>
      </c>
      <c r="H162" s="167">
        <v>1</v>
      </c>
      <c r="I162" s="168"/>
      <c r="J162" s="169">
        <f t="shared" si="0"/>
        <v>0</v>
      </c>
      <c r="K162" s="170"/>
      <c r="L162" s="34"/>
      <c r="M162" s="171" t="s">
        <v>1</v>
      </c>
      <c r="N162" s="172" t="s">
        <v>43</v>
      </c>
      <c r="O162" s="59"/>
      <c r="P162" s="173">
        <f t="shared" si="1"/>
        <v>0</v>
      </c>
      <c r="Q162" s="173">
        <v>0</v>
      </c>
      <c r="R162" s="173">
        <f t="shared" si="2"/>
        <v>0</v>
      </c>
      <c r="S162" s="173">
        <v>0</v>
      </c>
      <c r="T162" s="174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5" t="s">
        <v>147</v>
      </c>
      <c r="AT162" s="175" t="s">
        <v>143</v>
      </c>
      <c r="AU162" s="175" t="s">
        <v>88</v>
      </c>
      <c r="AY162" s="18" t="s">
        <v>141</v>
      </c>
      <c r="BE162" s="176">
        <f t="shared" si="4"/>
        <v>0</v>
      </c>
      <c r="BF162" s="176">
        <f t="shared" si="5"/>
        <v>0</v>
      </c>
      <c r="BG162" s="176">
        <f t="shared" si="6"/>
        <v>0</v>
      </c>
      <c r="BH162" s="176">
        <f t="shared" si="7"/>
        <v>0</v>
      </c>
      <c r="BI162" s="176">
        <f t="shared" si="8"/>
        <v>0</v>
      </c>
      <c r="BJ162" s="18" t="s">
        <v>86</v>
      </c>
      <c r="BK162" s="176">
        <f t="shared" si="9"/>
        <v>0</v>
      </c>
      <c r="BL162" s="18" t="s">
        <v>147</v>
      </c>
      <c r="BM162" s="175" t="s">
        <v>716</v>
      </c>
    </row>
    <row r="163" spans="1:65" s="2" customFormat="1" ht="16.5" customHeight="1">
      <c r="A163" s="33"/>
      <c r="B163" s="162"/>
      <c r="C163" s="163" t="s">
        <v>241</v>
      </c>
      <c r="D163" s="163" t="s">
        <v>143</v>
      </c>
      <c r="E163" s="164" t="s">
        <v>717</v>
      </c>
      <c r="F163" s="165" t="s">
        <v>718</v>
      </c>
      <c r="G163" s="166" t="s">
        <v>146</v>
      </c>
      <c r="H163" s="167">
        <v>167</v>
      </c>
      <c r="I163" s="168"/>
      <c r="J163" s="169">
        <f t="shared" si="0"/>
        <v>0</v>
      </c>
      <c r="K163" s="170"/>
      <c r="L163" s="34"/>
      <c r="M163" s="171" t="s">
        <v>1</v>
      </c>
      <c r="N163" s="172" t="s">
        <v>43</v>
      </c>
      <c r="O163" s="59"/>
      <c r="P163" s="173">
        <f t="shared" si="1"/>
        <v>0</v>
      </c>
      <c r="Q163" s="173">
        <v>0</v>
      </c>
      <c r="R163" s="173">
        <f t="shared" si="2"/>
        <v>0</v>
      </c>
      <c r="S163" s="173">
        <v>0</v>
      </c>
      <c r="T163" s="174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5" t="s">
        <v>147</v>
      </c>
      <c r="AT163" s="175" t="s">
        <v>143</v>
      </c>
      <c r="AU163" s="175" t="s">
        <v>88</v>
      </c>
      <c r="AY163" s="18" t="s">
        <v>141</v>
      </c>
      <c r="BE163" s="176">
        <f t="shared" si="4"/>
        <v>0</v>
      </c>
      <c r="BF163" s="176">
        <f t="shared" si="5"/>
        <v>0</v>
      </c>
      <c r="BG163" s="176">
        <f t="shared" si="6"/>
        <v>0</v>
      </c>
      <c r="BH163" s="176">
        <f t="shared" si="7"/>
        <v>0</v>
      </c>
      <c r="BI163" s="176">
        <f t="shared" si="8"/>
        <v>0</v>
      </c>
      <c r="BJ163" s="18" t="s">
        <v>86</v>
      </c>
      <c r="BK163" s="176">
        <f t="shared" si="9"/>
        <v>0</v>
      </c>
      <c r="BL163" s="18" t="s">
        <v>147</v>
      </c>
      <c r="BM163" s="175" t="s">
        <v>719</v>
      </c>
    </row>
    <row r="164" spans="1:65" s="2" customFormat="1" ht="16.5" customHeight="1">
      <c r="A164" s="33"/>
      <c r="B164" s="162"/>
      <c r="C164" s="163" t="s">
        <v>248</v>
      </c>
      <c r="D164" s="163" t="s">
        <v>143</v>
      </c>
      <c r="E164" s="164" t="s">
        <v>720</v>
      </c>
      <c r="F164" s="165" t="s">
        <v>721</v>
      </c>
      <c r="G164" s="166" t="s">
        <v>146</v>
      </c>
      <c r="H164" s="167">
        <v>2</v>
      </c>
      <c r="I164" s="168"/>
      <c r="J164" s="169">
        <f t="shared" si="0"/>
        <v>0</v>
      </c>
      <c r="K164" s="170"/>
      <c r="L164" s="34"/>
      <c r="M164" s="171" t="s">
        <v>1</v>
      </c>
      <c r="N164" s="172" t="s">
        <v>43</v>
      </c>
      <c r="O164" s="59"/>
      <c r="P164" s="173">
        <f t="shared" si="1"/>
        <v>0</v>
      </c>
      <c r="Q164" s="173">
        <v>0</v>
      </c>
      <c r="R164" s="173">
        <f t="shared" si="2"/>
        <v>0</v>
      </c>
      <c r="S164" s="173">
        <v>0</v>
      </c>
      <c r="T164" s="174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5" t="s">
        <v>147</v>
      </c>
      <c r="AT164" s="175" t="s">
        <v>143</v>
      </c>
      <c r="AU164" s="175" t="s">
        <v>88</v>
      </c>
      <c r="AY164" s="18" t="s">
        <v>141</v>
      </c>
      <c r="BE164" s="176">
        <f t="shared" si="4"/>
        <v>0</v>
      </c>
      <c r="BF164" s="176">
        <f t="shared" si="5"/>
        <v>0</v>
      </c>
      <c r="BG164" s="176">
        <f t="shared" si="6"/>
        <v>0</v>
      </c>
      <c r="BH164" s="176">
        <f t="shared" si="7"/>
        <v>0</v>
      </c>
      <c r="BI164" s="176">
        <f t="shared" si="8"/>
        <v>0</v>
      </c>
      <c r="BJ164" s="18" t="s">
        <v>86</v>
      </c>
      <c r="BK164" s="176">
        <f t="shared" si="9"/>
        <v>0</v>
      </c>
      <c r="BL164" s="18" t="s">
        <v>147</v>
      </c>
      <c r="BM164" s="175" t="s">
        <v>722</v>
      </c>
    </row>
    <row r="165" spans="1:65" s="2" customFormat="1" ht="16.5" customHeight="1">
      <c r="A165" s="33"/>
      <c r="B165" s="162"/>
      <c r="C165" s="163" t="s">
        <v>7</v>
      </c>
      <c r="D165" s="163" t="s">
        <v>143</v>
      </c>
      <c r="E165" s="164" t="s">
        <v>723</v>
      </c>
      <c r="F165" s="165" t="s">
        <v>724</v>
      </c>
      <c r="G165" s="166" t="s">
        <v>712</v>
      </c>
      <c r="H165" s="167">
        <v>1</v>
      </c>
      <c r="I165" s="168"/>
      <c r="J165" s="169">
        <f t="shared" si="0"/>
        <v>0</v>
      </c>
      <c r="K165" s="170"/>
      <c r="L165" s="34"/>
      <c r="M165" s="171" t="s">
        <v>1</v>
      </c>
      <c r="N165" s="172" t="s">
        <v>43</v>
      </c>
      <c r="O165" s="59"/>
      <c r="P165" s="173">
        <f t="shared" si="1"/>
        <v>0</v>
      </c>
      <c r="Q165" s="173">
        <v>0</v>
      </c>
      <c r="R165" s="173">
        <f t="shared" si="2"/>
        <v>0</v>
      </c>
      <c r="S165" s="173">
        <v>0</v>
      </c>
      <c r="T165" s="174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5" t="s">
        <v>147</v>
      </c>
      <c r="AT165" s="175" t="s">
        <v>143</v>
      </c>
      <c r="AU165" s="175" t="s">
        <v>88</v>
      </c>
      <c r="AY165" s="18" t="s">
        <v>141</v>
      </c>
      <c r="BE165" s="176">
        <f t="shared" si="4"/>
        <v>0</v>
      </c>
      <c r="BF165" s="176">
        <f t="shared" si="5"/>
        <v>0</v>
      </c>
      <c r="BG165" s="176">
        <f t="shared" si="6"/>
        <v>0</v>
      </c>
      <c r="BH165" s="176">
        <f t="shared" si="7"/>
        <v>0</v>
      </c>
      <c r="BI165" s="176">
        <f t="shared" si="8"/>
        <v>0</v>
      </c>
      <c r="BJ165" s="18" t="s">
        <v>86</v>
      </c>
      <c r="BK165" s="176">
        <f t="shared" si="9"/>
        <v>0</v>
      </c>
      <c r="BL165" s="18" t="s">
        <v>147</v>
      </c>
      <c r="BM165" s="175" t="s">
        <v>725</v>
      </c>
    </row>
    <row r="166" spans="1:65" s="12" customFormat="1" ht="22.8" customHeight="1">
      <c r="B166" s="149"/>
      <c r="D166" s="150" t="s">
        <v>77</v>
      </c>
      <c r="E166" s="160" t="s">
        <v>191</v>
      </c>
      <c r="F166" s="160" t="s">
        <v>347</v>
      </c>
      <c r="I166" s="152"/>
      <c r="J166" s="161">
        <f>BK166</f>
        <v>0</v>
      </c>
      <c r="L166" s="149"/>
      <c r="M166" s="154"/>
      <c r="N166" s="155"/>
      <c r="O166" s="155"/>
      <c r="P166" s="156">
        <f>SUM(P167:P199)</f>
        <v>0</v>
      </c>
      <c r="Q166" s="155"/>
      <c r="R166" s="156">
        <f>SUM(R167:R199)</f>
        <v>12.2672913</v>
      </c>
      <c r="S166" s="155"/>
      <c r="T166" s="157">
        <f>SUM(T167:T199)</f>
        <v>0</v>
      </c>
      <c r="AR166" s="150" t="s">
        <v>86</v>
      </c>
      <c r="AT166" s="158" t="s">
        <v>77</v>
      </c>
      <c r="AU166" s="158" t="s">
        <v>86</v>
      </c>
      <c r="AY166" s="150" t="s">
        <v>141</v>
      </c>
      <c r="BK166" s="159">
        <f>SUM(BK167:BK199)</f>
        <v>0</v>
      </c>
    </row>
    <row r="167" spans="1:65" s="2" customFormat="1" ht="16.5" customHeight="1">
      <c r="A167" s="33"/>
      <c r="B167" s="162"/>
      <c r="C167" s="201" t="s">
        <v>256</v>
      </c>
      <c r="D167" s="201" t="s">
        <v>206</v>
      </c>
      <c r="E167" s="202" t="s">
        <v>726</v>
      </c>
      <c r="F167" s="203" t="s">
        <v>727</v>
      </c>
      <c r="G167" s="204" t="s">
        <v>280</v>
      </c>
      <c r="H167" s="205">
        <v>1</v>
      </c>
      <c r="I167" s="206"/>
      <c r="J167" s="207">
        <f>ROUND(I167*H167,2)</f>
        <v>0</v>
      </c>
      <c r="K167" s="208"/>
      <c r="L167" s="209"/>
      <c r="M167" s="210" t="s">
        <v>1</v>
      </c>
      <c r="N167" s="211" t="s">
        <v>43</v>
      </c>
      <c r="O167" s="59"/>
      <c r="P167" s="173">
        <f>O167*H167</f>
        <v>0</v>
      </c>
      <c r="Q167" s="173">
        <v>0</v>
      </c>
      <c r="R167" s="173">
        <f>Q167*H167</f>
        <v>0</v>
      </c>
      <c r="S167" s="173">
        <v>0</v>
      </c>
      <c r="T167" s="17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75" t="s">
        <v>728</v>
      </c>
      <c r="AT167" s="175" t="s">
        <v>206</v>
      </c>
      <c r="AU167" s="175" t="s">
        <v>88</v>
      </c>
      <c r="AY167" s="18" t="s">
        <v>141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8" t="s">
        <v>86</v>
      </c>
      <c r="BK167" s="176">
        <f>ROUND(I167*H167,2)</f>
        <v>0</v>
      </c>
      <c r="BL167" s="18" t="s">
        <v>475</v>
      </c>
      <c r="BM167" s="175" t="s">
        <v>729</v>
      </c>
    </row>
    <row r="168" spans="1:65" s="13" customFormat="1">
      <c r="B168" s="177"/>
      <c r="D168" s="178" t="s">
        <v>149</v>
      </c>
      <c r="E168" s="179" t="s">
        <v>1</v>
      </c>
      <c r="F168" s="180" t="s">
        <v>86</v>
      </c>
      <c r="H168" s="181">
        <v>1</v>
      </c>
      <c r="I168" s="182"/>
      <c r="L168" s="177"/>
      <c r="M168" s="183"/>
      <c r="N168" s="184"/>
      <c r="O168" s="184"/>
      <c r="P168" s="184"/>
      <c r="Q168" s="184"/>
      <c r="R168" s="184"/>
      <c r="S168" s="184"/>
      <c r="T168" s="185"/>
      <c r="AT168" s="179" t="s">
        <v>149</v>
      </c>
      <c r="AU168" s="179" t="s">
        <v>88</v>
      </c>
      <c r="AV168" s="13" t="s">
        <v>88</v>
      </c>
      <c r="AW168" s="13" t="s">
        <v>34</v>
      </c>
      <c r="AX168" s="13" t="s">
        <v>86</v>
      </c>
      <c r="AY168" s="179" t="s">
        <v>141</v>
      </c>
    </row>
    <row r="169" spans="1:65" s="2" customFormat="1" ht="16.5" customHeight="1">
      <c r="A169" s="33"/>
      <c r="B169" s="162"/>
      <c r="C169" s="201" t="s">
        <v>264</v>
      </c>
      <c r="D169" s="201" t="s">
        <v>206</v>
      </c>
      <c r="E169" s="202" t="s">
        <v>730</v>
      </c>
      <c r="F169" s="203" t="s">
        <v>731</v>
      </c>
      <c r="G169" s="204" t="s">
        <v>280</v>
      </c>
      <c r="H169" s="205">
        <v>1</v>
      </c>
      <c r="I169" s="206"/>
      <c r="J169" s="207">
        <f>ROUND(I169*H169,2)</f>
        <v>0</v>
      </c>
      <c r="K169" s="208"/>
      <c r="L169" s="209"/>
      <c r="M169" s="210" t="s">
        <v>1</v>
      </c>
      <c r="N169" s="211" t="s">
        <v>43</v>
      </c>
      <c r="O169" s="59"/>
      <c r="P169" s="173">
        <f>O169*H169</f>
        <v>0</v>
      </c>
      <c r="Q169" s="173">
        <v>0</v>
      </c>
      <c r="R169" s="173">
        <f>Q169*H169</f>
        <v>0</v>
      </c>
      <c r="S169" s="173">
        <v>0</v>
      </c>
      <c r="T169" s="17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5" t="s">
        <v>187</v>
      </c>
      <c r="AT169" s="175" t="s">
        <v>206</v>
      </c>
      <c r="AU169" s="175" t="s">
        <v>88</v>
      </c>
      <c r="AY169" s="18" t="s">
        <v>141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8" t="s">
        <v>86</v>
      </c>
      <c r="BK169" s="176">
        <f>ROUND(I169*H169,2)</f>
        <v>0</v>
      </c>
      <c r="BL169" s="18" t="s">
        <v>147</v>
      </c>
      <c r="BM169" s="175" t="s">
        <v>732</v>
      </c>
    </row>
    <row r="170" spans="1:65" s="13" customFormat="1">
      <c r="B170" s="177"/>
      <c r="D170" s="178" t="s">
        <v>149</v>
      </c>
      <c r="E170" s="179" t="s">
        <v>1</v>
      </c>
      <c r="F170" s="180" t="s">
        <v>86</v>
      </c>
      <c r="H170" s="181">
        <v>1</v>
      </c>
      <c r="I170" s="182"/>
      <c r="L170" s="177"/>
      <c r="M170" s="183"/>
      <c r="N170" s="184"/>
      <c r="O170" s="184"/>
      <c r="P170" s="184"/>
      <c r="Q170" s="184"/>
      <c r="R170" s="184"/>
      <c r="S170" s="184"/>
      <c r="T170" s="185"/>
      <c r="AT170" s="179" t="s">
        <v>149</v>
      </c>
      <c r="AU170" s="179" t="s">
        <v>88</v>
      </c>
      <c r="AV170" s="13" t="s">
        <v>88</v>
      </c>
      <c r="AW170" s="13" t="s">
        <v>34</v>
      </c>
      <c r="AX170" s="13" t="s">
        <v>86</v>
      </c>
      <c r="AY170" s="179" t="s">
        <v>141</v>
      </c>
    </row>
    <row r="171" spans="1:65" s="2" customFormat="1" ht="16.5" customHeight="1">
      <c r="A171" s="33"/>
      <c r="B171" s="162"/>
      <c r="C171" s="201" t="s">
        <v>272</v>
      </c>
      <c r="D171" s="201" t="s">
        <v>206</v>
      </c>
      <c r="E171" s="202" t="s">
        <v>733</v>
      </c>
      <c r="F171" s="203" t="s">
        <v>734</v>
      </c>
      <c r="G171" s="204" t="s">
        <v>280</v>
      </c>
      <c r="H171" s="205">
        <v>1</v>
      </c>
      <c r="I171" s="206"/>
      <c r="J171" s="207">
        <f>ROUND(I171*H171,2)</f>
        <v>0</v>
      </c>
      <c r="K171" s="208"/>
      <c r="L171" s="209"/>
      <c r="M171" s="210" t="s">
        <v>1</v>
      </c>
      <c r="N171" s="211" t="s">
        <v>43</v>
      </c>
      <c r="O171" s="59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5" t="s">
        <v>187</v>
      </c>
      <c r="AT171" s="175" t="s">
        <v>206</v>
      </c>
      <c r="AU171" s="175" t="s">
        <v>88</v>
      </c>
      <c r="AY171" s="18" t="s">
        <v>141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8" t="s">
        <v>86</v>
      </c>
      <c r="BK171" s="176">
        <f>ROUND(I171*H171,2)</f>
        <v>0</v>
      </c>
      <c r="BL171" s="18" t="s">
        <v>147</v>
      </c>
      <c r="BM171" s="175" t="s">
        <v>735</v>
      </c>
    </row>
    <row r="172" spans="1:65" s="13" customFormat="1">
      <c r="B172" s="177"/>
      <c r="D172" s="178" t="s">
        <v>149</v>
      </c>
      <c r="E172" s="179" t="s">
        <v>1</v>
      </c>
      <c r="F172" s="180" t="s">
        <v>86</v>
      </c>
      <c r="H172" s="181">
        <v>1</v>
      </c>
      <c r="I172" s="182"/>
      <c r="L172" s="177"/>
      <c r="M172" s="183"/>
      <c r="N172" s="184"/>
      <c r="O172" s="184"/>
      <c r="P172" s="184"/>
      <c r="Q172" s="184"/>
      <c r="R172" s="184"/>
      <c r="S172" s="184"/>
      <c r="T172" s="185"/>
      <c r="AT172" s="179" t="s">
        <v>149</v>
      </c>
      <c r="AU172" s="179" t="s">
        <v>88</v>
      </c>
      <c r="AV172" s="13" t="s">
        <v>88</v>
      </c>
      <c r="AW172" s="13" t="s">
        <v>34</v>
      </c>
      <c r="AX172" s="13" t="s">
        <v>86</v>
      </c>
      <c r="AY172" s="179" t="s">
        <v>141</v>
      </c>
    </row>
    <row r="173" spans="1:65" s="2" customFormat="1" ht="16.5" customHeight="1">
      <c r="A173" s="33"/>
      <c r="B173" s="162"/>
      <c r="C173" s="201" t="s">
        <v>277</v>
      </c>
      <c r="D173" s="201" t="s">
        <v>206</v>
      </c>
      <c r="E173" s="202" t="s">
        <v>736</v>
      </c>
      <c r="F173" s="203" t="s">
        <v>737</v>
      </c>
      <c r="G173" s="204" t="s">
        <v>280</v>
      </c>
      <c r="H173" s="205">
        <v>1</v>
      </c>
      <c r="I173" s="206"/>
      <c r="J173" s="207">
        <f>ROUND(I173*H173,2)</f>
        <v>0</v>
      </c>
      <c r="K173" s="208"/>
      <c r="L173" s="209"/>
      <c r="M173" s="210" t="s">
        <v>1</v>
      </c>
      <c r="N173" s="211" t="s">
        <v>43</v>
      </c>
      <c r="O173" s="59"/>
      <c r="P173" s="173">
        <f>O173*H173</f>
        <v>0</v>
      </c>
      <c r="Q173" s="173">
        <v>0</v>
      </c>
      <c r="R173" s="173">
        <f>Q173*H173</f>
        <v>0</v>
      </c>
      <c r="S173" s="173">
        <v>0</v>
      </c>
      <c r="T173" s="17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5" t="s">
        <v>187</v>
      </c>
      <c r="AT173" s="175" t="s">
        <v>206</v>
      </c>
      <c r="AU173" s="175" t="s">
        <v>88</v>
      </c>
      <c r="AY173" s="18" t="s">
        <v>141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8" t="s">
        <v>86</v>
      </c>
      <c r="BK173" s="176">
        <f>ROUND(I173*H173,2)</f>
        <v>0</v>
      </c>
      <c r="BL173" s="18" t="s">
        <v>147</v>
      </c>
      <c r="BM173" s="175" t="s">
        <v>738</v>
      </c>
    </row>
    <row r="174" spans="1:65" s="13" customFormat="1">
      <c r="B174" s="177"/>
      <c r="D174" s="178" t="s">
        <v>149</v>
      </c>
      <c r="E174" s="179" t="s">
        <v>1</v>
      </c>
      <c r="F174" s="180" t="s">
        <v>86</v>
      </c>
      <c r="H174" s="181">
        <v>1</v>
      </c>
      <c r="I174" s="182"/>
      <c r="L174" s="177"/>
      <c r="M174" s="183"/>
      <c r="N174" s="184"/>
      <c r="O174" s="184"/>
      <c r="P174" s="184"/>
      <c r="Q174" s="184"/>
      <c r="R174" s="184"/>
      <c r="S174" s="184"/>
      <c r="T174" s="185"/>
      <c r="AT174" s="179" t="s">
        <v>149</v>
      </c>
      <c r="AU174" s="179" t="s">
        <v>88</v>
      </c>
      <c r="AV174" s="13" t="s">
        <v>88</v>
      </c>
      <c r="AW174" s="13" t="s">
        <v>34</v>
      </c>
      <c r="AX174" s="13" t="s">
        <v>86</v>
      </c>
      <c r="AY174" s="179" t="s">
        <v>141</v>
      </c>
    </row>
    <row r="175" spans="1:65" s="2" customFormat="1" ht="16.5" customHeight="1">
      <c r="A175" s="33"/>
      <c r="B175" s="162"/>
      <c r="C175" s="201" t="s">
        <v>283</v>
      </c>
      <c r="D175" s="201" t="s">
        <v>206</v>
      </c>
      <c r="E175" s="202" t="s">
        <v>739</v>
      </c>
      <c r="F175" s="203" t="s">
        <v>740</v>
      </c>
      <c r="G175" s="204" t="s">
        <v>280</v>
      </c>
      <c r="H175" s="205">
        <v>1</v>
      </c>
      <c r="I175" s="206"/>
      <c r="J175" s="207">
        <f>ROUND(I175*H175,2)</f>
        <v>0</v>
      </c>
      <c r="K175" s="208"/>
      <c r="L175" s="209"/>
      <c r="M175" s="210" t="s">
        <v>1</v>
      </c>
      <c r="N175" s="211" t="s">
        <v>43</v>
      </c>
      <c r="O175" s="59"/>
      <c r="P175" s="173">
        <f>O175*H175</f>
        <v>0</v>
      </c>
      <c r="Q175" s="173">
        <v>0</v>
      </c>
      <c r="R175" s="173">
        <f>Q175*H175</f>
        <v>0</v>
      </c>
      <c r="S175" s="173">
        <v>0</v>
      </c>
      <c r="T175" s="17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5" t="s">
        <v>187</v>
      </c>
      <c r="AT175" s="175" t="s">
        <v>206</v>
      </c>
      <c r="AU175" s="175" t="s">
        <v>88</v>
      </c>
      <c r="AY175" s="18" t="s">
        <v>141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8" t="s">
        <v>86</v>
      </c>
      <c r="BK175" s="176">
        <f>ROUND(I175*H175,2)</f>
        <v>0</v>
      </c>
      <c r="BL175" s="18" t="s">
        <v>147</v>
      </c>
      <c r="BM175" s="175" t="s">
        <v>741</v>
      </c>
    </row>
    <row r="176" spans="1:65" s="13" customFormat="1">
      <c r="B176" s="177"/>
      <c r="D176" s="178" t="s">
        <v>149</v>
      </c>
      <c r="E176" s="179" t="s">
        <v>1</v>
      </c>
      <c r="F176" s="180" t="s">
        <v>86</v>
      </c>
      <c r="H176" s="181">
        <v>1</v>
      </c>
      <c r="I176" s="182"/>
      <c r="L176" s="177"/>
      <c r="M176" s="183"/>
      <c r="N176" s="184"/>
      <c r="O176" s="184"/>
      <c r="P176" s="184"/>
      <c r="Q176" s="184"/>
      <c r="R176" s="184"/>
      <c r="S176" s="184"/>
      <c r="T176" s="185"/>
      <c r="AT176" s="179" t="s">
        <v>149</v>
      </c>
      <c r="AU176" s="179" t="s">
        <v>88</v>
      </c>
      <c r="AV176" s="13" t="s">
        <v>88</v>
      </c>
      <c r="AW176" s="13" t="s">
        <v>34</v>
      </c>
      <c r="AX176" s="13" t="s">
        <v>86</v>
      </c>
      <c r="AY176" s="179" t="s">
        <v>141</v>
      </c>
    </row>
    <row r="177" spans="1:65" s="2" customFormat="1" ht="16.5" customHeight="1">
      <c r="A177" s="33"/>
      <c r="B177" s="162"/>
      <c r="C177" s="201" t="s">
        <v>288</v>
      </c>
      <c r="D177" s="201" t="s">
        <v>206</v>
      </c>
      <c r="E177" s="202" t="s">
        <v>742</v>
      </c>
      <c r="F177" s="203" t="s">
        <v>743</v>
      </c>
      <c r="G177" s="204" t="s">
        <v>280</v>
      </c>
      <c r="H177" s="205">
        <v>1</v>
      </c>
      <c r="I177" s="206"/>
      <c r="J177" s="207">
        <f>ROUND(I177*H177,2)</f>
        <v>0</v>
      </c>
      <c r="K177" s="208"/>
      <c r="L177" s="209"/>
      <c r="M177" s="210" t="s">
        <v>1</v>
      </c>
      <c r="N177" s="211" t="s">
        <v>43</v>
      </c>
      <c r="O177" s="59"/>
      <c r="P177" s="173">
        <f>O177*H177</f>
        <v>0</v>
      </c>
      <c r="Q177" s="173">
        <v>0</v>
      </c>
      <c r="R177" s="173">
        <f>Q177*H177</f>
        <v>0</v>
      </c>
      <c r="S177" s="173">
        <v>0</v>
      </c>
      <c r="T177" s="17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5" t="s">
        <v>187</v>
      </c>
      <c r="AT177" s="175" t="s">
        <v>206</v>
      </c>
      <c r="AU177" s="175" t="s">
        <v>88</v>
      </c>
      <c r="AY177" s="18" t="s">
        <v>141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8" t="s">
        <v>86</v>
      </c>
      <c r="BK177" s="176">
        <f>ROUND(I177*H177,2)</f>
        <v>0</v>
      </c>
      <c r="BL177" s="18" t="s">
        <v>147</v>
      </c>
      <c r="BM177" s="175" t="s">
        <v>744</v>
      </c>
    </row>
    <row r="178" spans="1:65" s="13" customFormat="1">
      <c r="B178" s="177"/>
      <c r="D178" s="178" t="s">
        <v>149</v>
      </c>
      <c r="E178" s="179" t="s">
        <v>1</v>
      </c>
      <c r="F178" s="180" t="s">
        <v>86</v>
      </c>
      <c r="H178" s="181">
        <v>1</v>
      </c>
      <c r="I178" s="182"/>
      <c r="L178" s="177"/>
      <c r="M178" s="183"/>
      <c r="N178" s="184"/>
      <c r="O178" s="184"/>
      <c r="P178" s="184"/>
      <c r="Q178" s="184"/>
      <c r="R178" s="184"/>
      <c r="S178" s="184"/>
      <c r="T178" s="185"/>
      <c r="AT178" s="179" t="s">
        <v>149</v>
      </c>
      <c r="AU178" s="179" t="s">
        <v>88</v>
      </c>
      <c r="AV178" s="13" t="s">
        <v>88</v>
      </c>
      <c r="AW178" s="13" t="s">
        <v>34</v>
      </c>
      <c r="AX178" s="13" t="s">
        <v>86</v>
      </c>
      <c r="AY178" s="179" t="s">
        <v>141</v>
      </c>
    </row>
    <row r="179" spans="1:65" s="2" customFormat="1" ht="16.5" customHeight="1">
      <c r="A179" s="33"/>
      <c r="B179" s="162"/>
      <c r="C179" s="201" t="s">
        <v>293</v>
      </c>
      <c r="D179" s="201" t="s">
        <v>206</v>
      </c>
      <c r="E179" s="202" t="s">
        <v>745</v>
      </c>
      <c r="F179" s="203" t="s">
        <v>746</v>
      </c>
      <c r="G179" s="204" t="s">
        <v>280</v>
      </c>
      <c r="H179" s="205">
        <v>1</v>
      </c>
      <c r="I179" s="206"/>
      <c r="J179" s="207">
        <f>ROUND(I179*H179,2)</f>
        <v>0</v>
      </c>
      <c r="K179" s="208"/>
      <c r="L179" s="209"/>
      <c r="M179" s="210" t="s">
        <v>1</v>
      </c>
      <c r="N179" s="211" t="s">
        <v>43</v>
      </c>
      <c r="O179" s="59"/>
      <c r="P179" s="173">
        <f>O179*H179</f>
        <v>0</v>
      </c>
      <c r="Q179" s="173">
        <v>0</v>
      </c>
      <c r="R179" s="173">
        <f>Q179*H179</f>
        <v>0</v>
      </c>
      <c r="S179" s="173">
        <v>0</v>
      </c>
      <c r="T179" s="17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5" t="s">
        <v>187</v>
      </c>
      <c r="AT179" s="175" t="s">
        <v>206</v>
      </c>
      <c r="AU179" s="175" t="s">
        <v>88</v>
      </c>
      <c r="AY179" s="18" t="s">
        <v>141</v>
      </c>
      <c r="BE179" s="176">
        <f>IF(N179="základní",J179,0)</f>
        <v>0</v>
      </c>
      <c r="BF179" s="176">
        <f>IF(N179="snížená",J179,0)</f>
        <v>0</v>
      </c>
      <c r="BG179" s="176">
        <f>IF(N179="zákl. přenesená",J179,0)</f>
        <v>0</v>
      </c>
      <c r="BH179" s="176">
        <f>IF(N179="sníž. přenesená",J179,0)</f>
        <v>0</v>
      </c>
      <c r="BI179" s="176">
        <f>IF(N179="nulová",J179,0)</f>
        <v>0</v>
      </c>
      <c r="BJ179" s="18" t="s">
        <v>86</v>
      </c>
      <c r="BK179" s="176">
        <f>ROUND(I179*H179,2)</f>
        <v>0</v>
      </c>
      <c r="BL179" s="18" t="s">
        <v>147</v>
      </c>
      <c r="BM179" s="175" t="s">
        <v>747</v>
      </c>
    </row>
    <row r="180" spans="1:65" s="13" customFormat="1">
      <c r="B180" s="177"/>
      <c r="D180" s="178" t="s">
        <v>149</v>
      </c>
      <c r="E180" s="179" t="s">
        <v>1</v>
      </c>
      <c r="F180" s="180" t="s">
        <v>86</v>
      </c>
      <c r="H180" s="181">
        <v>1</v>
      </c>
      <c r="I180" s="182"/>
      <c r="L180" s="177"/>
      <c r="M180" s="183"/>
      <c r="N180" s="184"/>
      <c r="O180" s="184"/>
      <c r="P180" s="184"/>
      <c r="Q180" s="184"/>
      <c r="R180" s="184"/>
      <c r="S180" s="184"/>
      <c r="T180" s="185"/>
      <c r="AT180" s="179" t="s">
        <v>149</v>
      </c>
      <c r="AU180" s="179" t="s">
        <v>88</v>
      </c>
      <c r="AV180" s="13" t="s">
        <v>88</v>
      </c>
      <c r="AW180" s="13" t="s">
        <v>34</v>
      </c>
      <c r="AX180" s="13" t="s">
        <v>86</v>
      </c>
      <c r="AY180" s="179" t="s">
        <v>141</v>
      </c>
    </row>
    <row r="181" spans="1:65" s="2" customFormat="1" ht="16.5" customHeight="1">
      <c r="A181" s="33"/>
      <c r="B181" s="162"/>
      <c r="C181" s="201" t="s">
        <v>299</v>
      </c>
      <c r="D181" s="201" t="s">
        <v>206</v>
      </c>
      <c r="E181" s="202" t="s">
        <v>748</v>
      </c>
      <c r="F181" s="203" t="s">
        <v>749</v>
      </c>
      <c r="G181" s="204" t="s">
        <v>280</v>
      </c>
      <c r="H181" s="205">
        <v>1</v>
      </c>
      <c r="I181" s="206"/>
      <c r="J181" s="207">
        <f>ROUND(I181*H181,2)</f>
        <v>0</v>
      </c>
      <c r="K181" s="208"/>
      <c r="L181" s="209"/>
      <c r="M181" s="210" t="s">
        <v>1</v>
      </c>
      <c r="N181" s="211" t="s">
        <v>43</v>
      </c>
      <c r="O181" s="59"/>
      <c r="P181" s="173">
        <f>O181*H181</f>
        <v>0</v>
      </c>
      <c r="Q181" s="173">
        <v>0</v>
      </c>
      <c r="R181" s="173">
        <f>Q181*H181</f>
        <v>0</v>
      </c>
      <c r="S181" s="173">
        <v>0</v>
      </c>
      <c r="T181" s="17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5" t="s">
        <v>187</v>
      </c>
      <c r="AT181" s="175" t="s">
        <v>206</v>
      </c>
      <c r="AU181" s="175" t="s">
        <v>88</v>
      </c>
      <c r="AY181" s="18" t="s">
        <v>141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8" t="s">
        <v>86</v>
      </c>
      <c r="BK181" s="176">
        <f>ROUND(I181*H181,2)</f>
        <v>0</v>
      </c>
      <c r="BL181" s="18" t="s">
        <v>147</v>
      </c>
      <c r="BM181" s="175" t="s">
        <v>750</v>
      </c>
    </row>
    <row r="182" spans="1:65" s="13" customFormat="1">
      <c r="B182" s="177"/>
      <c r="D182" s="178" t="s">
        <v>149</v>
      </c>
      <c r="E182" s="179" t="s">
        <v>1</v>
      </c>
      <c r="F182" s="180" t="s">
        <v>86</v>
      </c>
      <c r="H182" s="181">
        <v>1</v>
      </c>
      <c r="I182" s="182"/>
      <c r="L182" s="177"/>
      <c r="M182" s="183"/>
      <c r="N182" s="184"/>
      <c r="O182" s="184"/>
      <c r="P182" s="184"/>
      <c r="Q182" s="184"/>
      <c r="R182" s="184"/>
      <c r="S182" s="184"/>
      <c r="T182" s="185"/>
      <c r="AT182" s="179" t="s">
        <v>149</v>
      </c>
      <c r="AU182" s="179" t="s">
        <v>88</v>
      </c>
      <c r="AV182" s="13" t="s">
        <v>88</v>
      </c>
      <c r="AW182" s="13" t="s">
        <v>34</v>
      </c>
      <c r="AX182" s="13" t="s">
        <v>86</v>
      </c>
      <c r="AY182" s="179" t="s">
        <v>141</v>
      </c>
    </row>
    <row r="183" spans="1:65" s="2" customFormat="1" ht="16.5" customHeight="1">
      <c r="A183" s="33"/>
      <c r="B183" s="162"/>
      <c r="C183" s="201" t="s">
        <v>303</v>
      </c>
      <c r="D183" s="201" t="s">
        <v>206</v>
      </c>
      <c r="E183" s="202" t="s">
        <v>751</v>
      </c>
      <c r="F183" s="203" t="s">
        <v>752</v>
      </c>
      <c r="G183" s="204" t="s">
        <v>280</v>
      </c>
      <c r="H183" s="205">
        <v>2</v>
      </c>
      <c r="I183" s="206"/>
      <c r="J183" s="207">
        <f>ROUND(I183*H183,2)</f>
        <v>0</v>
      </c>
      <c r="K183" s="208"/>
      <c r="L183" s="209"/>
      <c r="M183" s="210" t="s">
        <v>1</v>
      </c>
      <c r="N183" s="211" t="s">
        <v>43</v>
      </c>
      <c r="O183" s="59"/>
      <c r="P183" s="173">
        <f>O183*H183</f>
        <v>0</v>
      </c>
      <c r="Q183" s="173">
        <v>0</v>
      </c>
      <c r="R183" s="173">
        <f>Q183*H183</f>
        <v>0</v>
      </c>
      <c r="S183" s="173">
        <v>0</v>
      </c>
      <c r="T183" s="17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5" t="s">
        <v>187</v>
      </c>
      <c r="AT183" s="175" t="s">
        <v>206</v>
      </c>
      <c r="AU183" s="175" t="s">
        <v>88</v>
      </c>
      <c r="AY183" s="18" t="s">
        <v>141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8" t="s">
        <v>86</v>
      </c>
      <c r="BK183" s="176">
        <f>ROUND(I183*H183,2)</f>
        <v>0</v>
      </c>
      <c r="BL183" s="18" t="s">
        <v>147</v>
      </c>
      <c r="BM183" s="175" t="s">
        <v>753</v>
      </c>
    </row>
    <row r="184" spans="1:65" s="13" customFormat="1">
      <c r="B184" s="177"/>
      <c r="D184" s="178" t="s">
        <v>149</v>
      </c>
      <c r="E184" s="179" t="s">
        <v>1</v>
      </c>
      <c r="F184" s="180" t="s">
        <v>88</v>
      </c>
      <c r="H184" s="181">
        <v>2</v>
      </c>
      <c r="I184" s="182"/>
      <c r="L184" s="177"/>
      <c r="M184" s="183"/>
      <c r="N184" s="184"/>
      <c r="O184" s="184"/>
      <c r="P184" s="184"/>
      <c r="Q184" s="184"/>
      <c r="R184" s="184"/>
      <c r="S184" s="184"/>
      <c r="T184" s="185"/>
      <c r="AT184" s="179" t="s">
        <v>149</v>
      </c>
      <c r="AU184" s="179" t="s">
        <v>88</v>
      </c>
      <c r="AV184" s="13" t="s">
        <v>88</v>
      </c>
      <c r="AW184" s="13" t="s">
        <v>34</v>
      </c>
      <c r="AX184" s="13" t="s">
        <v>86</v>
      </c>
      <c r="AY184" s="179" t="s">
        <v>141</v>
      </c>
    </row>
    <row r="185" spans="1:65" s="2" customFormat="1" ht="16.5" customHeight="1">
      <c r="A185" s="33"/>
      <c r="B185" s="162"/>
      <c r="C185" s="201" t="s">
        <v>309</v>
      </c>
      <c r="D185" s="201" t="s">
        <v>206</v>
      </c>
      <c r="E185" s="202" t="s">
        <v>754</v>
      </c>
      <c r="F185" s="203" t="s">
        <v>755</v>
      </c>
      <c r="G185" s="204" t="s">
        <v>280</v>
      </c>
      <c r="H185" s="205">
        <v>2</v>
      </c>
      <c r="I185" s="206"/>
      <c r="J185" s="207">
        <f>ROUND(I185*H185,2)</f>
        <v>0</v>
      </c>
      <c r="K185" s="208"/>
      <c r="L185" s="209"/>
      <c r="M185" s="210" t="s">
        <v>1</v>
      </c>
      <c r="N185" s="211" t="s">
        <v>43</v>
      </c>
      <c r="O185" s="59"/>
      <c r="P185" s="173">
        <f>O185*H185</f>
        <v>0</v>
      </c>
      <c r="Q185" s="173">
        <v>0</v>
      </c>
      <c r="R185" s="173">
        <f>Q185*H185</f>
        <v>0</v>
      </c>
      <c r="S185" s="173">
        <v>0</v>
      </c>
      <c r="T185" s="17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5" t="s">
        <v>187</v>
      </c>
      <c r="AT185" s="175" t="s">
        <v>206</v>
      </c>
      <c r="AU185" s="175" t="s">
        <v>88</v>
      </c>
      <c r="AY185" s="18" t="s">
        <v>141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8" t="s">
        <v>86</v>
      </c>
      <c r="BK185" s="176">
        <f>ROUND(I185*H185,2)</f>
        <v>0</v>
      </c>
      <c r="BL185" s="18" t="s">
        <v>147</v>
      </c>
      <c r="BM185" s="175" t="s">
        <v>756</v>
      </c>
    </row>
    <row r="186" spans="1:65" s="13" customFormat="1">
      <c r="B186" s="177"/>
      <c r="D186" s="178" t="s">
        <v>149</v>
      </c>
      <c r="E186" s="179" t="s">
        <v>1</v>
      </c>
      <c r="F186" s="180" t="s">
        <v>88</v>
      </c>
      <c r="H186" s="181">
        <v>2</v>
      </c>
      <c r="I186" s="182"/>
      <c r="L186" s="177"/>
      <c r="M186" s="183"/>
      <c r="N186" s="184"/>
      <c r="O186" s="184"/>
      <c r="P186" s="184"/>
      <c r="Q186" s="184"/>
      <c r="R186" s="184"/>
      <c r="S186" s="184"/>
      <c r="T186" s="185"/>
      <c r="AT186" s="179" t="s">
        <v>149</v>
      </c>
      <c r="AU186" s="179" t="s">
        <v>88</v>
      </c>
      <c r="AV186" s="13" t="s">
        <v>88</v>
      </c>
      <c r="AW186" s="13" t="s">
        <v>34</v>
      </c>
      <c r="AX186" s="13" t="s">
        <v>86</v>
      </c>
      <c r="AY186" s="179" t="s">
        <v>141</v>
      </c>
    </row>
    <row r="187" spans="1:65" s="2" customFormat="1" ht="16.5" customHeight="1">
      <c r="A187" s="33"/>
      <c r="B187" s="162"/>
      <c r="C187" s="201" t="s">
        <v>316</v>
      </c>
      <c r="D187" s="201" t="s">
        <v>206</v>
      </c>
      <c r="E187" s="202" t="s">
        <v>757</v>
      </c>
      <c r="F187" s="203" t="s">
        <v>758</v>
      </c>
      <c r="G187" s="204" t="s">
        <v>280</v>
      </c>
      <c r="H187" s="205">
        <v>1</v>
      </c>
      <c r="I187" s="206"/>
      <c r="J187" s="207">
        <f>ROUND(I187*H187,2)</f>
        <v>0</v>
      </c>
      <c r="K187" s="208"/>
      <c r="L187" s="209"/>
      <c r="M187" s="210" t="s">
        <v>1</v>
      </c>
      <c r="N187" s="211" t="s">
        <v>43</v>
      </c>
      <c r="O187" s="59"/>
      <c r="P187" s="173">
        <f>O187*H187</f>
        <v>0</v>
      </c>
      <c r="Q187" s="173">
        <v>0</v>
      </c>
      <c r="R187" s="173">
        <f>Q187*H187</f>
        <v>0</v>
      </c>
      <c r="S187" s="173">
        <v>0</v>
      </c>
      <c r="T187" s="17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5" t="s">
        <v>187</v>
      </c>
      <c r="AT187" s="175" t="s">
        <v>206</v>
      </c>
      <c r="AU187" s="175" t="s">
        <v>88</v>
      </c>
      <c r="AY187" s="18" t="s">
        <v>141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8" t="s">
        <v>86</v>
      </c>
      <c r="BK187" s="176">
        <f>ROUND(I187*H187,2)</f>
        <v>0</v>
      </c>
      <c r="BL187" s="18" t="s">
        <v>147</v>
      </c>
      <c r="BM187" s="175" t="s">
        <v>759</v>
      </c>
    </row>
    <row r="188" spans="1:65" s="13" customFormat="1">
      <c r="B188" s="177"/>
      <c r="D188" s="178" t="s">
        <v>149</v>
      </c>
      <c r="E188" s="179" t="s">
        <v>1</v>
      </c>
      <c r="F188" s="180" t="s">
        <v>86</v>
      </c>
      <c r="H188" s="181">
        <v>1</v>
      </c>
      <c r="I188" s="182"/>
      <c r="L188" s="177"/>
      <c r="M188" s="183"/>
      <c r="N188" s="184"/>
      <c r="O188" s="184"/>
      <c r="P188" s="184"/>
      <c r="Q188" s="184"/>
      <c r="R188" s="184"/>
      <c r="S188" s="184"/>
      <c r="T188" s="185"/>
      <c r="AT188" s="179" t="s">
        <v>149</v>
      </c>
      <c r="AU188" s="179" t="s">
        <v>88</v>
      </c>
      <c r="AV188" s="13" t="s">
        <v>88</v>
      </c>
      <c r="AW188" s="13" t="s">
        <v>34</v>
      </c>
      <c r="AX188" s="13" t="s">
        <v>86</v>
      </c>
      <c r="AY188" s="179" t="s">
        <v>141</v>
      </c>
    </row>
    <row r="189" spans="1:65" s="2" customFormat="1" ht="16.5" customHeight="1">
      <c r="A189" s="33"/>
      <c r="B189" s="162"/>
      <c r="C189" s="163" t="s">
        <v>323</v>
      </c>
      <c r="D189" s="163" t="s">
        <v>143</v>
      </c>
      <c r="E189" s="164" t="s">
        <v>760</v>
      </c>
      <c r="F189" s="165" t="s">
        <v>761</v>
      </c>
      <c r="G189" s="166" t="s">
        <v>712</v>
      </c>
      <c r="H189" s="167">
        <v>1</v>
      </c>
      <c r="I189" s="168"/>
      <c r="J189" s="169">
        <f>ROUND(I189*H189,2)</f>
        <v>0</v>
      </c>
      <c r="K189" s="170"/>
      <c r="L189" s="34"/>
      <c r="M189" s="171" t="s">
        <v>1</v>
      </c>
      <c r="N189" s="172" t="s">
        <v>43</v>
      </c>
      <c r="O189" s="59"/>
      <c r="P189" s="173">
        <f>O189*H189</f>
        <v>0</v>
      </c>
      <c r="Q189" s="173">
        <v>0</v>
      </c>
      <c r="R189" s="173">
        <f>Q189*H189</f>
        <v>0</v>
      </c>
      <c r="S189" s="173">
        <v>0</v>
      </c>
      <c r="T189" s="17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75" t="s">
        <v>147</v>
      </c>
      <c r="AT189" s="175" t="s">
        <v>143</v>
      </c>
      <c r="AU189" s="175" t="s">
        <v>88</v>
      </c>
      <c r="AY189" s="18" t="s">
        <v>141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8" t="s">
        <v>86</v>
      </c>
      <c r="BK189" s="176">
        <f>ROUND(I189*H189,2)</f>
        <v>0</v>
      </c>
      <c r="BL189" s="18" t="s">
        <v>147</v>
      </c>
      <c r="BM189" s="175" t="s">
        <v>762</v>
      </c>
    </row>
    <row r="190" spans="1:65" s="2" customFormat="1" ht="16.5" customHeight="1">
      <c r="A190" s="33"/>
      <c r="B190" s="162"/>
      <c r="C190" s="163" t="s">
        <v>328</v>
      </c>
      <c r="D190" s="163" t="s">
        <v>143</v>
      </c>
      <c r="E190" s="164" t="s">
        <v>763</v>
      </c>
      <c r="F190" s="165" t="s">
        <v>764</v>
      </c>
      <c r="G190" s="166" t="s">
        <v>765</v>
      </c>
      <c r="H190" s="167">
        <v>160</v>
      </c>
      <c r="I190" s="168"/>
      <c r="J190" s="169">
        <f>ROUND(I190*H190,2)</f>
        <v>0</v>
      </c>
      <c r="K190" s="170"/>
      <c r="L190" s="34"/>
      <c r="M190" s="171" t="s">
        <v>1</v>
      </c>
      <c r="N190" s="172" t="s">
        <v>43</v>
      </c>
      <c r="O190" s="59"/>
      <c r="P190" s="173">
        <f>O190*H190</f>
        <v>0</v>
      </c>
      <c r="Q190" s="173">
        <v>0</v>
      </c>
      <c r="R190" s="173">
        <f>Q190*H190</f>
        <v>0</v>
      </c>
      <c r="S190" s="173">
        <v>0</v>
      </c>
      <c r="T190" s="174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5" t="s">
        <v>147</v>
      </c>
      <c r="AT190" s="175" t="s">
        <v>143</v>
      </c>
      <c r="AU190" s="175" t="s">
        <v>88</v>
      </c>
      <c r="AY190" s="18" t="s">
        <v>141</v>
      </c>
      <c r="BE190" s="176">
        <f>IF(N190="základní",J190,0)</f>
        <v>0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8" t="s">
        <v>86</v>
      </c>
      <c r="BK190" s="176">
        <f>ROUND(I190*H190,2)</f>
        <v>0</v>
      </c>
      <c r="BL190" s="18" t="s">
        <v>147</v>
      </c>
      <c r="BM190" s="175" t="s">
        <v>766</v>
      </c>
    </row>
    <row r="191" spans="1:65" s="2" customFormat="1" ht="16.5" customHeight="1">
      <c r="A191" s="33"/>
      <c r="B191" s="162"/>
      <c r="C191" s="163" t="s">
        <v>335</v>
      </c>
      <c r="D191" s="163" t="s">
        <v>143</v>
      </c>
      <c r="E191" s="164" t="s">
        <v>767</v>
      </c>
      <c r="F191" s="165" t="s">
        <v>768</v>
      </c>
      <c r="G191" s="166" t="s">
        <v>280</v>
      </c>
      <c r="H191" s="167">
        <v>1</v>
      </c>
      <c r="I191" s="168"/>
      <c r="J191" s="169">
        <f>ROUND(I191*H191,2)</f>
        <v>0</v>
      </c>
      <c r="K191" s="170"/>
      <c r="L191" s="34"/>
      <c r="M191" s="171" t="s">
        <v>1</v>
      </c>
      <c r="N191" s="172" t="s">
        <v>43</v>
      </c>
      <c r="O191" s="59"/>
      <c r="P191" s="173">
        <f>O191*H191</f>
        <v>0</v>
      </c>
      <c r="Q191" s="173">
        <v>0</v>
      </c>
      <c r="R191" s="173">
        <f>Q191*H191</f>
        <v>0</v>
      </c>
      <c r="S191" s="173">
        <v>0</v>
      </c>
      <c r="T191" s="17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5" t="s">
        <v>147</v>
      </c>
      <c r="AT191" s="175" t="s">
        <v>143</v>
      </c>
      <c r="AU191" s="175" t="s">
        <v>88</v>
      </c>
      <c r="AY191" s="18" t="s">
        <v>141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8" t="s">
        <v>86</v>
      </c>
      <c r="BK191" s="176">
        <f>ROUND(I191*H191,2)</f>
        <v>0</v>
      </c>
      <c r="BL191" s="18" t="s">
        <v>147</v>
      </c>
      <c r="BM191" s="175" t="s">
        <v>769</v>
      </c>
    </row>
    <row r="192" spans="1:65" s="2" customFormat="1" ht="21.75" customHeight="1">
      <c r="A192" s="33"/>
      <c r="B192" s="162"/>
      <c r="C192" s="163" t="s">
        <v>343</v>
      </c>
      <c r="D192" s="163" t="s">
        <v>143</v>
      </c>
      <c r="E192" s="164" t="s">
        <v>770</v>
      </c>
      <c r="F192" s="165" t="s">
        <v>771</v>
      </c>
      <c r="G192" s="166" t="s">
        <v>312</v>
      </c>
      <c r="H192" s="167">
        <v>56.5</v>
      </c>
      <c r="I192" s="168"/>
      <c r="J192" s="169">
        <f>ROUND(I192*H192,2)</f>
        <v>0</v>
      </c>
      <c r="K192" s="170"/>
      <c r="L192" s="34"/>
      <c r="M192" s="171" t="s">
        <v>1</v>
      </c>
      <c r="N192" s="172" t="s">
        <v>43</v>
      </c>
      <c r="O192" s="59"/>
      <c r="P192" s="173">
        <f>O192*H192</f>
        <v>0</v>
      </c>
      <c r="Q192" s="173">
        <v>0.10095</v>
      </c>
      <c r="R192" s="173">
        <f>Q192*H192</f>
        <v>5.7036749999999996</v>
      </c>
      <c r="S192" s="173">
        <v>0</v>
      </c>
      <c r="T192" s="174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5" t="s">
        <v>147</v>
      </c>
      <c r="AT192" s="175" t="s">
        <v>143</v>
      </c>
      <c r="AU192" s="175" t="s">
        <v>88</v>
      </c>
      <c r="AY192" s="18" t="s">
        <v>141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8" t="s">
        <v>86</v>
      </c>
      <c r="BK192" s="176">
        <f>ROUND(I192*H192,2)</f>
        <v>0</v>
      </c>
      <c r="BL192" s="18" t="s">
        <v>147</v>
      </c>
      <c r="BM192" s="175" t="s">
        <v>772</v>
      </c>
    </row>
    <row r="193" spans="1:65" s="14" customFormat="1">
      <c r="B193" s="186"/>
      <c r="D193" s="178" t="s">
        <v>149</v>
      </c>
      <c r="E193" s="187" t="s">
        <v>1</v>
      </c>
      <c r="F193" s="188" t="s">
        <v>773</v>
      </c>
      <c r="H193" s="187" t="s">
        <v>1</v>
      </c>
      <c r="I193" s="189"/>
      <c r="L193" s="186"/>
      <c r="M193" s="190"/>
      <c r="N193" s="191"/>
      <c r="O193" s="191"/>
      <c r="P193" s="191"/>
      <c r="Q193" s="191"/>
      <c r="R193" s="191"/>
      <c r="S193" s="191"/>
      <c r="T193" s="192"/>
      <c r="AT193" s="187" t="s">
        <v>149</v>
      </c>
      <c r="AU193" s="187" t="s">
        <v>88</v>
      </c>
      <c r="AV193" s="14" t="s">
        <v>86</v>
      </c>
      <c r="AW193" s="14" t="s">
        <v>34</v>
      </c>
      <c r="AX193" s="14" t="s">
        <v>78</v>
      </c>
      <c r="AY193" s="187" t="s">
        <v>141</v>
      </c>
    </row>
    <row r="194" spans="1:65" s="13" customFormat="1">
      <c r="B194" s="177"/>
      <c r="D194" s="178" t="s">
        <v>149</v>
      </c>
      <c r="E194" s="179" t="s">
        <v>1</v>
      </c>
      <c r="F194" s="180" t="s">
        <v>774</v>
      </c>
      <c r="H194" s="181">
        <v>56.5</v>
      </c>
      <c r="I194" s="182"/>
      <c r="L194" s="177"/>
      <c r="M194" s="183"/>
      <c r="N194" s="184"/>
      <c r="O194" s="184"/>
      <c r="P194" s="184"/>
      <c r="Q194" s="184"/>
      <c r="R194" s="184"/>
      <c r="S194" s="184"/>
      <c r="T194" s="185"/>
      <c r="AT194" s="179" t="s">
        <v>149</v>
      </c>
      <c r="AU194" s="179" t="s">
        <v>88</v>
      </c>
      <c r="AV194" s="13" t="s">
        <v>88</v>
      </c>
      <c r="AW194" s="13" t="s">
        <v>34</v>
      </c>
      <c r="AX194" s="13" t="s">
        <v>86</v>
      </c>
      <c r="AY194" s="179" t="s">
        <v>141</v>
      </c>
    </row>
    <row r="195" spans="1:65" s="2" customFormat="1" ht="16.5" customHeight="1">
      <c r="A195" s="33"/>
      <c r="B195" s="162"/>
      <c r="C195" s="201" t="s">
        <v>348</v>
      </c>
      <c r="D195" s="201" t="s">
        <v>206</v>
      </c>
      <c r="E195" s="202" t="s">
        <v>775</v>
      </c>
      <c r="F195" s="203" t="s">
        <v>776</v>
      </c>
      <c r="G195" s="204" t="s">
        <v>312</v>
      </c>
      <c r="H195" s="205">
        <v>57.064999999999998</v>
      </c>
      <c r="I195" s="206"/>
      <c r="J195" s="207">
        <f>ROUND(I195*H195,2)</f>
        <v>0</v>
      </c>
      <c r="K195" s="208"/>
      <c r="L195" s="209"/>
      <c r="M195" s="210" t="s">
        <v>1</v>
      </c>
      <c r="N195" s="211" t="s">
        <v>43</v>
      </c>
      <c r="O195" s="59"/>
      <c r="P195" s="173">
        <f>O195*H195</f>
        <v>0</v>
      </c>
      <c r="Q195" s="173">
        <v>4.8000000000000001E-2</v>
      </c>
      <c r="R195" s="173">
        <f>Q195*H195</f>
        <v>2.7391199999999998</v>
      </c>
      <c r="S195" s="173">
        <v>0</v>
      </c>
      <c r="T195" s="17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75" t="s">
        <v>187</v>
      </c>
      <c r="AT195" s="175" t="s">
        <v>206</v>
      </c>
      <c r="AU195" s="175" t="s">
        <v>88</v>
      </c>
      <c r="AY195" s="18" t="s">
        <v>141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8" t="s">
        <v>86</v>
      </c>
      <c r="BK195" s="176">
        <f>ROUND(I195*H195,2)</f>
        <v>0</v>
      </c>
      <c r="BL195" s="18" t="s">
        <v>147</v>
      </c>
      <c r="BM195" s="175" t="s">
        <v>777</v>
      </c>
    </row>
    <row r="196" spans="1:65" s="13" customFormat="1">
      <c r="B196" s="177"/>
      <c r="D196" s="178" t="s">
        <v>149</v>
      </c>
      <c r="E196" s="179" t="s">
        <v>1</v>
      </c>
      <c r="F196" s="180" t="s">
        <v>778</v>
      </c>
      <c r="H196" s="181">
        <v>57.064999999999998</v>
      </c>
      <c r="I196" s="182"/>
      <c r="L196" s="177"/>
      <c r="M196" s="183"/>
      <c r="N196" s="184"/>
      <c r="O196" s="184"/>
      <c r="P196" s="184"/>
      <c r="Q196" s="184"/>
      <c r="R196" s="184"/>
      <c r="S196" s="184"/>
      <c r="T196" s="185"/>
      <c r="AT196" s="179" t="s">
        <v>149</v>
      </c>
      <c r="AU196" s="179" t="s">
        <v>88</v>
      </c>
      <c r="AV196" s="13" t="s">
        <v>88</v>
      </c>
      <c r="AW196" s="13" t="s">
        <v>34</v>
      </c>
      <c r="AX196" s="13" t="s">
        <v>86</v>
      </c>
      <c r="AY196" s="179" t="s">
        <v>141</v>
      </c>
    </row>
    <row r="197" spans="1:65" s="2" customFormat="1" ht="21.75" customHeight="1">
      <c r="A197" s="33"/>
      <c r="B197" s="162"/>
      <c r="C197" s="163" t="s">
        <v>353</v>
      </c>
      <c r="D197" s="163" t="s">
        <v>143</v>
      </c>
      <c r="E197" s="164" t="s">
        <v>349</v>
      </c>
      <c r="F197" s="165" t="s">
        <v>350</v>
      </c>
      <c r="G197" s="166" t="s">
        <v>172</v>
      </c>
      <c r="H197" s="167">
        <v>1.6950000000000001</v>
      </c>
      <c r="I197" s="168"/>
      <c r="J197" s="169">
        <f>ROUND(I197*H197,2)</f>
        <v>0</v>
      </c>
      <c r="K197" s="170"/>
      <c r="L197" s="34"/>
      <c r="M197" s="171" t="s">
        <v>1</v>
      </c>
      <c r="N197" s="172" t="s">
        <v>43</v>
      </c>
      <c r="O197" s="59"/>
      <c r="P197" s="173">
        <f>O197*H197</f>
        <v>0</v>
      </c>
      <c r="Q197" s="173">
        <v>2.2563399999999998</v>
      </c>
      <c r="R197" s="173">
        <f>Q197*H197</f>
        <v>3.8244962999999998</v>
      </c>
      <c r="S197" s="173">
        <v>0</v>
      </c>
      <c r="T197" s="17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5" t="s">
        <v>147</v>
      </c>
      <c r="AT197" s="175" t="s">
        <v>143</v>
      </c>
      <c r="AU197" s="175" t="s">
        <v>88</v>
      </c>
      <c r="AY197" s="18" t="s">
        <v>141</v>
      </c>
      <c r="BE197" s="176">
        <f>IF(N197="základní",J197,0)</f>
        <v>0</v>
      </c>
      <c r="BF197" s="176">
        <f>IF(N197="snížená",J197,0)</f>
        <v>0</v>
      </c>
      <c r="BG197" s="176">
        <f>IF(N197="zákl. přenesená",J197,0)</f>
        <v>0</v>
      </c>
      <c r="BH197" s="176">
        <f>IF(N197="sníž. přenesená",J197,0)</f>
        <v>0</v>
      </c>
      <c r="BI197" s="176">
        <f>IF(N197="nulová",J197,0)</f>
        <v>0</v>
      </c>
      <c r="BJ197" s="18" t="s">
        <v>86</v>
      </c>
      <c r="BK197" s="176">
        <f>ROUND(I197*H197,2)</f>
        <v>0</v>
      </c>
      <c r="BL197" s="18" t="s">
        <v>147</v>
      </c>
      <c r="BM197" s="175" t="s">
        <v>779</v>
      </c>
    </row>
    <row r="198" spans="1:65" s="13" customFormat="1">
      <c r="B198" s="177"/>
      <c r="D198" s="178" t="s">
        <v>149</v>
      </c>
      <c r="E198" s="179" t="s">
        <v>1</v>
      </c>
      <c r="F198" s="180" t="s">
        <v>780</v>
      </c>
      <c r="H198" s="181">
        <v>1.6950000000000001</v>
      </c>
      <c r="I198" s="182"/>
      <c r="L198" s="177"/>
      <c r="M198" s="183"/>
      <c r="N198" s="184"/>
      <c r="O198" s="184"/>
      <c r="P198" s="184"/>
      <c r="Q198" s="184"/>
      <c r="R198" s="184"/>
      <c r="S198" s="184"/>
      <c r="T198" s="185"/>
      <c r="AT198" s="179" t="s">
        <v>149</v>
      </c>
      <c r="AU198" s="179" t="s">
        <v>88</v>
      </c>
      <c r="AV198" s="13" t="s">
        <v>88</v>
      </c>
      <c r="AW198" s="13" t="s">
        <v>34</v>
      </c>
      <c r="AX198" s="13" t="s">
        <v>78</v>
      </c>
      <c r="AY198" s="179" t="s">
        <v>141</v>
      </c>
    </row>
    <row r="199" spans="1:65" s="15" customFormat="1">
      <c r="B199" s="193"/>
      <c r="D199" s="178" t="s">
        <v>149</v>
      </c>
      <c r="E199" s="194" t="s">
        <v>1</v>
      </c>
      <c r="F199" s="195" t="s">
        <v>158</v>
      </c>
      <c r="H199" s="196">
        <v>1.6950000000000001</v>
      </c>
      <c r="I199" s="197"/>
      <c r="L199" s="193"/>
      <c r="M199" s="198"/>
      <c r="N199" s="199"/>
      <c r="O199" s="199"/>
      <c r="P199" s="199"/>
      <c r="Q199" s="199"/>
      <c r="R199" s="199"/>
      <c r="S199" s="199"/>
      <c r="T199" s="200"/>
      <c r="AT199" s="194" t="s">
        <v>149</v>
      </c>
      <c r="AU199" s="194" t="s">
        <v>88</v>
      </c>
      <c r="AV199" s="15" t="s">
        <v>147</v>
      </c>
      <c r="AW199" s="15" t="s">
        <v>34</v>
      </c>
      <c r="AX199" s="15" t="s">
        <v>86</v>
      </c>
      <c r="AY199" s="194" t="s">
        <v>141</v>
      </c>
    </row>
    <row r="200" spans="1:65" s="12" customFormat="1" ht="22.8" customHeight="1">
      <c r="B200" s="149"/>
      <c r="D200" s="150" t="s">
        <v>77</v>
      </c>
      <c r="E200" s="160" t="s">
        <v>479</v>
      </c>
      <c r="F200" s="160" t="s">
        <v>480</v>
      </c>
      <c r="I200" s="152"/>
      <c r="J200" s="161">
        <f>BK200</f>
        <v>0</v>
      </c>
      <c r="L200" s="149"/>
      <c r="M200" s="154"/>
      <c r="N200" s="155"/>
      <c r="O200" s="155"/>
      <c r="P200" s="156">
        <f>P201</f>
        <v>0</v>
      </c>
      <c r="Q200" s="155"/>
      <c r="R200" s="156">
        <f>R201</f>
        <v>0</v>
      </c>
      <c r="S200" s="155"/>
      <c r="T200" s="157">
        <f>T201</f>
        <v>0</v>
      </c>
      <c r="AR200" s="150" t="s">
        <v>86</v>
      </c>
      <c r="AT200" s="158" t="s">
        <v>77</v>
      </c>
      <c r="AU200" s="158" t="s">
        <v>86</v>
      </c>
      <c r="AY200" s="150" t="s">
        <v>141</v>
      </c>
      <c r="BK200" s="159">
        <f>BK201</f>
        <v>0</v>
      </c>
    </row>
    <row r="201" spans="1:65" s="2" customFormat="1" ht="16.5" customHeight="1">
      <c r="A201" s="33"/>
      <c r="B201" s="162"/>
      <c r="C201" s="163" t="s">
        <v>358</v>
      </c>
      <c r="D201" s="163" t="s">
        <v>143</v>
      </c>
      <c r="E201" s="164" t="s">
        <v>482</v>
      </c>
      <c r="F201" s="165" t="s">
        <v>483</v>
      </c>
      <c r="G201" s="166" t="s">
        <v>194</v>
      </c>
      <c r="H201" s="167">
        <v>66.375</v>
      </c>
      <c r="I201" s="168"/>
      <c r="J201" s="169">
        <f>ROUND(I201*H201,2)</f>
        <v>0</v>
      </c>
      <c r="K201" s="170"/>
      <c r="L201" s="34"/>
      <c r="M201" s="213" t="s">
        <v>1</v>
      </c>
      <c r="N201" s="214" t="s">
        <v>43</v>
      </c>
      <c r="O201" s="215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5" t="s">
        <v>147</v>
      </c>
      <c r="AT201" s="175" t="s">
        <v>143</v>
      </c>
      <c r="AU201" s="175" t="s">
        <v>88</v>
      </c>
      <c r="AY201" s="18" t="s">
        <v>141</v>
      </c>
      <c r="BE201" s="176">
        <f>IF(N201="základní",J201,0)</f>
        <v>0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8" t="s">
        <v>86</v>
      </c>
      <c r="BK201" s="176">
        <f>ROUND(I201*H201,2)</f>
        <v>0</v>
      </c>
      <c r="BL201" s="18" t="s">
        <v>147</v>
      </c>
      <c r="BM201" s="175" t="s">
        <v>781</v>
      </c>
    </row>
    <row r="202" spans="1:65" s="2" customFormat="1" ht="6.9" customHeight="1">
      <c r="A202" s="33"/>
      <c r="B202" s="48"/>
      <c r="C202" s="49"/>
      <c r="D202" s="49"/>
      <c r="E202" s="49"/>
      <c r="F202" s="49"/>
      <c r="G202" s="49"/>
      <c r="H202" s="49"/>
      <c r="I202" s="121"/>
      <c r="J202" s="49"/>
      <c r="K202" s="49"/>
      <c r="L202" s="34"/>
      <c r="M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</row>
  </sheetData>
  <autoFilter ref="C121:K20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7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4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4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8" t="s">
        <v>97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88</v>
      </c>
    </row>
    <row r="4" spans="1:46" s="1" customFormat="1" ht="24.9" customHeight="1">
      <c r="B4" s="21"/>
      <c r="D4" s="22" t="s">
        <v>98</v>
      </c>
      <c r="I4" s="94"/>
      <c r="L4" s="21"/>
      <c r="M4" s="96" t="s">
        <v>10</v>
      </c>
      <c r="AT4" s="18" t="s">
        <v>3</v>
      </c>
    </row>
    <row r="5" spans="1:46" s="1" customFormat="1" ht="6.9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16.5" customHeight="1">
      <c r="B7" s="21"/>
      <c r="E7" s="269" t="str">
        <f>'Rekapitulace stavby'!K6</f>
        <v>Gymnázium Česká Třebová-úprava areálu školy</v>
      </c>
      <c r="F7" s="270"/>
      <c r="G7" s="270"/>
      <c r="H7" s="270"/>
      <c r="I7" s="94"/>
      <c r="L7" s="21"/>
    </row>
    <row r="8" spans="1:46" s="2" customFormat="1" ht="12" customHeight="1">
      <c r="A8" s="33"/>
      <c r="B8" s="34"/>
      <c r="C8" s="33"/>
      <c r="D8" s="28" t="s">
        <v>99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9" t="s">
        <v>782</v>
      </c>
      <c r="F9" s="268"/>
      <c r="G9" s="268"/>
      <c r="H9" s="268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8" t="s">
        <v>22</v>
      </c>
      <c r="J12" s="56" t="str">
        <f>'Rekapitulace stavby'!AN8</f>
        <v>14. 4. 2023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9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9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41"/>
      <c r="G18" s="241"/>
      <c r="H18" s="241"/>
      <c r="I18" s="9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98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9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98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37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45" t="s">
        <v>1</v>
      </c>
      <c r="F27" s="245"/>
      <c r="G27" s="245"/>
      <c r="H27" s="245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38</v>
      </c>
      <c r="E30" s="33"/>
      <c r="F30" s="33"/>
      <c r="G30" s="33"/>
      <c r="H30" s="33"/>
      <c r="I30" s="97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105" t="s">
        <v>39</v>
      </c>
      <c r="J32" s="37" t="s">
        <v>41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6" t="s">
        <v>42</v>
      </c>
      <c r="E33" s="28" t="s">
        <v>43</v>
      </c>
      <c r="F33" s="107">
        <f>ROUND((SUM(BE126:BE306)),  2)</f>
        <v>0</v>
      </c>
      <c r="G33" s="33"/>
      <c r="H33" s="33"/>
      <c r="I33" s="108">
        <v>0.21</v>
      </c>
      <c r="J33" s="107">
        <f>ROUND(((SUM(BE126:BE306))*I33),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107">
        <f>ROUND((SUM(BF126:BF306)),  2)</f>
        <v>0</v>
      </c>
      <c r="G34" s="33"/>
      <c r="H34" s="33"/>
      <c r="I34" s="108">
        <v>0.15</v>
      </c>
      <c r="J34" s="107">
        <f>ROUND(((SUM(BF126:BF306))*I34),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107">
        <f>ROUND((SUM(BG126:BG306)),  2)</f>
        <v>0</v>
      </c>
      <c r="G35" s="33"/>
      <c r="H35" s="33"/>
      <c r="I35" s="108">
        <v>0.21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107">
        <f>ROUND((SUM(BH126:BH306)),  2)</f>
        <v>0</v>
      </c>
      <c r="G36" s="33"/>
      <c r="H36" s="33"/>
      <c r="I36" s="108">
        <v>0.15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107">
        <f>ROUND((SUM(BI126:BI306)),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48</v>
      </c>
      <c r="E39" s="61"/>
      <c r="F39" s="61"/>
      <c r="G39" s="111" t="s">
        <v>49</v>
      </c>
      <c r="H39" s="112" t="s">
        <v>50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51</v>
      </c>
      <c r="E50" s="45"/>
      <c r="F50" s="45"/>
      <c r="G50" s="44" t="s">
        <v>52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53</v>
      </c>
      <c r="E61" s="36"/>
      <c r="F61" s="117" t="s">
        <v>54</v>
      </c>
      <c r="G61" s="46" t="s">
        <v>53</v>
      </c>
      <c r="H61" s="36"/>
      <c r="I61" s="118"/>
      <c r="J61" s="119" t="s">
        <v>54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55</v>
      </c>
      <c r="E65" s="47"/>
      <c r="F65" s="47"/>
      <c r="G65" s="44" t="s">
        <v>56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53</v>
      </c>
      <c r="E76" s="36"/>
      <c r="F76" s="117" t="s">
        <v>54</v>
      </c>
      <c r="G76" s="46" t="s">
        <v>53</v>
      </c>
      <c r="H76" s="36"/>
      <c r="I76" s="118"/>
      <c r="J76" s="119" t="s">
        <v>54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9" t="str">
        <f>E7</f>
        <v>Gymnázium Česká Třebová-úprava areálu školy</v>
      </c>
      <c r="F85" s="270"/>
      <c r="G85" s="270"/>
      <c r="H85" s="270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9" t="str">
        <f>E9</f>
        <v>04 - SO 04 Zpevněné plochy</v>
      </c>
      <c r="F87" s="268"/>
      <c r="G87" s="268"/>
      <c r="H87" s="268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Česká Třebová</v>
      </c>
      <c r="G89" s="33"/>
      <c r="H89" s="33"/>
      <c r="I89" s="98" t="s">
        <v>22</v>
      </c>
      <c r="J89" s="56" t="str">
        <f>IF(J12="","",J12)</f>
        <v>14. 4. 2023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049999999999997" customHeight="1">
      <c r="A91" s="33"/>
      <c r="B91" s="34"/>
      <c r="C91" s="28" t="s">
        <v>24</v>
      </c>
      <c r="D91" s="33"/>
      <c r="E91" s="33"/>
      <c r="F91" s="26" t="str">
        <f>E15</f>
        <v>Pardubický kraj komenského náměstí</v>
      </c>
      <c r="G91" s="33"/>
      <c r="H91" s="33"/>
      <c r="I91" s="98" t="s">
        <v>31</v>
      </c>
      <c r="J91" s="31" t="str">
        <f>E21</f>
        <v>CALYPSO Group s.r.o.Brožíkova 550, Pardubice 53009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98" t="s">
        <v>35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102</v>
      </c>
      <c r="D94" s="109"/>
      <c r="E94" s="109"/>
      <c r="F94" s="109"/>
      <c r="G94" s="109"/>
      <c r="H94" s="109"/>
      <c r="I94" s="124"/>
      <c r="J94" s="125" t="s">
        <v>103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26" t="s">
        <v>104</v>
      </c>
      <c r="D96" s="33"/>
      <c r="E96" s="33"/>
      <c r="F96" s="33"/>
      <c r="G96" s="33"/>
      <c r="H96" s="33"/>
      <c r="I96" s="97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105</v>
      </c>
    </row>
    <row r="97" spans="1:31" s="9" customFormat="1" ht="24.9" customHeight="1">
      <c r="B97" s="127"/>
      <c r="D97" s="128" t="s">
        <v>106</v>
      </c>
      <c r="E97" s="129"/>
      <c r="F97" s="129"/>
      <c r="G97" s="129"/>
      <c r="H97" s="129"/>
      <c r="I97" s="130"/>
      <c r="J97" s="131">
        <f>J127</f>
        <v>0</v>
      </c>
      <c r="L97" s="127"/>
    </row>
    <row r="98" spans="1:31" s="10" customFormat="1" ht="19.95" customHeight="1">
      <c r="B98" s="132"/>
      <c r="D98" s="133" t="s">
        <v>107</v>
      </c>
      <c r="E98" s="134"/>
      <c r="F98" s="134"/>
      <c r="G98" s="134"/>
      <c r="H98" s="134"/>
      <c r="I98" s="135"/>
      <c r="J98" s="136">
        <f>J128</f>
        <v>0</v>
      </c>
      <c r="L98" s="132"/>
    </row>
    <row r="99" spans="1:31" s="10" customFormat="1" ht="19.95" customHeight="1">
      <c r="B99" s="132"/>
      <c r="D99" s="133" t="s">
        <v>109</v>
      </c>
      <c r="E99" s="134"/>
      <c r="F99" s="134"/>
      <c r="G99" s="134"/>
      <c r="H99" s="134"/>
      <c r="I99" s="135"/>
      <c r="J99" s="136">
        <f>J194</f>
        <v>0</v>
      </c>
      <c r="L99" s="132"/>
    </row>
    <row r="100" spans="1:31" s="10" customFormat="1" ht="19.95" customHeight="1">
      <c r="B100" s="132"/>
      <c r="D100" s="133" t="s">
        <v>110</v>
      </c>
      <c r="E100" s="134"/>
      <c r="F100" s="134"/>
      <c r="G100" s="134"/>
      <c r="H100" s="134"/>
      <c r="I100" s="135"/>
      <c r="J100" s="136">
        <f>J205</f>
        <v>0</v>
      </c>
      <c r="L100" s="132"/>
    </row>
    <row r="101" spans="1:31" s="10" customFormat="1" ht="19.95" customHeight="1">
      <c r="B101" s="132"/>
      <c r="D101" s="133" t="s">
        <v>112</v>
      </c>
      <c r="E101" s="134"/>
      <c r="F101" s="134"/>
      <c r="G101" s="134"/>
      <c r="H101" s="134"/>
      <c r="I101" s="135"/>
      <c r="J101" s="136">
        <f>J242</f>
        <v>0</v>
      </c>
      <c r="L101" s="132"/>
    </row>
    <row r="102" spans="1:31" s="10" customFormat="1" ht="19.95" customHeight="1">
      <c r="B102" s="132"/>
      <c r="D102" s="133" t="s">
        <v>113</v>
      </c>
      <c r="E102" s="134"/>
      <c r="F102" s="134"/>
      <c r="G102" s="134"/>
      <c r="H102" s="134"/>
      <c r="I102" s="135"/>
      <c r="J102" s="136">
        <f>J244</f>
        <v>0</v>
      </c>
      <c r="L102" s="132"/>
    </row>
    <row r="103" spans="1:31" s="10" customFormat="1" ht="19.95" customHeight="1">
      <c r="B103" s="132"/>
      <c r="D103" s="133" t="s">
        <v>114</v>
      </c>
      <c r="E103" s="134"/>
      <c r="F103" s="134"/>
      <c r="G103" s="134"/>
      <c r="H103" s="134"/>
      <c r="I103" s="135"/>
      <c r="J103" s="136">
        <f>J287</f>
        <v>0</v>
      </c>
      <c r="L103" s="132"/>
    </row>
    <row r="104" spans="1:31" s="10" customFormat="1" ht="19.95" customHeight="1">
      <c r="B104" s="132"/>
      <c r="D104" s="133" t="s">
        <v>115</v>
      </c>
      <c r="E104" s="134"/>
      <c r="F104" s="134"/>
      <c r="G104" s="134"/>
      <c r="H104" s="134"/>
      <c r="I104" s="135"/>
      <c r="J104" s="136">
        <f>J296</f>
        <v>0</v>
      </c>
      <c r="L104" s="132"/>
    </row>
    <row r="105" spans="1:31" s="9" customFormat="1" ht="24.9" customHeight="1">
      <c r="B105" s="127"/>
      <c r="D105" s="128" t="s">
        <v>116</v>
      </c>
      <c r="E105" s="129"/>
      <c r="F105" s="129"/>
      <c r="G105" s="129"/>
      <c r="H105" s="129"/>
      <c r="I105" s="130"/>
      <c r="J105" s="131">
        <f>J298</f>
        <v>0</v>
      </c>
      <c r="L105" s="127"/>
    </row>
    <row r="106" spans="1:31" s="10" customFormat="1" ht="19.95" customHeight="1">
      <c r="B106" s="132"/>
      <c r="D106" s="133" t="s">
        <v>783</v>
      </c>
      <c r="E106" s="134"/>
      <c r="F106" s="134"/>
      <c r="G106" s="134"/>
      <c r="H106" s="134"/>
      <c r="I106" s="135"/>
      <c r="J106" s="136">
        <f>J299</f>
        <v>0</v>
      </c>
      <c r="L106" s="132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" customHeight="1">
      <c r="A108" s="33"/>
      <c r="B108" s="48"/>
      <c r="C108" s="49"/>
      <c r="D108" s="49"/>
      <c r="E108" s="49"/>
      <c r="F108" s="49"/>
      <c r="G108" s="49"/>
      <c r="H108" s="49"/>
      <c r="I108" s="121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" customHeight="1">
      <c r="A112" s="33"/>
      <c r="B112" s="50"/>
      <c r="C112" s="51"/>
      <c r="D112" s="51"/>
      <c r="E112" s="51"/>
      <c r="F112" s="51"/>
      <c r="G112" s="51"/>
      <c r="H112" s="51"/>
      <c r="I112" s="122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" customHeight="1">
      <c r="A113" s="33"/>
      <c r="B113" s="34"/>
      <c r="C113" s="22" t="s">
        <v>126</v>
      </c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69" t="str">
        <f>E7</f>
        <v>Gymnázium Česká Třebová-úprava areálu školy</v>
      </c>
      <c r="F116" s="270"/>
      <c r="G116" s="270"/>
      <c r="H116" s="270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99</v>
      </c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59" t="str">
        <f>E9</f>
        <v>04 - SO 04 Zpevněné plochy</v>
      </c>
      <c r="F118" s="268"/>
      <c r="G118" s="268"/>
      <c r="H118" s="268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3"/>
      <c r="E120" s="33"/>
      <c r="F120" s="26" t="str">
        <f>F12</f>
        <v>Česká Třebová</v>
      </c>
      <c r="G120" s="33"/>
      <c r="H120" s="33"/>
      <c r="I120" s="98" t="s">
        <v>22</v>
      </c>
      <c r="J120" s="56" t="str">
        <f>IF(J12="","",J12)</f>
        <v>14. 4. 2023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40.049999999999997" customHeight="1">
      <c r="A122" s="33"/>
      <c r="B122" s="34"/>
      <c r="C122" s="28" t="s">
        <v>24</v>
      </c>
      <c r="D122" s="33"/>
      <c r="E122" s="33"/>
      <c r="F122" s="26" t="str">
        <f>E15</f>
        <v>Pardubický kraj komenského náměstí</v>
      </c>
      <c r="G122" s="33"/>
      <c r="H122" s="33"/>
      <c r="I122" s="98" t="s">
        <v>31</v>
      </c>
      <c r="J122" s="31" t="str">
        <f>E21</f>
        <v>CALYPSO Group s.r.o.Brožíkova 550, Pardubice 53009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29</v>
      </c>
      <c r="D123" s="33"/>
      <c r="E123" s="33"/>
      <c r="F123" s="26" t="str">
        <f>IF(E18="","",E18)</f>
        <v>Vyplň údaj</v>
      </c>
      <c r="G123" s="33"/>
      <c r="H123" s="33"/>
      <c r="I123" s="98" t="s">
        <v>35</v>
      </c>
      <c r="J123" s="31" t="str">
        <f>E24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97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37"/>
      <c r="B125" s="138"/>
      <c r="C125" s="139" t="s">
        <v>127</v>
      </c>
      <c r="D125" s="140" t="s">
        <v>63</v>
      </c>
      <c r="E125" s="140" t="s">
        <v>59</v>
      </c>
      <c r="F125" s="140" t="s">
        <v>60</v>
      </c>
      <c r="G125" s="140" t="s">
        <v>128</v>
      </c>
      <c r="H125" s="140" t="s">
        <v>129</v>
      </c>
      <c r="I125" s="141" t="s">
        <v>130</v>
      </c>
      <c r="J125" s="142" t="s">
        <v>103</v>
      </c>
      <c r="K125" s="143" t="s">
        <v>131</v>
      </c>
      <c r="L125" s="144"/>
      <c r="M125" s="63" t="s">
        <v>1</v>
      </c>
      <c r="N125" s="64" t="s">
        <v>42</v>
      </c>
      <c r="O125" s="64" t="s">
        <v>132</v>
      </c>
      <c r="P125" s="64" t="s">
        <v>133</v>
      </c>
      <c r="Q125" s="64" t="s">
        <v>134</v>
      </c>
      <c r="R125" s="64" t="s">
        <v>135</v>
      </c>
      <c r="S125" s="64" t="s">
        <v>136</v>
      </c>
      <c r="T125" s="65" t="s">
        <v>137</v>
      </c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</row>
    <row r="126" spans="1:63" s="2" customFormat="1" ht="22.8" customHeight="1">
      <c r="A126" s="33"/>
      <c r="B126" s="34"/>
      <c r="C126" s="70" t="s">
        <v>138</v>
      </c>
      <c r="D126" s="33"/>
      <c r="E126" s="33"/>
      <c r="F126" s="33"/>
      <c r="G126" s="33"/>
      <c r="H126" s="33"/>
      <c r="I126" s="97"/>
      <c r="J126" s="145">
        <f>BK126</f>
        <v>0</v>
      </c>
      <c r="K126" s="33"/>
      <c r="L126" s="34"/>
      <c r="M126" s="66"/>
      <c r="N126" s="57"/>
      <c r="O126" s="67"/>
      <c r="P126" s="146">
        <f>P127+P298</f>
        <v>0</v>
      </c>
      <c r="Q126" s="67"/>
      <c r="R126" s="146">
        <f>R127+R298</f>
        <v>87.334313859999995</v>
      </c>
      <c r="S126" s="67"/>
      <c r="T126" s="147">
        <f>T127+T298</f>
        <v>85.063000000000017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77</v>
      </c>
      <c r="AU126" s="18" t="s">
        <v>105</v>
      </c>
      <c r="BK126" s="148">
        <f>BK127+BK298</f>
        <v>0</v>
      </c>
    </row>
    <row r="127" spans="1:63" s="12" customFormat="1" ht="25.95" customHeight="1">
      <c r="B127" s="149"/>
      <c r="D127" s="150" t="s">
        <v>77</v>
      </c>
      <c r="E127" s="151" t="s">
        <v>139</v>
      </c>
      <c r="F127" s="151" t="s">
        <v>140</v>
      </c>
      <c r="I127" s="152"/>
      <c r="J127" s="153">
        <f>BK127</f>
        <v>0</v>
      </c>
      <c r="L127" s="149"/>
      <c r="M127" s="154"/>
      <c r="N127" s="155"/>
      <c r="O127" s="155"/>
      <c r="P127" s="156">
        <f>P128+P194+P205+P242+P244+P287+P296</f>
        <v>0</v>
      </c>
      <c r="Q127" s="155"/>
      <c r="R127" s="156">
        <f>R128+R194+R205+R242+R244+R287+R296</f>
        <v>87.333596360000001</v>
      </c>
      <c r="S127" s="155"/>
      <c r="T127" s="157">
        <f>T128+T194+T205+T242+T244+T287+T296</f>
        <v>85.063000000000017</v>
      </c>
      <c r="AR127" s="150" t="s">
        <v>86</v>
      </c>
      <c r="AT127" s="158" t="s">
        <v>77</v>
      </c>
      <c r="AU127" s="158" t="s">
        <v>78</v>
      </c>
      <c r="AY127" s="150" t="s">
        <v>141</v>
      </c>
      <c r="BK127" s="159">
        <f>BK128+BK194+BK205+BK242+BK244+BK287+BK296</f>
        <v>0</v>
      </c>
    </row>
    <row r="128" spans="1:63" s="12" customFormat="1" ht="22.8" customHeight="1">
      <c r="B128" s="149"/>
      <c r="D128" s="150" t="s">
        <v>77</v>
      </c>
      <c r="E128" s="160" t="s">
        <v>86</v>
      </c>
      <c r="F128" s="160" t="s">
        <v>142</v>
      </c>
      <c r="I128" s="152"/>
      <c r="J128" s="161">
        <f>BK128</f>
        <v>0</v>
      </c>
      <c r="L128" s="149"/>
      <c r="M128" s="154"/>
      <c r="N128" s="155"/>
      <c r="O128" s="155"/>
      <c r="P128" s="156">
        <f>SUM(P129:P193)</f>
        <v>0</v>
      </c>
      <c r="Q128" s="155"/>
      <c r="R128" s="156">
        <f>SUM(R129:R193)</f>
        <v>4.4520000000000002E-3</v>
      </c>
      <c r="S128" s="155"/>
      <c r="T128" s="157">
        <f>SUM(T129:T193)</f>
        <v>85.063000000000017</v>
      </c>
      <c r="AR128" s="150" t="s">
        <v>86</v>
      </c>
      <c r="AT128" s="158" t="s">
        <v>77</v>
      </c>
      <c r="AU128" s="158" t="s">
        <v>86</v>
      </c>
      <c r="AY128" s="150" t="s">
        <v>141</v>
      </c>
      <c r="BK128" s="159">
        <f>SUM(BK129:BK193)</f>
        <v>0</v>
      </c>
    </row>
    <row r="129" spans="1:65" s="2" customFormat="1" ht="21.75" customHeight="1">
      <c r="A129" s="33"/>
      <c r="B129" s="162"/>
      <c r="C129" s="163" t="s">
        <v>86</v>
      </c>
      <c r="D129" s="163" t="s">
        <v>143</v>
      </c>
      <c r="E129" s="164" t="s">
        <v>784</v>
      </c>
      <c r="F129" s="165" t="s">
        <v>785</v>
      </c>
      <c r="G129" s="166" t="s">
        <v>146</v>
      </c>
      <c r="H129" s="167">
        <v>42.6</v>
      </c>
      <c r="I129" s="168"/>
      <c r="J129" s="169">
        <f>ROUND(I129*H129,2)</f>
        <v>0</v>
      </c>
      <c r="K129" s="170"/>
      <c r="L129" s="34"/>
      <c r="M129" s="171" t="s">
        <v>1</v>
      </c>
      <c r="N129" s="172" t="s">
        <v>43</v>
      </c>
      <c r="O129" s="59"/>
      <c r="P129" s="173">
        <f>O129*H129</f>
        <v>0</v>
      </c>
      <c r="Q129" s="173">
        <v>0</v>
      </c>
      <c r="R129" s="173">
        <f>Q129*H129</f>
        <v>0</v>
      </c>
      <c r="S129" s="173">
        <v>5.5E-2</v>
      </c>
      <c r="T129" s="174">
        <f>S129*H129</f>
        <v>2.343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5" t="s">
        <v>147</v>
      </c>
      <c r="AT129" s="175" t="s">
        <v>143</v>
      </c>
      <c r="AU129" s="175" t="s">
        <v>88</v>
      </c>
      <c r="AY129" s="18" t="s">
        <v>141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8" t="s">
        <v>86</v>
      </c>
      <c r="BK129" s="176">
        <f>ROUND(I129*H129,2)</f>
        <v>0</v>
      </c>
      <c r="BL129" s="18" t="s">
        <v>147</v>
      </c>
      <c r="BM129" s="175" t="s">
        <v>786</v>
      </c>
    </row>
    <row r="130" spans="1:65" s="13" customFormat="1">
      <c r="B130" s="177"/>
      <c r="D130" s="178" t="s">
        <v>149</v>
      </c>
      <c r="E130" s="179" t="s">
        <v>1</v>
      </c>
      <c r="F130" s="180" t="s">
        <v>787</v>
      </c>
      <c r="H130" s="181">
        <v>42.6</v>
      </c>
      <c r="I130" s="182"/>
      <c r="L130" s="177"/>
      <c r="M130" s="183"/>
      <c r="N130" s="184"/>
      <c r="O130" s="184"/>
      <c r="P130" s="184"/>
      <c r="Q130" s="184"/>
      <c r="R130" s="184"/>
      <c r="S130" s="184"/>
      <c r="T130" s="185"/>
      <c r="AT130" s="179" t="s">
        <v>149</v>
      </c>
      <c r="AU130" s="179" t="s">
        <v>88</v>
      </c>
      <c r="AV130" s="13" t="s">
        <v>88</v>
      </c>
      <c r="AW130" s="13" t="s">
        <v>34</v>
      </c>
      <c r="AX130" s="13" t="s">
        <v>78</v>
      </c>
      <c r="AY130" s="179" t="s">
        <v>141</v>
      </c>
    </row>
    <row r="131" spans="1:65" s="15" customFormat="1">
      <c r="B131" s="193"/>
      <c r="D131" s="178" t="s">
        <v>149</v>
      </c>
      <c r="E131" s="194" t="s">
        <v>1</v>
      </c>
      <c r="F131" s="195" t="s">
        <v>158</v>
      </c>
      <c r="H131" s="196">
        <v>42.6</v>
      </c>
      <c r="I131" s="197"/>
      <c r="L131" s="193"/>
      <c r="M131" s="198"/>
      <c r="N131" s="199"/>
      <c r="O131" s="199"/>
      <c r="P131" s="199"/>
      <c r="Q131" s="199"/>
      <c r="R131" s="199"/>
      <c r="S131" s="199"/>
      <c r="T131" s="200"/>
      <c r="AT131" s="194" t="s">
        <v>149</v>
      </c>
      <c r="AU131" s="194" t="s">
        <v>88</v>
      </c>
      <c r="AV131" s="15" t="s">
        <v>147</v>
      </c>
      <c r="AW131" s="15" t="s">
        <v>34</v>
      </c>
      <c r="AX131" s="15" t="s">
        <v>86</v>
      </c>
      <c r="AY131" s="194" t="s">
        <v>141</v>
      </c>
    </row>
    <row r="132" spans="1:65" s="2" customFormat="1" ht="21.75" customHeight="1">
      <c r="A132" s="33"/>
      <c r="B132" s="162"/>
      <c r="C132" s="163" t="s">
        <v>88</v>
      </c>
      <c r="D132" s="163" t="s">
        <v>143</v>
      </c>
      <c r="E132" s="164" t="s">
        <v>788</v>
      </c>
      <c r="F132" s="165" t="s">
        <v>789</v>
      </c>
      <c r="G132" s="166" t="s">
        <v>146</v>
      </c>
      <c r="H132" s="167">
        <v>64</v>
      </c>
      <c r="I132" s="168"/>
      <c r="J132" s="169">
        <f>ROUND(I132*H132,2)</f>
        <v>0</v>
      </c>
      <c r="K132" s="170"/>
      <c r="L132" s="34"/>
      <c r="M132" s="171" t="s">
        <v>1</v>
      </c>
      <c r="N132" s="172" t="s">
        <v>43</v>
      </c>
      <c r="O132" s="59"/>
      <c r="P132" s="173">
        <f>O132*H132</f>
        <v>0</v>
      </c>
      <c r="Q132" s="173">
        <v>0</v>
      </c>
      <c r="R132" s="173">
        <f>Q132*H132</f>
        <v>0</v>
      </c>
      <c r="S132" s="173">
        <v>0.625</v>
      </c>
      <c r="T132" s="174">
        <f>S132*H132</f>
        <v>40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5" t="s">
        <v>147</v>
      </c>
      <c r="AT132" s="175" t="s">
        <v>143</v>
      </c>
      <c r="AU132" s="175" t="s">
        <v>88</v>
      </c>
      <c r="AY132" s="18" t="s">
        <v>141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8" t="s">
        <v>86</v>
      </c>
      <c r="BK132" s="176">
        <f>ROUND(I132*H132,2)</f>
        <v>0</v>
      </c>
      <c r="BL132" s="18" t="s">
        <v>147</v>
      </c>
      <c r="BM132" s="175" t="s">
        <v>790</v>
      </c>
    </row>
    <row r="133" spans="1:65" s="14" customFormat="1">
      <c r="B133" s="186"/>
      <c r="D133" s="178" t="s">
        <v>149</v>
      </c>
      <c r="E133" s="187" t="s">
        <v>1</v>
      </c>
      <c r="F133" s="188" t="s">
        <v>791</v>
      </c>
      <c r="H133" s="187" t="s">
        <v>1</v>
      </c>
      <c r="I133" s="189"/>
      <c r="L133" s="186"/>
      <c r="M133" s="190"/>
      <c r="N133" s="191"/>
      <c r="O133" s="191"/>
      <c r="P133" s="191"/>
      <c r="Q133" s="191"/>
      <c r="R133" s="191"/>
      <c r="S133" s="191"/>
      <c r="T133" s="192"/>
      <c r="AT133" s="187" t="s">
        <v>149</v>
      </c>
      <c r="AU133" s="187" t="s">
        <v>88</v>
      </c>
      <c r="AV133" s="14" t="s">
        <v>86</v>
      </c>
      <c r="AW133" s="14" t="s">
        <v>34</v>
      </c>
      <c r="AX133" s="14" t="s">
        <v>78</v>
      </c>
      <c r="AY133" s="187" t="s">
        <v>141</v>
      </c>
    </row>
    <row r="134" spans="1:65" s="13" customFormat="1">
      <c r="B134" s="177"/>
      <c r="D134" s="178" t="s">
        <v>149</v>
      </c>
      <c r="E134" s="179" t="s">
        <v>1</v>
      </c>
      <c r="F134" s="180" t="s">
        <v>792</v>
      </c>
      <c r="H134" s="181">
        <v>64</v>
      </c>
      <c r="I134" s="182"/>
      <c r="L134" s="177"/>
      <c r="M134" s="183"/>
      <c r="N134" s="184"/>
      <c r="O134" s="184"/>
      <c r="P134" s="184"/>
      <c r="Q134" s="184"/>
      <c r="R134" s="184"/>
      <c r="S134" s="184"/>
      <c r="T134" s="185"/>
      <c r="AT134" s="179" t="s">
        <v>149</v>
      </c>
      <c r="AU134" s="179" t="s">
        <v>88</v>
      </c>
      <c r="AV134" s="13" t="s">
        <v>88</v>
      </c>
      <c r="AW134" s="13" t="s">
        <v>34</v>
      </c>
      <c r="AX134" s="13" t="s">
        <v>78</v>
      </c>
      <c r="AY134" s="179" t="s">
        <v>141</v>
      </c>
    </row>
    <row r="135" spans="1:65" s="15" customFormat="1">
      <c r="B135" s="193"/>
      <c r="D135" s="178" t="s">
        <v>149</v>
      </c>
      <c r="E135" s="194" t="s">
        <v>1</v>
      </c>
      <c r="F135" s="195" t="s">
        <v>158</v>
      </c>
      <c r="H135" s="196">
        <v>64</v>
      </c>
      <c r="I135" s="197"/>
      <c r="L135" s="193"/>
      <c r="M135" s="198"/>
      <c r="N135" s="199"/>
      <c r="O135" s="199"/>
      <c r="P135" s="199"/>
      <c r="Q135" s="199"/>
      <c r="R135" s="199"/>
      <c r="S135" s="199"/>
      <c r="T135" s="200"/>
      <c r="AT135" s="194" t="s">
        <v>149</v>
      </c>
      <c r="AU135" s="194" t="s">
        <v>88</v>
      </c>
      <c r="AV135" s="15" t="s">
        <v>147</v>
      </c>
      <c r="AW135" s="15" t="s">
        <v>34</v>
      </c>
      <c r="AX135" s="15" t="s">
        <v>86</v>
      </c>
      <c r="AY135" s="194" t="s">
        <v>141</v>
      </c>
    </row>
    <row r="136" spans="1:65" s="2" customFormat="1" ht="21.75" customHeight="1">
      <c r="A136" s="33"/>
      <c r="B136" s="162"/>
      <c r="C136" s="163" t="s">
        <v>159</v>
      </c>
      <c r="D136" s="163" t="s">
        <v>143</v>
      </c>
      <c r="E136" s="164" t="s">
        <v>793</v>
      </c>
      <c r="F136" s="165" t="s">
        <v>794</v>
      </c>
      <c r="G136" s="166" t="s">
        <v>146</v>
      </c>
      <c r="H136" s="167">
        <v>48</v>
      </c>
      <c r="I136" s="168"/>
      <c r="J136" s="169">
        <f>ROUND(I136*H136,2)</f>
        <v>0</v>
      </c>
      <c r="K136" s="170"/>
      <c r="L136" s="34"/>
      <c r="M136" s="171" t="s">
        <v>1</v>
      </c>
      <c r="N136" s="172" t="s">
        <v>43</v>
      </c>
      <c r="O136" s="59"/>
      <c r="P136" s="173">
        <f>O136*H136</f>
        <v>0</v>
      </c>
      <c r="Q136" s="173">
        <v>0</v>
      </c>
      <c r="R136" s="173">
        <f>Q136*H136</f>
        <v>0</v>
      </c>
      <c r="S136" s="173">
        <v>0.44</v>
      </c>
      <c r="T136" s="174">
        <f>S136*H136</f>
        <v>21.12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5" t="s">
        <v>147</v>
      </c>
      <c r="AT136" s="175" t="s">
        <v>143</v>
      </c>
      <c r="AU136" s="175" t="s">
        <v>88</v>
      </c>
      <c r="AY136" s="18" t="s">
        <v>141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8" t="s">
        <v>86</v>
      </c>
      <c r="BK136" s="176">
        <f>ROUND(I136*H136,2)</f>
        <v>0</v>
      </c>
      <c r="BL136" s="18" t="s">
        <v>147</v>
      </c>
      <c r="BM136" s="175" t="s">
        <v>795</v>
      </c>
    </row>
    <row r="137" spans="1:65" s="14" customFormat="1">
      <c r="B137" s="186"/>
      <c r="D137" s="178" t="s">
        <v>149</v>
      </c>
      <c r="E137" s="187" t="s">
        <v>1</v>
      </c>
      <c r="F137" s="188" t="s">
        <v>796</v>
      </c>
      <c r="H137" s="187" t="s">
        <v>1</v>
      </c>
      <c r="I137" s="189"/>
      <c r="L137" s="186"/>
      <c r="M137" s="190"/>
      <c r="N137" s="191"/>
      <c r="O137" s="191"/>
      <c r="P137" s="191"/>
      <c r="Q137" s="191"/>
      <c r="R137" s="191"/>
      <c r="S137" s="191"/>
      <c r="T137" s="192"/>
      <c r="AT137" s="187" t="s">
        <v>149</v>
      </c>
      <c r="AU137" s="187" t="s">
        <v>88</v>
      </c>
      <c r="AV137" s="14" t="s">
        <v>86</v>
      </c>
      <c r="AW137" s="14" t="s">
        <v>34</v>
      </c>
      <c r="AX137" s="14" t="s">
        <v>78</v>
      </c>
      <c r="AY137" s="187" t="s">
        <v>141</v>
      </c>
    </row>
    <row r="138" spans="1:65" s="13" customFormat="1">
      <c r="B138" s="177"/>
      <c r="D138" s="178" t="s">
        <v>149</v>
      </c>
      <c r="E138" s="179" t="s">
        <v>1</v>
      </c>
      <c r="F138" s="180" t="s">
        <v>401</v>
      </c>
      <c r="H138" s="181">
        <v>48</v>
      </c>
      <c r="I138" s="182"/>
      <c r="L138" s="177"/>
      <c r="M138" s="183"/>
      <c r="N138" s="184"/>
      <c r="O138" s="184"/>
      <c r="P138" s="184"/>
      <c r="Q138" s="184"/>
      <c r="R138" s="184"/>
      <c r="S138" s="184"/>
      <c r="T138" s="185"/>
      <c r="AT138" s="179" t="s">
        <v>149</v>
      </c>
      <c r="AU138" s="179" t="s">
        <v>88</v>
      </c>
      <c r="AV138" s="13" t="s">
        <v>88</v>
      </c>
      <c r="AW138" s="13" t="s">
        <v>34</v>
      </c>
      <c r="AX138" s="13" t="s">
        <v>86</v>
      </c>
      <c r="AY138" s="179" t="s">
        <v>141</v>
      </c>
    </row>
    <row r="139" spans="1:65" s="2" customFormat="1" ht="21.75" customHeight="1">
      <c r="A139" s="33"/>
      <c r="B139" s="162"/>
      <c r="C139" s="163" t="s">
        <v>147</v>
      </c>
      <c r="D139" s="163" t="s">
        <v>143</v>
      </c>
      <c r="E139" s="164" t="s">
        <v>797</v>
      </c>
      <c r="F139" s="165" t="s">
        <v>798</v>
      </c>
      <c r="G139" s="166" t="s">
        <v>146</v>
      </c>
      <c r="H139" s="167">
        <v>48</v>
      </c>
      <c r="I139" s="168"/>
      <c r="J139" s="169">
        <f>ROUND(I139*H139,2)</f>
        <v>0</v>
      </c>
      <c r="K139" s="170"/>
      <c r="L139" s="34"/>
      <c r="M139" s="171" t="s">
        <v>1</v>
      </c>
      <c r="N139" s="172" t="s">
        <v>43</v>
      </c>
      <c r="O139" s="59"/>
      <c r="P139" s="173">
        <f>O139*H139</f>
        <v>0</v>
      </c>
      <c r="Q139" s="173">
        <v>0</v>
      </c>
      <c r="R139" s="173">
        <f>Q139*H139</f>
        <v>0</v>
      </c>
      <c r="S139" s="173">
        <v>0.45</v>
      </c>
      <c r="T139" s="174">
        <f>S139*H139</f>
        <v>21.6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5" t="s">
        <v>147</v>
      </c>
      <c r="AT139" s="175" t="s">
        <v>143</v>
      </c>
      <c r="AU139" s="175" t="s">
        <v>88</v>
      </c>
      <c r="AY139" s="18" t="s">
        <v>141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8" t="s">
        <v>86</v>
      </c>
      <c r="BK139" s="176">
        <f>ROUND(I139*H139,2)</f>
        <v>0</v>
      </c>
      <c r="BL139" s="18" t="s">
        <v>147</v>
      </c>
      <c r="BM139" s="175" t="s">
        <v>799</v>
      </c>
    </row>
    <row r="140" spans="1:65" s="14" customFormat="1">
      <c r="B140" s="186"/>
      <c r="D140" s="178" t="s">
        <v>149</v>
      </c>
      <c r="E140" s="187" t="s">
        <v>1</v>
      </c>
      <c r="F140" s="188" t="s">
        <v>800</v>
      </c>
      <c r="H140" s="187" t="s">
        <v>1</v>
      </c>
      <c r="I140" s="189"/>
      <c r="L140" s="186"/>
      <c r="M140" s="190"/>
      <c r="N140" s="191"/>
      <c r="O140" s="191"/>
      <c r="P140" s="191"/>
      <c r="Q140" s="191"/>
      <c r="R140" s="191"/>
      <c r="S140" s="191"/>
      <c r="T140" s="192"/>
      <c r="AT140" s="187" t="s">
        <v>149</v>
      </c>
      <c r="AU140" s="187" t="s">
        <v>88</v>
      </c>
      <c r="AV140" s="14" t="s">
        <v>86</v>
      </c>
      <c r="AW140" s="14" t="s">
        <v>34</v>
      </c>
      <c r="AX140" s="14" t="s">
        <v>78</v>
      </c>
      <c r="AY140" s="187" t="s">
        <v>141</v>
      </c>
    </row>
    <row r="141" spans="1:65" s="13" customFormat="1">
      <c r="B141" s="177"/>
      <c r="D141" s="178" t="s">
        <v>149</v>
      </c>
      <c r="E141" s="179" t="s">
        <v>1</v>
      </c>
      <c r="F141" s="180" t="s">
        <v>801</v>
      </c>
      <c r="H141" s="181">
        <v>48</v>
      </c>
      <c r="I141" s="182"/>
      <c r="L141" s="177"/>
      <c r="M141" s="183"/>
      <c r="N141" s="184"/>
      <c r="O141" s="184"/>
      <c r="P141" s="184"/>
      <c r="Q141" s="184"/>
      <c r="R141" s="184"/>
      <c r="S141" s="184"/>
      <c r="T141" s="185"/>
      <c r="AT141" s="179" t="s">
        <v>149</v>
      </c>
      <c r="AU141" s="179" t="s">
        <v>88</v>
      </c>
      <c r="AV141" s="13" t="s">
        <v>88</v>
      </c>
      <c r="AW141" s="13" t="s">
        <v>34</v>
      </c>
      <c r="AX141" s="13" t="s">
        <v>78</v>
      </c>
      <c r="AY141" s="179" t="s">
        <v>141</v>
      </c>
    </row>
    <row r="142" spans="1:65" s="15" customFormat="1">
      <c r="B142" s="193"/>
      <c r="D142" s="178" t="s">
        <v>149</v>
      </c>
      <c r="E142" s="194" t="s">
        <v>1</v>
      </c>
      <c r="F142" s="195" t="s">
        <v>158</v>
      </c>
      <c r="H142" s="196">
        <v>48</v>
      </c>
      <c r="I142" s="197"/>
      <c r="L142" s="193"/>
      <c r="M142" s="198"/>
      <c r="N142" s="199"/>
      <c r="O142" s="199"/>
      <c r="P142" s="199"/>
      <c r="Q142" s="199"/>
      <c r="R142" s="199"/>
      <c r="S142" s="199"/>
      <c r="T142" s="200"/>
      <c r="AT142" s="194" t="s">
        <v>149</v>
      </c>
      <c r="AU142" s="194" t="s">
        <v>88</v>
      </c>
      <c r="AV142" s="15" t="s">
        <v>147</v>
      </c>
      <c r="AW142" s="15" t="s">
        <v>34</v>
      </c>
      <c r="AX142" s="15" t="s">
        <v>86</v>
      </c>
      <c r="AY142" s="194" t="s">
        <v>141</v>
      </c>
    </row>
    <row r="143" spans="1:65" s="2" customFormat="1" ht="21.75" customHeight="1">
      <c r="A143" s="33"/>
      <c r="B143" s="162"/>
      <c r="C143" s="163" t="s">
        <v>169</v>
      </c>
      <c r="D143" s="163" t="s">
        <v>143</v>
      </c>
      <c r="E143" s="164" t="s">
        <v>164</v>
      </c>
      <c r="F143" s="165" t="s">
        <v>165</v>
      </c>
      <c r="G143" s="166" t="s">
        <v>146</v>
      </c>
      <c r="H143" s="167">
        <v>148.4</v>
      </c>
      <c r="I143" s="168"/>
      <c r="J143" s="169">
        <f>ROUND(I143*H143,2)</f>
        <v>0</v>
      </c>
      <c r="K143" s="170"/>
      <c r="L143" s="34"/>
      <c r="M143" s="171" t="s">
        <v>1</v>
      </c>
      <c r="N143" s="172" t="s">
        <v>43</v>
      </c>
      <c r="O143" s="59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5" t="s">
        <v>147</v>
      </c>
      <c r="AT143" s="175" t="s">
        <v>143</v>
      </c>
      <c r="AU143" s="175" t="s">
        <v>88</v>
      </c>
      <c r="AY143" s="18" t="s">
        <v>141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8" t="s">
        <v>86</v>
      </c>
      <c r="BK143" s="176">
        <f>ROUND(I143*H143,2)</f>
        <v>0</v>
      </c>
      <c r="BL143" s="18" t="s">
        <v>147</v>
      </c>
      <c r="BM143" s="175" t="s">
        <v>802</v>
      </c>
    </row>
    <row r="144" spans="1:65" s="14" customFormat="1">
      <c r="B144" s="186"/>
      <c r="D144" s="178" t="s">
        <v>149</v>
      </c>
      <c r="E144" s="187" t="s">
        <v>1</v>
      </c>
      <c r="F144" s="188" t="s">
        <v>167</v>
      </c>
      <c r="H144" s="187" t="s">
        <v>1</v>
      </c>
      <c r="I144" s="189"/>
      <c r="L144" s="186"/>
      <c r="M144" s="190"/>
      <c r="N144" s="191"/>
      <c r="O144" s="191"/>
      <c r="P144" s="191"/>
      <c r="Q144" s="191"/>
      <c r="R144" s="191"/>
      <c r="S144" s="191"/>
      <c r="T144" s="192"/>
      <c r="AT144" s="187" t="s">
        <v>149</v>
      </c>
      <c r="AU144" s="187" t="s">
        <v>88</v>
      </c>
      <c r="AV144" s="14" t="s">
        <v>86</v>
      </c>
      <c r="AW144" s="14" t="s">
        <v>34</v>
      </c>
      <c r="AX144" s="14" t="s">
        <v>78</v>
      </c>
      <c r="AY144" s="187" t="s">
        <v>141</v>
      </c>
    </row>
    <row r="145" spans="1:65" s="13" customFormat="1">
      <c r="B145" s="177"/>
      <c r="D145" s="178" t="s">
        <v>149</v>
      </c>
      <c r="E145" s="179" t="s">
        <v>1</v>
      </c>
      <c r="F145" s="180" t="s">
        <v>803</v>
      </c>
      <c r="H145" s="181">
        <v>16</v>
      </c>
      <c r="I145" s="182"/>
      <c r="L145" s="177"/>
      <c r="M145" s="183"/>
      <c r="N145" s="184"/>
      <c r="O145" s="184"/>
      <c r="P145" s="184"/>
      <c r="Q145" s="184"/>
      <c r="R145" s="184"/>
      <c r="S145" s="184"/>
      <c r="T145" s="185"/>
      <c r="AT145" s="179" t="s">
        <v>149</v>
      </c>
      <c r="AU145" s="179" t="s">
        <v>88</v>
      </c>
      <c r="AV145" s="13" t="s">
        <v>88</v>
      </c>
      <c r="AW145" s="13" t="s">
        <v>34</v>
      </c>
      <c r="AX145" s="13" t="s">
        <v>78</v>
      </c>
      <c r="AY145" s="179" t="s">
        <v>141</v>
      </c>
    </row>
    <row r="146" spans="1:65" s="13" customFormat="1">
      <c r="B146" s="177"/>
      <c r="D146" s="178" t="s">
        <v>149</v>
      </c>
      <c r="E146" s="179" t="s">
        <v>1</v>
      </c>
      <c r="F146" s="180" t="s">
        <v>804</v>
      </c>
      <c r="H146" s="181">
        <v>32</v>
      </c>
      <c r="I146" s="182"/>
      <c r="L146" s="177"/>
      <c r="M146" s="183"/>
      <c r="N146" s="184"/>
      <c r="O146" s="184"/>
      <c r="P146" s="184"/>
      <c r="Q146" s="184"/>
      <c r="R146" s="184"/>
      <c r="S146" s="184"/>
      <c r="T146" s="185"/>
      <c r="AT146" s="179" t="s">
        <v>149</v>
      </c>
      <c r="AU146" s="179" t="s">
        <v>88</v>
      </c>
      <c r="AV146" s="13" t="s">
        <v>88</v>
      </c>
      <c r="AW146" s="13" t="s">
        <v>34</v>
      </c>
      <c r="AX146" s="13" t="s">
        <v>78</v>
      </c>
      <c r="AY146" s="179" t="s">
        <v>141</v>
      </c>
    </row>
    <row r="147" spans="1:65" s="13" customFormat="1">
      <c r="B147" s="177"/>
      <c r="D147" s="178" t="s">
        <v>149</v>
      </c>
      <c r="E147" s="179" t="s">
        <v>1</v>
      </c>
      <c r="F147" s="180" t="s">
        <v>805</v>
      </c>
      <c r="H147" s="181">
        <v>45.4</v>
      </c>
      <c r="I147" s="182"/>
      <c r="L147" s="177"/>
      <c r="M147" s="183"/>
      <c r="N147" s="184"/>
      <c r="O147" s="184"/>
      <c r="P147" s="184"/>
      <c r="Q147" s="184"/>
      <c r="R147" s="184"/>
      <c r="S147" s="184"/>
      <c r="T147" s="185"/>
      <c r="AT147" s="179" t="s">
        <v>149</v>
      </c>
      <c r="AU147" s="179" t="s">
        <v>88</v>
      </c>
      <c r="AV147" s="13" t="s">
        <v>88</v>
      </c>
      <c r="AW147" s="13" t="s">
        <v>34</v>
      </c>
      <c r="AX147" s="13" t="s">
        <v>78</v>
      </c>
      <c r="AY147" s="179" t="s">
        <v>141</v>
      </c>
    </row>
    <row r="148" spans="1:65" s="13" customFormat="1">
      <c r="B148" s="177"/>
      <c r="D148" s="178" t="s">
        <v>149</v>
      </c>
      <c r="E148" s="179" t="s">
        <v>1</v>
      </c>
      <c r="F148" s="180" t="s">
        <v>806</v>
      </c>
      <c r="H148" s="181">
        <v>31</v>
      </c>
      <c r="I148" s="182"/>
      <c r="L148" s="177"/>
      <c r="M148" s="183"/>
      <c r="N148" s="184"/>
      <c r="O148" s="184"/>
      <c r="P148" s="184"/>
      <c r="Q148" s="184"/>
      <c r="R148" s="184"/>
      <c r="S148" s="184"/>
      <c r="T148" s="185"/>
      <c r="AT148" s="179" t="s">
        <v>149</v>
      </c>
      <c r="AU148" s="179" t="s">
        <v>88</v>
      </c>
      <c r="AV148" s="13" t="s">
        <v>88</v>
      </c>
      <c r="AW148" s="13" t="s">
        <v>34</v>
      </c>
      <c r="AX148" s="13" t="s">
        <v>78</v>
      </c>
      <c r="AY148" s="179" t="s">
        <v>141</v>
      </c>
    </row>
    <row r="149" spans="1:65" s="13" customFormat="1">
      <c r="B149" s="177"/>
      <c r="D149" s="178" t="s">
        <v>149</v>
      </c>
      <c r="E149" s="179" t="s">
        <v>1</v>
      </c>
      <c r="F149" s="180" t="s">
        <v>807</v>
      </c>
      <c r="H149" s="181">
        <v>24</v>
      </c>
      <c r="I149" s="182"/>
      <c r="L149" s="177"/>
      <c r="M149" s="183"/>
      <c r="N149" s="184"/>
      <c r="O149" s="184"/>
      <c r="P149" s="184"/>
      <c r="Q149" s="184"/>
      <c r="R149" s="184"/>
      <c r="S149" s="184"/>
      <c r="T149" s="185"/>
      <c r="AT149" s="179" t="s">
        <v>149</v>
      </c>
      <c r="AU149" s="179" t="s">
        <v>88</v>
      </c>
      <c r="AV149" s="13" t="s">
        <v>88</v>
      </c>
      <c r="AW149" s="13" t="s">
        <v>34</v>
      </c>
      <c r="AX149" s="13" t="s">
        <v>78</v>
      </c>
      <c r="AY149" s="179" t="s">
        <v>141</v>
      </c>
    </row>
    <row r="150" spans="1:65" s="15" customFormat="1">
      <c r="B150" s="193"/>
      <c r="D150" s="178" t="s">
        <v>149</v>
      </c>
      <c r="E150" s="194" t="s">
        <v>1</v>
      </c>
      <c r="F150" s="195" t="s">
        <v>158</v>
      </c>
      <c r="H150" s="196">
        <v>148.4</v>
      </c>
      <c r="I150" s="197"/>
      <c r="L150" s="193"/>
      <c r="M150" s="198"/>
      <c r="N150" s="199"/>
      <c r="O150" s="199"/>
      <c r="P150" s="199"/>
      <c r="Q150" s="199"/>
      <c r="R150" s="199"/>
      <c r="S150" s="199"/>
      <c r="T150" s="200"/>
      <c r="AT150" s="194" t="s">
        <v>149</v>
      </c>
      <c r="AU150" s="194" t="s">
        <v>88</v>
      </c>
      <c r="AV150" s="15" t="s">
        <v>147</v>
      </c>
      <c r="AW150" s="15" t="s">
        <v>34</v>
      </c>
      <c r="AX150" s="15" t="s">
        <v>86</v>
      </c>
      <c r="AY150" s="194" t="s">
        <v>141</v>
      </c>
    </row>
    <row r="151" spans="1:65" s="2" customFormat="1" ht="21.75" customHeight="1">
      <c r="A151" s="33"/>
      <c r="B151" s="162"/>
      <c r="C151" s="163" t="s">
        <v>179</v>
      </c>
      <c r="D151" s="163" t="s">
        <v>143</v>
      </c>
      <c r="E151" s="164" t="s">
        <v>686</v>
      </c>
      <c r="F151" s="165" t="s">
        <v>687</v>
      </c>
      <c r="G151" s="166" t="s">
        <v>172</v>
      </c>
      <c r="H151" s="167">
        <v>34.966000000000001</v>
      </c>
      <c r="I151" s="168"/>
      <c r="J151" s="169">
        <f>ROUND(I151*H151,2)</f>
        <v>0</v>
      </c>
      <c r="K151" s="170"/>
      <c r="L151" s="34"/>
      <c r="M151" s="171" t="s">
        <v>1</v>
      </c>
      <c r="N151" s="172" t="s">
        <v>43</v>
      </c>
      <c r="O151" s="59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5" t="s">
        <v>147</v>
      </c>
      <c r="AT151" s="175" t="s">
        <v>143</v>
      </c>
      <c r="AU151" s="175" t="s">
        <v>88</v>
      </c>
      <c r="AY151" s="18" t="s">
        <v>141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8" t="s">
        <v>86</v>
      </c>
      <c r="BK151" s="176">
        <f>ROUND(I151*H151,2)</f>
        <v>0</v>
      </c>
      <c r="BL151" s="18" t="s">
        <v>147</v>
      </c>
      <c r="BM151" s="175" t="s">
        <v>808</v>
      </c>
    </row>
    <row r="152" spans="1:65" s="14" customFormat="1">
      <c r="B152" s="186"/>
      <c r="D152" s="178" t="s">
        <v>149</v>
      </c>
      <c r="E152" s="187" t="s">
        <v>1</v>
      </c>
      <c r="F152" s="188" t="s">
        <v>809</v>
      </c>
      <c r="H152" s="187" t="s">
        <v>1</v>
      </c>
      <c r="I152" s="189"/>
      <c r="L152" s="186"/>
      <c r="M152" s="190"/>
      <c r="N152" s="191"/>
      <c r="O152" s="191"/>
      <c r="P152" s="191"/>
      <c r="Q152" s="191"/>
      <c r="R152" s="191"/>
      <c r="S152" s="191"/>
      <c r="T152" s="192"/>
      <c r="AT152" s="187" t="s">
        <v>149</v>
      </c>
      <c r="AU152" s="187" t="s">
        <v>88</v>
      </c>
      <c r="AV152" s="14" t="s">
        <v>86</v>
      </c>
      <c r="AW152" s="14" t="s">
        <v>34</v>
      </c>
      <c r="AX152" s="14" t="s">
        <v>78</v>
      </c>
      <c r="AY152" s="187" t="s">
        <v>141</v>
      </c>
    </row>
    <row r="153" spans="1:65" s="14" customFormat="1">
      <c r="B153" s="186"/>
      <c r="D153" s="178" t="s">
        <v>149</v>
      </c>
      <c r="E153" s="187" t="s">
        <v>1</v>
      </c>
      <c r="F153" s="188" t="s">
        <v>810</v>
      </c>
      <c r="H153" s="187" t="s">
        <v>1</v>
      </c>
      <c r="I153" s="189"/>
      <c r="L153" s="186"/>
      <c r="M153" s="190"/>
      <c r="N153" s="191"/>
      <c r="O153" s="191"/>
      <c r="P153" s="191"/>
      <c r="Q153" s="191"/>
      <c r="R153" s="191"/>
      <c r="S153" s="191"/>
      <c r="T153" s="192"/>
      <c r="AT153" s="187" t="s">
        <v>149</v>
      </c>
      <c r="AU153" s="187" t="s">
        <v>88</v>
      </c>
      <c r="AV153" s="14" t="s">
        <v>86</v>
      </c>
      <c r="AW153" s="14" t="s">
        <v>34</v>
      </c>
      <c r="AX153" s="14" t="s">
        <v>78</v>
      </c>
      <c r="AY153" s="187" t="s">
        <v>141</v>
      </c>
    </row>
    <row r="154" spans="1:65" s="13" customFormat="1">
      <c r="B154" s="177"/>
      <c r="D154" s="178" t="s">
        <v>149</v>
      </c>
      <c r="E154" s="179" t="s">
        <v>1</v>
      </c>
      <c r="F154" s="180" t="s">
        <v>811</v>
      </c>
      <c r="H154" s="181">
        <v>11.856</v>
      </c>
      <c r="I154" s="182"/>
      <c r="L154" s="177"/>
      <c r="M154" s="183"/>
      <c r="N154" s="184"/>
      <c r="O154" s="184"/>
      <c r="P154" s="184"/>
      <c r="Q154" s="184"/>
      <c r="R154" s="184"/>
      <c r="S154" s="184"/>
      <c r="T154" s="185"/>
      <c r="AT154" s="179" t="s">
        <v>149</v>
      </c>
      <c r="AU154" s="179" t="s">
        <v>88</v>
      </c>
      <c r="AV154" s="13" t="s">
        <v>88</v>
      </c>
      <c r="AW154" s="13" t="s">
        <v>34</v>
      </c>
      <c r="AX154" s="13" t="s">
        <v>78</v>
      </c>
      <c r="AY154" s="179" t="s">
        <v>141</v>
      </c>
    </row>
    <row r="155" spans="1:65" s="14" customFormat="1">
      <c r="B155" s="186"/>
      <c r="D155" s="178" t="s">
        <v>149</v>
      </c>
      <c r="E155" s="187" t="s">
        <v>1</v>
      </c>
      <c r="F155" s="188" t="s">
        <v>812</v>
      </c>
      <c r="H155" s="187" t="s">
        <v>1</v>
      </c>
      <c r="I155" s="189"/>
      <c r="L155" s="186"/>
      <c r="M155" s="190"/>
      <c r="N155" s="191"/>
      <c r="O155" s="191"/>
      <c r="P155" s="191"/>
      <c r="Q155" s="191"/>
      <c r="R155" s="191"/>
      <c r="S155" s="191"/>
      <c r="T155" s="192"/>
      <c r="AT155" s="187" t="s">
        <v>149</v>
      </c>
      <c r="AU155" s="187" t="s">
        <v>88</v>
      </c>
      <c r="AV155" s="14" t="s">
        <v>86</v>
      </c>
      <c r="AW155" s="14" t="s">
        <v>34</v>
      </c>
      <c r="AX155" s="14" t="s">
        <v>78</v>
      </c>
      <c r="AY155" s="187" t="s">
        <v>141</v>
      </c>
    </row>
    <row r="156" spans="1:65" s="13" customFormat="1">
      <c r="B156" s="177"/>
      <c r="D156" s="178" t="s">
        <v>149</v>
      </c>
      <c r="E156" s="179" t="s">
        <v>1</v>
      </c>
      <c r="F156" s="180" t="s">
        <v>813</v>
      </c>
      <c r="H156" s="181">
        <v>7.84</v>
      </c>
      <c r="I156" s="182"/>
      <c r="L156" s="177"/>
      <c r="M156" s="183"/>
      <c r="N156" s="184"/>
      <c r="O156" s="184"/>
      <c r="P156" s="184"/>
      <c r="Q156" s="184"/>
      <c r="R156" s="184"/>
      <c r="S156" s="184"/>
      <c r="T156" s="185"/>
      <c r="AT156" s="179" t="s">
        <v>149</v>
      </c>
      <c r="AU156" s="179" t="s">
        <v>88</v>
      </c>
      <c r="AV156" s="13" t="s">
        <v>88</v>
      </c>
      <c r="AW156" s="13" t="s">
        <v>34</v>
      </c>
      <c r="AX156" s="13" t="s">
        <v>78</v>
      </c>
      <c r="AY156" s="179" t="s">
        <v>141</v>
      </c>
    </row>
    <row r="157" spans="1:65" s="13" customFormat="1">
      <c r="B157" s="177"/>
      <c r="D157" s="178" t="s">
        <v>149</v>
      </c>
      <c r="E157" s="179" t="s">
        <v>1</v>
      </c>
      <c r="F157" s="180" t="s">
        <v>814</v>
      </c>
      <c r="H157" s="181">
        <v>4.62</v>
      </c>
      <c r="I157" s="182"/>
      <c r="L157" s="177"/>
      <c r="M157" s="183"/>
      <c r="N157" s="184"/>
      <c r="O157" s="184"/>
      <c r="P157" s="184"/>
      <c r="Q157" s="184"/>
      <c r="R157" s="184"/>
      <c r="S157" s="184"/>
      <c r="T157" s="185"/>
      <c r="AT157" s="179" t="s">
        <v>149</v>
      </c>
      <c r="AU157" s="179" t="s">
        <v>88</v>
      </c>
      <c r="AV157" s="13" t="s">
        <v>88</v>
      </c>
      <c r="AW157" s="13" t="s">
        <v>34</v>
      </c>
      <c r="AX157" s="13" t="s">
        <v>78</v>
      </c>
      <c r="AY157" s="179" t="s">
        <v>141</v>
      </c>
    </row>
    <row r="158" spans="1:65" s="13" customFormat="1">
      <c r="B158" s="177"/>
      <c r="D158" s="178" t="s">
        <v>149</v>
      </c>
      <c r="E158" s="179" t="s">
        <v>1</v>
      </c>
      <c r="F158" s="180" t="s">
        <v>815</v>
      </c>
      <c r="H158" s="181">
        <v>10.65</v>
      </c>
      <c r="I158" s="182"/>
      <c r="L158" s="177"/>
      <c r="M158" s="183"/>
      <c r="N158" s="184"/>
      <c r="O158" s="184"/>
      <c r="P158" s="184"/>
      <c r="Q158" s="184"/>
      <c r="R158" s="184"/>
      <c r="S158" s="184"/>
      <c r="T158" s="185"/>
      <c r="AT158" s="179" t="s">
        <v>149</v>
      </c>
      <c r="AU158" s="179" t="s">
        <v>88</v>
      </c>
      <c r="AV158" s="13" t="s">
        <v>88</v>
      </c>
      <c r="AW158" s="13" t="s">
        <v>34</v>
      </c>
      <c r="AX158" s="13" t="s">
        <v>78</v>
      </c>
      <c r="AY158" s="179" t="s">
        <v>141</v>
      </c>
    </row>
    <row r="159" spans="1:65" s="16" customFormat="1">
      <c r="B159" s="221"/>
      <c r="D159" s="178" t="s">
        <v>149</v>
      </c>
      <c r="E159" s="222" t="s">
        <v>1</v>
      </c>
      <c r="F159" s="223" t="s">
        <v>816</v>
      </c>
      <c r="H159" s="224">
        <v>34.966000000000001</v>
      </c>
      <c r="I159" s="225"/>
      <c r="L159" s="221"/>
      <c r="M159" s="226"/>
      <c r="N159" s="227"/>
      <c r="O159" s="227"/>
      <c r="P159" s="227"/>
      <c r="Q159" s="227"/>
      <c r="R159" s="227"/>
      <c r="S159" s="227"/>
      <c r="T159" s="228"/>
      <c r="AT159" s="222" t="s">
        <v>149</v>
      </c>
      <c r="AU159" s="222" t="s">
        <v>88</v>
      </c>
      <c r="AV159" s="16" t="s">
        <v>159</v>
      </c>
      <c r="AW159" s="16" t="s">
        <v>34</v>
      </c>
      <c r="AX159" s="16" t="s">
        <v>78</v>
      </c>
      <c r="AY159" s="222" t="s">
        <v>141</v>
      </c>
    </row>
    <row r="160" spans="1:65" s="15" customFormat="1">
      <c r="B160" s="193"/>
      <c r="D160" s="178" t="s">
        <v>149</v>
      </c>
      <c r="E160" s="194" t="s">
        <v>1</v>
      </c>
      <c r="F160" s="195" t="s">
        <v>158</v>
      </c>
      <c r="H160" s="196">
        <v>34.966000000000001</v>
      </c>
      <c r="I160" s="197"/>
      <c r="L160" s="193"/>
      <c r="M160" s="198"/>
      <c r="N160" s="199"/>
      <c r="O160" s="199"/>
      <c r="P160" s="199"/>
      <c r="Q160" s="199"/>
      <c r="R160" s="199"/>
      <c r="S160" s="199"/>
      <c r="T160" s="200"/>
      <c r="AT160" s="194" t="s">
        <v>149</v>
      </c>
      <c r="AU160" s="194" t="s">
        <v>88</v>
      </c>
      <c r="AV160" s="15" t="s">
        <v>147</v>
      </c>
      <c r="AW160" s="15" t="s">
        <v>34</v>
      </c>
      <c r="AX160" s="15" t="s">
        <v>86</v>
      </c>
      <c r="AY160" s="194" t="s">
        <v>141</v>
      </c>
    </row>
    <row r="161" spans="1:65" s="2" customFormat="1" ht="21.75" customHeight="1">
      <c r="A161" s="33"/>
      <c r="B161" s="162"/>
      <c r="C161" s="163" t="s">
        <v>183</v>
      </c>
      <c r="D161" s="163" t="s">
        <v>143</v>
      </c>
      <c r="E161" s="164" t="s">
        <v>180</v>
      </c>
      <c r="F161" s="165" t="s">
        <v>181</v>
      </c>
      <c r="G161" s="166" t="s">
        <v>172</v>
      </c>
      <c r="H161" s="167">
        <v>34.966000000000001</v>
      </c>
      <c r="I161" s="168"/>
      <c r="J161" s="169">
        <f>ROUND(I161*H161,2)</f>
        <v>0</v>
      </c>
      <c r="K161" s="170"/>
      <c r="L161" s="34"/>
      <c r="M161" s="171" t="s">
        <v>1</v>
      </c>
      <c r="N161" s="172" t="s">
        <v>43</v>
      </c>
      <c r="O161" s="59"/>
      <c r="P161" s="173">
        <f>O161*H161</f>
        <v>0</v>
      </c>
      <c r="Q161" s="173">
        <v>0</v>
      </c>
      <c r="R161" s="173">
        <f>Q161*H161</f>
        <v>0</v>
      </c>
      <c r="S161" s="173">
        <v>0</v>
      </c>
      <c r="T161" s="17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5" t="s">
        <v>147</v>
      </c>
      <c r="AT161" s="175" t="s">
        <v>143</v>
      </c>
      <c r="AU161" s="175" t="s">
        <v>88</v>
      </c>
      <c r="AY161" s="18" t="s">
        <v>141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8" t="s">
        <v>86</v>
      </c>
      <c r="BK161" s="176">
        <f>ROUND(I161*H161,2)</f>
        <v>0</v>
      </c>
      <c r="BL161" s="18" t="s">
        <v>147</v>
      </c>
      <c r="BM161" s="175" t="s">
        <v>817</v>
      </c>
    </row>
    <row r="162" spans="1:65" s="13" customFormat="1">
      <c r="B162" s="177"/>
      <c r="D162" s="178" t="s">
        <v>149</v>
      </c>
      <c r="E162" s="179" t="s">
        <v>1</v>
      </c>
      <c r="F162" s="180" t="s">
        <v>818</v>
      </c>
      <c r="H162" s="181">
        <v>34.966000000000001</v>
      </c>
      <c r="I162" s="182"/>
      <c r="L162" s="177"/>
      <c r="M162" s="183"/>
      <c r="N162" s="184"/>
      <c r="O162" s="184"/>
      <c r="P162" s="184"/>
      <c r="Q162" s="184"/>
      <c r="R162" s="184"/>
      <c r="S162" s="184"/>
      <c r="T162" s="185"/>
      <c r="AT162" s="179" t="s">
        <v>149</v>
      </c>
      <c r="AU162" s="179" t="s">
        <v>88</v>
      </c>
      <c r="AV162" s="13" t="s">
        <v>88</v>
      </c>
      <c r="AW162" s="13" t="s">
        <v>34</v>
      </c>
      <c r="AX162" s="13" t="s">
        <v>86</v>
      </c>
      <c r="AY162" s="179" t="s">
        <v>141</v>
      </c>
    </row>
    <row r="163" spans="1:65" s="2" customFormat="1" ht="21.75" customHeight="1">
      <c r="A163" s="33"/>
      <c r="B163" s="162"/>
      <c r="C163" s="163" t="s">
        <v>187</v>
      </c>
      <c r="D163" s="163" t="s">
        <v>143</v>
      </c>
      <c r="E163" s="164" t="s">
        <v>819</v>
      </c>
      <c r="F163" s="165" t="s">
        <v>820</v>
      </c>
      <c r="G163" s="166" t="s">
        <v>172</v>
      </c>
      <c r="H163" s="167">
        <v>34.966000000000001</v>
      </c>
      <c r="I163" s="168"/>
      <c r="J163" s="169">
        <f>ROUND(I163*H163,2)</f>
        <v>0</v>
      </c>
      <c r="K163" s="170"/>
      <c r="L163" s="34"/>
      <c r="M163" s="171" t="s">
        <v>1</v>
      </c>
      <c r="N163" s="172" t="s">
        <v>43</v>
      </c>
      <c r="O163" s="59"/>
      <c r="P163" s="173">
        <f>O163*H163</f>
        <v>0</v>
      </c>
      <c r="Q163" s="173">
        <v>0</v>
      </c>
      <c r="R163" s="173">
        <f>Q163*H163</f>
        <v>0</v>
      </c>
      <c r="S163" s="173">
        <v>0</v>
      </c>
      <c r="T163" s="17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5" t="s">
        <v>147</v>
      </c>
      <c r="AT163" s="175" t="s">
        <v>143</v>
      </c>
      <c r="AU163" s="175" t="s">
        <v>88</v>
      </c>
      <c r="AY163" s="18" t="s">
        <v>141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8" t="s">
        <v>86</v>
      </c>
      <c r="BK163" s="176">
        <f>ROUND(I163*H163,2)</f>
        <v>0</v>
      </c>
      <c r="BL163" s="18" t="s">
        <v>147</v>
      </c>
      <c r="BM163" s="175" t="s">
        <v>821</v>
      </c>
    </row>
    <row r="164" spans="1:65" s="13" customFormat="1">
      <c r="B164" s="177"/>
      <c r="D164" s="178" t="s">
        <v>149</v>
      </c>
      <c r="E164" s="179" t="s">
        <v>1</v>
      </c>
      <c r="F164" s="180" t="s">
        <v>822</v>
      </c>
      <c r="H164" s="181">
        <v>34.966000000000001</v>
      </c>
      <c r="I164" s="182"/>
      <c r="L164" s="177"/>
      <c r="M164" s="183"/>
      <c r="N164" s="184"/>
      <c r="O164" s="184"/>
      <c r="P164" s="184"/>
      <c r="Q164" s="184"/>
      <c r="R164" s="184"/>
      <c r="S164" s="184"/>
      <c r="T164" s="185"/>
      <c r="AT164" s="179" t="s">
        <v>149</v>
      </c>
      <c r="AU164" s="179" t="s">
        <v>88</v>
      </c>
      <c r="AV164" s="13" t="s">
        <v>88</v>
      </c>
      <c r="AW164" s="13" t="s">
        <v>34</v>
      </c>
      <c r="AX164" s="13" t="s">
        <v>78</v>
      </c>
      <c r="AY164" s="179" t="s">
        <v>141</v>
      </c>
    </row>
    <row r="165" spans="1:65" s="15" customFormat="1">
      <c r="B165" s="193"/>
      <c r="D165" s="178" t="s">
        <v>149</v>
      </c>
      <c r="E165" s="194" t="s">
        <v>1</v>
      </c>
      <c r="F165" s="195" t="s">
        <v>158</v>
      </c>
      <c r="H165" s="196">
        <v>34.966000000000001</v>
      </c>
      <c r="I165" s="197"/>
      <c r="L165" s="193"/>
      <c r="M165" s="198"/>
      <c r="N165" s="199"/>
      <c r="O165" s="199"/>
      <c r="P165" s="199"/>
      <c r="Q165" s="199"/>
      <c r="R165" s="199"/>
      <c r="S165" s="199"/>
      <c r="T165" s="200"/>
      <c r="AT165" s="194" t="s">
        <v>149</v>
      </c>
      <c r="AU165" s="194" t="s">
        <v>88</v>
      </c>
      <c r="AV165" s="15" t="s">
        <v>147</v>
      </c>
      <c r="AW165" s="15" t="s">
        <v>34</v>
      </c>
      <c r="AX165" s="15" t="s">
        <v>86</v>
      </c>
      <c r="AY165" s="194" t="s">
        <v>141</v>
      </c>
    </row>
    <row r="166" spans="1:65" s="2" customFormat="1" ht="21.75" customHeight="1">
      <c r="A166" s="33"/>
      <c r="B166" s="162"/>
      <c r="C166" s="163" t="s">
        <v>191</v>
      </c>
      <c r="D166" s="163" t="s">
        <v>143</v>
      </c>
      <c r="E166" s="164" t="s">
        <v>188</v>
      </c>
      <c r="F166" s="165" t="s">
        <v>189</v>
      </c>
      <c r="G166" s="166" t="s">
        <v>146</v>
      </c>
      <c r="H166" s="167">
        <v>211.5</v>
      </c>
      <c r="I166" s="168"/>
      <c r="J166" s="169">
        <f>ROUND(I166*H166,2)</f>
        <v>0</v>
      </c>
      <c r="K166" s="170"/>
      <c r="L166" s="34"/>
      <c r="M166" s="171" t="s">
        <v>1</v>
      </c>
      <c r="N166" s="172" t="s">
        <v>43</v>
      </c>
      <c r="O166" s="59"/>
      <c r="P166" s="173">
        <f>O166*H166</f>
        <v>0</v>
      </c>
      <c r="Q166" s="173">
        <v>0</v>
      </c>
      <c r="R166" s="173">
        <f>Q166*H166</f>
        <v>0</v>
      </c>
      <c r="S166" s="173">
        <v>0</v>
      </c>
      <c r="T166" s="17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5" t="s">
        <v>147</v>
      </c>
      <c r="AT166" s="175" t="s">
        <v>143</v>
      </c>
      <c r="AU166" s="175" t="s">
        <v>88</v>
      </c>
      <c r="AY166" s="18" t="s">
        <v>141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8" t="s">
        <v>86</v>
      </c>
      <c r="BK166" s="176">
        <f>ROUND(I166*H166,2)</f>
        <v>0</v>
      </c>
      <c r="BL166" s="18" t="s">
        <v>147</v>
      </c>
      <c r="BM166" s="175" t="s">
        <v>823</v>
      </c>
    </row>
    <row r="167" spans="1:65" s="14" customFormat="1">
      <c r="B167" s="186"/>
      <c r="D167" s="178" t="s">
        <v>149</v>
      </c>
      <c r="E167" s="187" t="s">
        <v>1</v>
      </c>
      <c r="F167" s="188" t="s">
        <v>812</v>
      </c>
      <c r="H167" s="187" t="s">
        <v>1</v>
      </c>
      <c r="I167" s="189"/>
      <c r="L167" s="186"/>
      <c r="M167" s="190"/>
      <c r="N167" s="191"/>
      <c r="O167" s="191"/>
      <c r="P167" s="191"/>
      <c r="Q167" s="191"/>
      <c r="R167" s="191"/>
      <c r="S167" s="191"/>
      <c r="T167" s="192"/>
      <c r="AT167" s="187" t="s">
        <v>149</v>
      </c>
      <c r="AU167" s="187" t="s">
        <v>88</v>
      </c>
      <c r="AV167" s="14" t="s">
        <v>86</v>
      </c>
      <c r="AW167" s="14" t="s">
        <v>34</v>
      </c>
      <c r="AX167" s="14" t="s">
        <v>78</v>
      </c>
      <c r="AY167" s="187" t="s">
        <v>141</v>
      </c>
    </row>
    <row r="168" spans="1:65" s="13" customFormat="1">
      <c r="B168" s="177"/>
      <c r="D168" s="178" t="s">
        <v>149</v>
      </c>
      <c r="E168" s="179" t="s">
        <v>1</v>
      </c>
      <c r="F168" s="180" t="s">
        <v>824</v>
      </c>
      <c r="H168" s="181">
        <v>22.4</v>
      </c>
      <c r="I168" s="182"/>
      <c r="L168" s="177"/>
      <c r="M168" s="183"/>
      <c r="N168" s="184"/>
      <c r="O168" s="184"/>
      <c r="P168" s="184"/>
      <c r="Q168" s="184"/>
      <c r="R168" s="184"/>
      <c r="S168" s="184"/>
      <c r="T168" s="185"/>
      <c r="AT168" s="179" t="s">
        <v>149</v>
      </c>
      <c r="AU168" s="179" t="s">
        <v>88</v>
      </c>
      <c r="AV168" s="13" t="s">
        <v>88</v>
      </c>
      <c r="AW168" s="13" t="s">
        <v>34</v>
      </c>
      <c r="AX168" s="13" t="s">
        <v>78</v>
      </c>
      <c r="AY168" s="179" t="s">
        <v>141</v>
      </c>
    </row>
    <row r="169" spans="1:65" s="13" customFormat="1">
      <c r="B169" s="177"/>
      <c r="D169" s="178" t="s">
        <v>149</v>
      </c>
      <c r="E169" s="179" t="s">
        <v>1</v>
      </c>
      <c r="F169" s="180" t="s">
        <v>825</v>
      </c>
      <c r="H169" s="181">
        <v>55.8</v>
      </c>
      <c r="I169" s="182"/>
      <c r="L169" s="177"/>
      <c r="M169" s="183"/>
      <c r="N169" s="184"/>
      <c r="O169" s="184"/>
      <c r="P169" s="184"/>
      <c r="Q169" s="184"/>
      <c r="R169" s="184"/>
      <c r="S169" s="184"/>
      <c r="T169" s="185"/>
      <c r="AT169" s="179" t="s">
        <v>149</v>
      </c>
      <c r="AU169" s="179" t="s">
        <v>88</v>
      </c>
      <c r="AV169" s="13" t="s">
        <v>88</v>
      </c>
      <c r="AW169" s="13" t="s">
        <v>34</v>
      </c>
      <c r="AX169" s="13" t="s">
        <v>78</v>
      </c>
      <c r="AY169" s="179" t="s">
        <v>141</v>
      </c>
    </row>
    <row r="170" spans="1:65" s="13" customFormat="1">
      <c r="B170" s="177"/>
      <c r="D170" s="178" t="s">
        <v>149</v>
      </c>
      <c r="E170" s="179" t="s">
        <v>1</v>
      </c>
      <c r="F170" s="180" t="s">
        <v>826</v>
      </c>
      <c r="H170" s="181">
        <v>64</v>
      </c>
      <c r="I170" s="182"/>
      <c r="L170" s="177"/>
      <c r="M170" s="183"/>
      <c r="N170" s="184"/>
      <c r="O170" s="184"/>
      <c r="P170" s="184"/>
      <c r="Q170" s="184"/>
      <c r="R170" s="184"/>
      <c r="S170" s="184"/>
      <c r="T170" s="185"/>
      <c r="AT170" s="179" t="s">
        <v>149</v>
      </c>
      <c r="AU170" s="179" t="s">
        <v>88</v>
      </c>
      <c r="AV170" s="13" t="s">
        <v>88</v>
      </c>
      <c r="AW170" s="13" t="s">
        <v>34</v>
      </c>
      <c r="AX170" s="13" t="s">
        <v>78</v>
      </c>
      <c r="AY170" s="179" t="s">
        <v>141</v>
      </c>
    </row>
    <row r="171" spans="1:65" s="14" customFormat="1">
      <c r="B171" s="186"/>
      <c r="D171" s="178" t="s">
        <v>149</v>
      </c>
      <c r="E171" s="187" t="s">
        <v>1</v>
      </c>
      <c r="F171" s="188" t="s">
        <v>827</v>
      </c>
      <c r="H171" s="187" t="s">
        <v>1</v>
      </c>
      <c r="I171" s="189"/>
      <c r="L171" s="186"/>
      <c r="M171" s="190"/>
      <c r="N171" s="191"/>
      <c r="O171" s="191"/>
      <c r="P171" s="191"/>
      <c r="Q171" s="191"/>
      <c r="R171" s="191"/>
      <c r="S171" s="191"/>
      <c r="T171" s="192"/>
      <c r="AT171" s="187" t="s">
        <v>149</v>
      </c>
      <c r="AU171" s="187" t="s">
        <v>88</v>
      </c>
      <c r="AV171" s="14" t="s">
        <v>86</v>
      </c>
      <c r="AW171" s="14" t="s">
        <v>34</v>
      </c>
      <c r="AX171" s="14" t="s">
        <v>78</v>
      </c>
      <c r="AY171" s="187" t="s">
        <v>141</v>
      </c>
    </row>
    <row r="172" spans="1:65" s="13" customFormat="1">
      <c r="B172" s="177"/>
      <c r="D172" s="178" t="s">
        <v>149</v>
      </c>
      <c r="E172" s="179" t="s">
        <v>1</v>
      </c>
      <c r="F172" s="180" t="s">
        <v>828</v>
      </c>
      <c r="H172" s="181">
        <v>69.3</v>
      </c>
      <c r="I172" s="182"/>
      <c r="L172" s="177"/>
      <c r="M172" s="183"/>
      <c r="N172" s="184"/>
      <c r="O172" s="184"/>
      <c r="P172" s="184"/>
      <c r="Q172" s="184"/>
      <c r="R172" s="184"/>
      <c r="S172" s="184"/>
      <c r="T172" s="185"/>
      <c r="AT172" s="179" t="s">
        <v>149</v>
      </c>
      <c r="AU172" s="179" t="s">
        <v>88</v>
      </c>
      <c r="AV172" s="13" t="s">
        <v>88</v>
      </c>
      <c r="AW172" s="13" t="s">
        <v>34</v>
      </c>
      <c r="AX172" s="13" t="s">
        <v>78</v>
      </c>
      <c r="AY172" s="179" t="s">
        <v>141</v>
      </c>
    </row>
    <row r="173" spans="1:65" s="15" customFormat="1">
      <c r="B173" s="193"/>
      <c r="D173" s="178" t="s">
        <v>149</v>
      </c>
      <c r="E173" s="194" t="s">
        <v>1</v>
      </c>
      <c r="F173" s="195" t="s">
        <v>158</v>
      </c>
      <c r="H173" s="196">
        <v>211.5</v>
      </c>
      <c r="I173" s="197"/>
      <c r="L173" s="193"/>
      <c r="M173" s="198"/>
      <c r="N173" s="199"/>
      <c r="O173" s="199"/>
      <c r="P173" s="199"/>
      <c r="Q173" s="199"/>
      <c r="R173" s="199"/>
      <c r="S173" s="199"/>
      <c r="T173" s="200"/>
      <c r="AT173" s="194" t="s">
        <v>149</v>
      </c>
      <c r="AU173" s="194" t="s">
        <v>88</v>
      </c>
      <c r="AV173" s="15" t="s">
        <v>147</v>
      </c>
      <c r="AW173" s="15" t="s">
        <v>34</v>
      </c>
      <c r="AX173" s="15" t="s">
        <v>86</v>
      </c>
      <c r="AY173" s="194" t="s">
        <v>141</v>
      </c>
    </row>
    <row r="174" spans="1:65" s="2" customFormat="1" ht="16.5" customHeight="1">
      <c r="A174" s="33"/>
      <c r="B174" s="162"/>
      <c r="C174" s="163" t="s">
        <v>197</v>
      </c>
      <c r="D174" s="163" t="s">
        <v>143</v>
      </c>
      <c r="E174" s="164" t="s">
        <v>829</v>
      </c>
      <c r="F174" s="165" t="s">
        <v>199</v>
      </c>
      <c r="G174" s="166" t="s">
        <v>172</v>
      </c>
      <c r="H174" s="167">
        <v>34.966000000000001</v>
      </c>
      <c r="I174" s="168"/>
      <c r="J174" s="169">
        <f>ROUND(I174*H174,2)</f>
        <v>0</v>
      </c>
      <c r="K174" s="170"/>
      <c r="L174" s="34"/>
      <c r="M174" s="171" t="s">
        <v>1</v>
      </c>
      <c r="N174" s="172" t="s">
        <v>43</v>
      </c>
      <c r="O174" s="59"/>
      <c r="P174" s="173">
        <f>O174*H174</f>
        <v>0</v>
      </c>
      <c r="Q174" s="173">
        <v>0</v>
      </c>
      <c r="R174" s="173">
        <f>Q174*H174</f>
        <v>0</v>
      </c>
      <c r="S174" s="173">
        <v>0</v>
      </c>
      <c r="T174" s="17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5" t="s">
        <v>147</v>
      </c>
      <c r="AT174" s="175" t="s">
        <v>143</v>
      </c>
      <c r="AU174" s="175" t="s">
        <v>88</v>
      </c>
      <c r="AY174" s="18" t="s">
        <v>141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8" t="s">
        <v>86</v>
      </c>
      <c r="BK174" s="176">
        <f>ROUND(I174*H174,2)</f>
        <v>0</v>
      </c>
      <c r="BL174" s="18" t="s">
        <v>147</v>
      </c>
      <c r="BM174" s="175" t="s">
        <v>830</v>
      </c>
    </row>
    <row r="175" spans="1:65" s="13" customFormat="1">
      <c r="B175" s="177"/>
      <c r="D175" s="178" t="s">
        <v>149</v>
      </c>
      <c r="E175" s="179" t="s">
        <v>1</v>
      </c>
      <c r="F175" s="180" t="s">
        <v>818</v>
      </c>
      <c r="H175" s="181">
        <v>34.966000000000001</v>
      </c>
      <c r="I175" s="182"/>
      <c r="L175" s="177"/>
      <c r="M175" s="183"/>
      <c r="N175" s="184"/>
      <c r="O175" s="184"/>
      <c r="P175" s="184"/>
      <c r="Q175" s="184"/>
      <c r="R175" s="184"/>
      <c r="S175" s="184"/>
      <c r="T175" s="185"/>
      <c r="AT175" s="179" t="s">
        <v>149</v>
      </c>
      <c r="AU175" s="179" t="s">
        <v>88</v>
      </c>
      <c r="AV175" s="13" t="s">
        <v>88</v>
      </c>
      <c r="AW175" s="13" t="s">
        <v>34</v>
      </c>
      <c r="AX175" s="13" t="s">
        <v>86</v>
      </c>
      <c r="AY175" s="179" t="s">
        <v>141</v>
      </c>
    </row>
    <row r="176" spans="1:65" s="2" customFormat="1" ht="21.75" customHeight="1">
      <c r="A176" s="33"/>
      <c r="B176" s="162"/>
      <c r="C176" s="163" t="s">
        <v>201</v>
      </c>
      <c r="D176" s="163" t="s">
        <v>143</v>
      </c>
      <c r="E176" s="164" t="s">
        <v>192</v>
      </c>
      <c r="F176" s="165" t="s">
        <v>193</v>
      </c>
      <c r="G176" s="166" t="s">
        <v>194</v>
      </c>
      <c r="H176" s="167">
        <v>55.945999999999998</v>
      </c>
      <c r="I176" s="168"/>
      <c r="J176" s="169">
        <f>ROUND(I176*H176,2)</f>
        <v>0</v>
      </c>
      <c r="K176" s="170"/>
      <c r="L176" s="34"/>
      <c r="M176" s="171" t="s">
        <v>1</v>
      </c>
      <c r="N176" s="172" t="s">
        <v>43</v>
      </c>
      <c r="O176" s="59"/>
      <c r="P176" s="173">
        <f>O176*H176</f>
        <v>0</v>
      </c>
      <c r="Q176" s="173">
        <v>0</v>
      </c>
      <c r="R176" s="173">
        <f>Q176*H176</f>
        <v>0</v>
      </c>
      <c r="S176" s="173">
        <v>0</v>
      </c>
      <c r="T176" s="17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5" t="s">
        <v>147</v>
      </c>
      <c r="AT176" s="175" t="s">
        <v>143</v>
      </c>
      <c r="AU176" s="175" t="s">
        <v>88</v>
      </c>
      <c r="AY176" s="18" t="s">
        <v>141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8" t="s">
        <v>86</v>
      </c>
      <c r="BK176" s="176">
        <f>ROUND(I176*H176,2)</f>
        <v>0</v>
      </c>
      <c r="BL176" s="18" t="s">
        <v>147</v>
      </c>
      <c r="BM176" s="175" t="s">
        <v>831</v>
      </c>
    </row>
    <row r="177" spans="1:65" s="13" customFormat="1">
      <c r="B177" s="177"/>
      <c r="D177" s="178" t="s">
        <v>149</v>
      </c>
      <c r="E177" s="179" t="s">
        <v>1</v>
      </c>
      <c r="F177" s="180" t="s">
        <v>832</v>
      </c>
      <c r="H177" s="181">
        <v>55.945999999999998</v>
      </c>
      <c r="I177" s="182"/>
      <c r="L177" s="177"/>
      <c r="M177" s="183"/>
      <c r="N177" s="184"/>
      <c r="O177" s="184"/>
      <c r="P177" s="184"/>
      <c r="Q177" s="184"/>
      <c r="R177" s="184"/>
      <c r="S177" s="184"/>
      <c r="T177" s="185"/>
      <c r="AT177" s="179" t="s">
        <v>149</v>
      </c>
      <c r="AU177" s="179" t="s">
        <v>88</v>
      </c>
      <c r="AV177" s="13" t="s">
        <v>88</v>
      </c>
      <c r="AW177" s="13" t="s">
        <v>34</v>
      </c>
      <c r="AX177" s="13" t="s">
        <v>86</v>
      </c>
      <c r="AY177" s="179" t="s">
        <v>141</v>
      </c>
    </row>
    <row r="178" spans="1:65" s="2" customFormat="1" ht="16.5" customHeight="1">
      <c r="A178" s="33"/>
      <c r="B178" s="162"/>
      <c r="C178" s="163" t="s">
        <v>205</v>
      </c>
      <c r="D178" s="163" t="s">
        <v>143</v>
      </c>
      <c r="E178" s="164" t="s">
        <v>202</v>
      </c>
      <c r="F178" s="165" t="s">
        <v>203</v>
      </c>
      <c r="G178" s="166" t="s">
        <v>146</v>
      </c>
      <c r="H178" s="167">
        <v>148.4</v>
      </c>
      <c r="I178" s="168"/>
      <c r="J178" s="169">
        <f>ROUND(I178*H178,2)</f>
        <v>0</v>
      </c>
      <c r="K178" s="170"/>
      <c r="L178" s="34"/>
      <c r="M178" s="171" t="s">
        <v>1</v>
      </c>
      <c r="N178" s="172" t="s">
        <v>43</v>
      </c>
      <c r="O178" s="59"/>
      <c r="P178" s="173">
        <f>O178*H178</f>
        <v>0</v>
      </c>
      <c r="Q178" s="173">
        <v>0</v>
      </c>
      <c r="R178" s="173">
        <f>Q178*H178</f>
        <v>0</v>
      </c>
      <c r="S178" s="173">
        <v>0</v>
      </c>
      <c r="T178" s="174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75" t="s">
        <v>147</v>
      </c>
      <c r="AT178" s="175" t="s">
        <v>143</v>
      </c>
      <c r="AU178" s="175" t="s">
        <v>88</v>
      </c>
      <c r="AY178" s="18" t="s">
        <v>141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8" t="s">
        <v>86</v>
      </c>
      <c r="BK178" s="176">
        <f>ROUND(I178*H178,2)</f>
        <v>0</v>
      </c>
      <c r="BL178" s="18" t="s">
        <v>147</v>
      </c>
      <c r="BM178" s="175" t="s">
        <v>833</v>
      </c>
    </row>
    <row r="179" spans="1:65" s="13" customFormat="1">
      <c r="B179" s="177"/>
      <c r="D179" s="178" t="s">
        <v>149</v>
      </c>
      <c r="E179" s="179" t="s">
        <v>1</v>
      </c>
      <c r="F179" s="180" t="s">
        <v>803</v>
      </c>
      <c r="H179" s="181">
        <v>16</v>
      </c>
      <c r="I179" s="182"/>
      <c r="L179" s="177"/>
      <c r="M179" s="183"/>
      <c r="N179" s="184"/>
      <c r="O179" s="184"/>
      <c r="P179" s="184"/>
      <c r="Q179" s="184"/>
      <c r="R179" s="184"/>
      <c r="S179" s="184"/>
      <c r="T179" s="185"/>
      <c r="AT179" s="179" t="s">
        <v>149</v>
      </c>
      <c r="AU179" s="179" t="s">
        <v>88</v>
      </c>
      <c r="AV179" s="13" t="s">
        <v>88</v>
      </c>
      <c r="AW179" s="13" t="s">
        <v>34</v>
      </c>
      <c r="AX179" s="13" t="s">
        <v>78</v>
      </c>
      <c r="AY179" s="179" t="s">
        <v>141</v>
      </c>
    </row>
    <row r="180" spans="1:65" s="13" customFormat="1">
      <c r="B180" s="177"/>
      <c r="D180" s="178" t="s">
        <v>149</v>
      </c>
      <c r="E180" s="179" t="s">
        <v>1</v>
      </c>
      <c r="F180" s="180" t="s">
        <v>804</v>
      </c>
      <c r="H180" s="181">
        <v>32</v>
      </c>
      <c r="I180" s="182"/>
      <c r="L180" s="177"/>
      <c r="M180" s="183"/>
      <c r="N180" s="184"/>
      <c r="O180" s="184"/>
      <c r="P180" s="184"/>
      <c r="Q180" s="184"/>
      <c r="R180" s="184"/>
      <c r="S180" s="184"/>
      <c r="T180" s="185"/>
      <c r="AT180" s="179" t="s">
        <v>149</v>
      </c>
      <c r="AU180" s="179" t="s">
        <v>88</v>
      </c>
      <c r="AV180" s="13" t="s">
        <v>88</v>
      </c>
      <c r="AW180" s="13" t="s">
        <v>34</v>
      </c>
      <c r="AX180" s="13" t="s">
        <v>78</v>
      </c>
      <c r="AY180" s="179" t="s">
        <v>141</v>
      </c>
    </row>
    <row r="181" spans="1:65" s="13" customFormat="1">
      <c r="B181" s="177"/>
      <c r="D181" s="178" t="s">
        <v>149</v>
      </c>
      <c r="E181" s="179" t="s">
        <v>1</v>
      </c>
      <c r="F181" s="180" t="s">
        <v>805</v>
      </c>
      <c r="H181" s="181">
        <v>45.4</v>
      </c>
      <c r="I181" s="182"/>
      <c r="L181" s="177"/>
      <c r="M181" s="183"/>
      <c r="N181" s="184"/>
      <c r="O181" s="184"/>
      <c r="P181" s="184"/>
      <c r="Q181" s="184"/>
      <c r="R181" s="184"/>
      <c r="S181" s="184"/>
      <c r="T181" s="185"/>
      <c r="AT181" s="179" t="s">
        <v>149</v>
      </c>
      <c r="AU181" s="179" t="s">
        <v>88</v>
      </c>
      <c r="AV181" s="13" t="s">
        <v>88</v>
      </c>
      <c r="AW181" s="13" t="s">
        <v>34</v>
      </c>
      <c r="AX181" s="13" t="s">
        <v>78</v>
      </c>
      <c r="AY181" s="179" t="s">
        <v>141</v>
      </c>
    </row>
    <row r="182" spans="1:65" s="13" customFormat="1">
      <c r="B182" s="177"/>
      <c r="D182" s="178" t="s">
        <v>149</v>
      </c>
      <c r="E182" s="179" t="s">
        <v>1</v>
      </c>
      <c r="F182" s="180" t="s">
        <v>806</v>
      </c>
      <c r="H182" s="181">
        <v>31</v>
      </c>
      <c r="I182" s="182"/>
      <c r="L182" s="177"/>
      <c r="M182" s="183"/>
      <c r="N182" s="184"/>
      <c r="O182" s="184"/>
      <c r="P182" s="184"/>
      <c r="Q182" s="184"/>
      <c r="R182" s="184"/>
      <c r="S182" s="184"/>
      <c r="T182" s="185"/>
      <c r="AT182" s="179" t="s">
        <v>149</v>
      </c>
      <c r="AU182" s="179" t="s">
        <v>88</v>
      </c>
      <c r="AV182" s="13" t="s">
        <v>88</v>
      </c>
      <c r="AW182" s="13" t="s">
        <v>34</v>
      </c>
      <c r="AX182" s="13" t="s">
        <v>78</v>
      </c>
      <c r="AY182" s="179" t="s">
        <v>141</v>
      </c>
    </row>
    <row r="183" spans="1:65" s="13" customFormat="1">
      <c r="B183" s="177"/>
      <c r="D183" s="178" t="s">
        <v>149</v>
      </c>
      <c r="E183" s="179" t="s">
        <v>1</v>
      </c>
      <c r="F183" s="180" t="s">
        <v>807</v>
      </c>
      <c r="H183" s="181">
        <v>24</v>
      </c>
      <c r="I183" s="182"/>
      <c r="L183" s="177"/>
      <c r="M183" s="183"/>
      <c r="N183" s="184"/>
      <c r="O183" s="184"/>
      <c r="P183" s="184"/>
      <c r="Q183" s="184"/>
      <c r="R183" s="184"/>
      <c r="S183" s="184"/>
      <c r="T183" s="185"/>
      <c r="AT183" s="179" t="s">
        <v>149</v>
      </c>
      <c r="AU183" s="179" t="s">
        <v>88</v>
      </c>
      <c r="AV183" s="13" t="s">
        <v>88</v>
      </c>
      <c r="AW183" s="13" t="s">
        <v>34</v>
      </c>
      <c r="AX183" s="13" t="s">
        <v>78</v>
      </c>
      <c r="AY183" s="179" t="s">
        <v>141</v>
      </c>
    </row>
    <row r="184" spans="1:65" s="15" customFormat="1">
      <c r="B184" s="193"/>
      <c r="D184" s="178" t="s">
        <v>149</v>
      </c>
      <c r="E184" s="194" t="s">
        <v>1</v>
      </c>
      <c r="F184" s="195" t="s">
        <v>158</v>
      </c>
      <c r="H184" s="196">
        <v>148.4</v>
      </c>
      <c r="I184" s="197"/>
      <c r="L184" s="193"/>
      <c r="M184" s="198"/>
      <c r="N184" s="199"/>
      <c r="O184" s="199"/>
      <c r="P184" s="199"/>
      <c r="Q184" s="199"/>
      <c r="R184" s="199"/>
      <c r="S184" s="199"/>
      <c r="T184" s="200"/>
      <c r="AT184" s="194" t="s">
        <v>149</v>
      </c>
      <c r="AU184" s="194" t="s">
        <v>88</v>
      </c>
      <c r="AV184" s="15" t="s">
        <v>147</v>
      </c>
      <c r="AW184" s="15" t="s">
        <v>34</v>
      </c>
      <c r="AX184" s="15" t="s">
        <v>86</v>
      </c>
      <c r="AY184" s="194" t="s">
        <v>141</v>
      </c>
    </row>
    <row r="185" spans="1:65" s="2" customFormat="1" ht="16.5" customHeight="1">
      <c r="A185" s="33"/>
      <c r="B185" s="162"/>
      <c r="C185" s="201" t="s">
        <v>212</v>
      </c>
      <c r="D185" s="201" t="s">
        <v>206</v>
      </c>
      <c r="E185" s="202" t="s">
        <v>207</v>
      </c>
      <c r="F185" s="203" t="s">
        <v>208</v>
      </c>
      <c r="G185" s="204" t="s">
        <v>209</v>
      </c>
      <c r="H185" s="205">
        <v>4.452</v>
      </c>
      <c r="I185" s="206"/>
      <c r="J185" s="207">
        <f>ROUND(I185*H185,2)</f>
        <v>0</v>
      </c>
      <c r="K185" s="208"/>
      <c r="L185" s="209"/>
      <c r="M185" s="210" t="s">
        <v>1</v>
      </c>
      <c r="N185" s="211" t="s">
        <v>43</v>
      </c>
      <c r="O185" s="59"/>
      <c r="P185" s="173">
        <f>O185*H185</f>
        <v>0</v>
      </c>
      <c r="Q185" s="173">
        <v>1E-3</v>
      </c>
      <c r="R185" s="173">
        <f>Q185*H185</f>
        <v>4.4520000000000002E-3</v>
      </c>
      <c r="S185" s="173">
        <v>0</v>
      </c>
      <c r="T185" s="17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5" t="s">
        <v>187</v>
      </c>
      <c r="AT185" s="175" t="s">
        <v>206</v>
      </c>
      <c r="AU185" s="175" t="s">
        <v>88</v>
      </c>
      <c r="AY185" s="18" t="s">
        <v>141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8" t="s">
        <v>86</v>
      </c>
      <c r="BK185" s="176">
        <f>ROUND(I185*H185,2)</f>
        <v>0</v>
      </c>
      <c r="BL185" s="18" t="s">
        <v>147</v>
      </c>
      <c r="BM185" s="175" t="s">
        <v>834</v>
      </c>
    </row>
    <row r="186" spans="1:65" s="13" customFormat="1">
      <c r="B186" s="177"/>
      <c r="D186" s="178" t="s">
        <v>149</v>
      </c>
      <c r="E186" s="179" t="s">
        <v>1</v>
      </c>
      <c r="F186" s="180" t="s">
        <v>835</v>
      </c>
      <c r="H186" s="181">
        <v>4.452</v>
      </c>
      <c r="I186" s="182"/>
      <c r="L186" s="177"/>
      <c r="M186" s="183"/>
      <c r="N186" s="184"/>
      <c r="O186" s="184"/>
      <c r="P186" s="184"/>
      <c r="Q186" s="184"/>
      <c r="R186" s="184"/>
      <c r="S186" s="184"/>
      <c r="T186" s="185"/>
      <c r="AT186" s="179" t="s">
        <v>149</v>
      </c>
      <c r="AU186" s="179" t="s">
        <v>88</v>
      </c>
      <c r="AV186" s="13" t="s">
        <v>88</v>
      </c>
      <c r="AW186" s="13" t="s">
        <v>34</v>
      </c>
      <c r="AX186" s="13" t="s">
        <v>86</v>
      </c>
      <c r="AY186" s="179" t="s">
        <v>141</v>
      </c>
    </row>
    <row r="187" spans="1:65" s="2" customFormat="1" ht="21.75" customHeight="1">
      <c r="A187" s="33"/>
      <c r="B187" s="162"/>
      <c r="C187" s="163" t="s">
        <v>216</v>
      </c>
      <c r="D187" s="163" t="s">
        <v>143</v>
      </c>
      <c r="E187" s="164" t="s">
        <v>213</v>
      </c>
      <c r="F187" s="165" t="s">
        <v>214</v>
      </c>
      <c r="G187" s="166" t="s">
        <v>146</v>
      </c>
      <c r="H187" s="167">
        <v>148.4</v>
      </c>
      <c r="I187" s="168"/>
      <c r="J187" s="169">
        <f>ROUND(I187*H187,2)</f>
        <v>0</v>
      </c>
      <c r="K187" s="170"/>
      <c r="L187" s="34"/>
      <c r="M187" s="171" t="s">
        <v>1</v>
      </c>
      <c r="N187" s="172" t="s">
        <v>43</v>
      </c>
      <c r="O187" s="59"/>
      <c r="P187" s="173">
        <f>O187*H187</f>
        <v>0</v>
      </c>
      <c r="Q187" s="173">
        <v>0</v>
      </c>
      <c r="R187" s="173">
        <f>Q187*H187</f>
        <v>0</v>
      </c>
      <c r="S187" s="173">
        <v>0</v>
      </c>
      <c r="T187" s="17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5" t="s">
        <v>147</v>
      </c>
      <c r="AT187" s="175" t="s">
        <v>143</v>
      </c>
      <c r="AU187" s="175" t="s">
        <v>88</v>
      </c>
      <c r="AY187" s="18" t="s">
        <v>141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8" t="s">
        <v>86</v>
      </c>
      <c r="BK187" s="176">
        <f>ROUND(I187*H187,2)</f>
        <v>0</v>
      </c>
      <c r="BL187" s="18" t="s">
        <v>147</v>
      </c>
      <c r="BM187" s="175" t="s">
        <v>836</v>
      </c>
    </row>
    <row r="188" spans="1:65" s="2" customFormat="1" ht="21.75" customHeight="1">
      <c r="A188" s="33"/>
      <c r="B188" s="162"/>
      <c r="C188" s="163" t="s">
        <v>8</v>
      </c>
      <c r="D188" s="163" t="s">
        <v>143</v>
      </c>
      <c r="E188" s="164" t="s">
        <v>217</v>
      </c>
      <c r="F188" s="165" t="s">
        <v>218</v>
      </c>
      <c r="G188" s="166" t="s">
        <v>146</v>
      </c>
      <c r="H188" s="167">
        <v>148.4</v>
      </c>
      <c r="I188" s="168"/>
      <c r="J188" s="169">
        <f>ROUND(I188*H188,2)</f>
        <v>0</v>
      </c>
      <c r="K188" s="170"/>
      <c r="L188" s="34"/>
      <c r="M188" s="171" t="s">
        <v>1</v>
      </c>
      <c r="N188" s="172" t="s">
        <v>43</v>
      </c>
      <c r="O188" s="59"/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5" t="s">
        <v>147</v>
      </c>
      <c r="AT188" s="175" t="s">
        <v>143</v>
      </c>
      <c r="AU188" s="175" t="s">
        <v>88</v>
      </c>
      <c r="AY188" s="18" t="s">
        <v>141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8" t="s">
        <v>86</v>
      </c>
      <c r="BK188" s="176">
        <f>ROUND(I188*H188,2)</f>
        <v>0</v>
      </c>
      <c r="BL188" s="18" t="s">
        <v>147</v>
      </c>
      <c r="BM188" s="175" t="s">
        <v>837</v>
      </c>
    </row>
    <row r="189" spans="1:65" s="2" customFormat="1" ht="21.75" customHeight="1">
      <c r="A189" s="33"/>
      <c r="B189" s="162"/>
      <c r="C189" s="163" t="s">
        <v>224</v>
      </c>
      <c r="D189" s="163" t="s">
        <v>143</v>
      </c>
      <c r="E189" s="164" t="s">
        <v>221</v>
      </c>
      <c r="F189" s="165" t="s">
        <v>222</v>
      </c>
      <c r="G189" s="166" t="s">
        <v>146</v>
      </c>
      <c r="H189" s="167">
        <v>148.4</v>
      </c>
      <c r="I189" s="168"/>
      <c r="J189" s="169">
        <f>ROUND(I189*H189,2)</f>
        <v>0</v>
      </c>
      <c r="K189" s="170"/>
      <c r="L189" s="34"/>
      <c r="M189" s="171" t="s">
        <v>1</v>
      </c>
      <c r="N189" s="172" t="s">
        <v>43</v>
      </c>
      <c r="O189" s="59"/>
      <c r="P189" s="173">
        <f>O189*H189</f>
        <v>0</v>
      </c>
      <c r="Q189" s="173">
        <v>0</v>
      </c>
      <c r="R189" s="173">
        <f>Q189*H189</f>
        <v>0</v>
      </c>
      <c r="S189" s="173">
        <v>0</v>
      </c>
      <c r="T189" s="17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75" t="s">
        <v>147</v>
      </c>
      <c r="AT189" s="175" t="s">
        <v>143</v>
      </c>
      <c r="AU189" s="175" t="s">
        <v>88</v>
      </c>
      <c r="AY189" s="18" t="s">
        <v>141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8" t="s">
        <v>86</v>
      </c>
      <c r="BK189" s="176">
        <f>ROUND(I189*H189,2)</f>
        <v>0</v>
      </c>
      <c r="BL189" s="18" t="s">
        <v>147</v>
      </c>
      <c r="BM189" s="175" t="s">
        <v>838</v>
      </c>
    </row>
    <row r="190" spans="1:65" s="13" customFormat="1">
      <c r="B190" s="177"/>
      <c r="D190" s="178" t="s">
        <v>149</v>
      </c>
      <c r="E190" s="179" t="s">
        <v>1</v>
      </c>
      <c r="F190" s="180" t="s">
        <v>839</v>
      </c>
      <c r="H190" s="181">
        <v>148.4</v>
      </c>
      <c r="I190" s="182"/>
      <c r="L190" s="177"/>
      <c r="M190" s="183"/>
      <c r="N190" s="184"/>
      <c r="O190" s="184"/>
      <c r="P190" s="184"/>
      <c r="Q190" s="184"/>
      <c r="R190" s="184"/>
      <c r="S190" s="184"/>
      <c r="T190" s="185"/>
      <c r="AT190" s="179" t="s">
        <v>149</v>
      </c>
      <c r="AU190" s="179" t="s">
        <v>88</v>
      </c>
      <c r="AV190" s="13" t="s">
        <v>88</v>
      </c>
      <c r="AW190" s="13" t="s">
        <v>34</v>
      </c>
      <c r="AX190" s="13" t="s">
        <v>86</v>
      </c>
      <c r="AY190" s="179" t="s">
        <v>141</v>
      </c>
    </row>
    <row r="191" spans="1:65" s="2" customFormat="1" ht="16.5" customHeight="1">
      <c r="A191" s="33"/>
      <c r="B191" s="162"/>
      <c r="C191" s="163" t="s">
        <v>228</v>
      </c>
      <c r="D191" s="163" t="s">
        <v>143</v>
      </c>
      <c r="E191" s="164" t="s">
        <v>225</v>
      </c>
      <c r="F191" s="165" t="s">
        <v>226</v>
      </c>
      <c r="G191" s="166" t="s">
        <v>146</v>
      </c>
      <c r="H191" s="167">
        <v>148.4</v>
      </c>
      <c r="I191" s="168"/>
      <c r="J191" s="169">
        <f>ROUND(I191*H191,2)</f>
        <v>0</v>
      </c>
      <c r="K191" s="170"/>
      <c r="L191" s="34"/>
      <c r="M191" s="171" t="s">
        <v>1</v>
      </c>
      <c r="N191" s="172" t="s">
        <v>43</v>
      </c>
      <c r="O191" s="59"/>
      <c r="P191" s="173">
        <f>O191*H191</f>
        <v>0</v>
      </c>
      <c r="Q191" s="173">
        <v>0</v>
      </c>
      <c r="R191" s="173">
        <f>Q191*H191</f>
        <v>0</v>
      </c>
      <c r="S191" s="173">
        <v>0</v>
      </c>
      <c r="T191" s="17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5" t="s">
        <v>147</v>
      </c>
      <c r="AT191" s="175" t="s">
        <v>143</v>
      </c>
      <c r="AU191" s="175" t="s">
        <v>88</v>
      </c>
      <c r="AY191" s="18" t="s">
        <v>141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8" t="s">
        <v>86</v>
      </c>
      <c r="BK191" s="176">
        <f>ROUND(I191*H191,2)</f>
        <v>0</v>
      </c>
      <c r="BL191" s="18" t="s">
        <v>147</v>
      </c>
      <c r="BM191" s="175" t="s">
        <v>840</v>
      </c>
    </row>
    <row r="192" spans="1:65" s="13" customFormat="1">
      <c r="B192" s="177"/>
      <c r="D192" s="178" t="s">
        <v>149</v>
      </c>
      <c r="E192" s="179" t="s">
        <v>1</v>
      </c>
      <c r="F192" s="180" t="s">
        <v>839</v>
      </c>
      <c r="H192" s="181">
        <v>148.4</v>
      </c>
      <c r="I192" s="182"/>
      <c r="L192" s="177"/>
      <c r="M192" s="183"/>
      <c r="N192" s="184"/>
      <c r="O192" s="184"/>
      <c r="P192" s="184"/>
      <c r="Q192" s="184"/>
      <c r="R192" s="184"/>
      <c r="S192" s="184"/>
      <c r="T192" s="185"/>
      <c r="AT192" s="179" t="s">
        <v>149</v>
      </c>
      <c r="AU192" s="179" t="s">
        <v>88</v>
      </c>
      <c r="AV192" s="13" t="s">
        <v>88</v>
      </c>
      <c r="AW192" s="13" t="s">
        <v>34</v>
      </c>
      <c r="AX192" s="13" t="s">
        <v>86</v>
      </c>
      <c r="AY192" s="179" t="s">
        <v>141</v>
      </c>
    </row>
    <row r="193" spans="1:65" s="2" customFormat="1" ht="16.5" customHeight="1">
      <c r="A193" s="33"/>
      <c r="B193" s="162"/>
      <c r="C193" s="163" t="s">
        <v>233</v>
      </c>
      <c r="D193" s="163" t="s">
        <v>143</v>
      </c>
      <c r="E193" s="164" t="s">
        <v>229</v>
      </c>
      <c r="F193" s="165" t="s">
        <v>230</v>
      </c>
      <c r="G193" s="166" t="s">
        <v>146</v>
      </c>
      <c r="H193" s="167">
        <v>148.4</v>
      </c>
      <c r="I193" s="168"/>
      <c r="J193" s="169">
        <f>ROUND(I193*H193,2)</f>
        <v>0</v>
      </c>
      <c r="K193" s="170"/>
      <c r="L193" s="34"/>
      <c r="M193" s="171" t="s">
        <v>1</v>
      </c>
      <c r="N193" s="172" t="s">
        <v>43</v>
      </c>
      <c r="O193" s="59"/>
      <c r="P193" s="173">
        <f>O193*H193</f>
        <v>0</v>
      </c>
      <c r="Q193" s="173">
        <v>0</v>
      </c>
      <c r="R193" s="173">
        <f>Q193*H193</f>
        <v>0</v>
      </c>
      <c r="S193" s="173">
        <v>0</v>
      </c>
      <c r="T193" s="17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5" t="s">
        <v>147</v>
      </c>
      <c r="AT193" s="175" t="s">
        <v>143</v>
      </c>
      <c r="AU193" s="175" t="s">
        <v>88</v>
      </c>
      <c r="AY193" s="18" t="s">
        <v>141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8" t="s">
        <v>86</v>
      </c>
      <c r="BK193" s="176">
        <f>ROUND(I193*H193,2)</f>
        <v>0</v>
      </c>
      <c r="BL193" s="18" t="s">
        <v>147</v>
      </c>
      <c r="BM193" s="175" t="s">
        <v>841</v>
      </c>
    </row>
    <row r="194" spans="1:65" s="12" customFormat="1" ht="22.8" customHeight="1">
      <c r="B194" s="149"/>
      <c r="D194" s="150" t="s">
        <v>77</v>
      </c>
      <c r="E194" s="160" t="s">
        <v>159</v>
      </c>
      <c r="F194" s="160" t="s">
        <v>276</v>
      </c>
      <c r="I194" s="152"/>
      <c r="J194" s="161">
        <f>BK194</f>
        <v>0</v>
      </c>
      <c r="L194" s="149"/>
      <c r="M194" s="154"/>
      <c r="N194" s="155"/>
      <c r="O194" s="155"/>
      <c r="P194" s="156">
        <f>SUM(P195:P204)</f>
        <v>0</v>
      </c>
      <c r="Q194" s="155"/>
      <c r="R194" s="156">
        <f>SUM(R195:R204)</f>
        <v>2.4376199999999999</v>
      </c>
      <c r="S194" s="155"/>
      <c r="T194" s="157">
        <f>SUM(T195:T204)</f>
        <v>0</v>
      </c>
      <c r="AR194" s="150" t="s">
        <v>86</v>
      </c>
      <c r="AT194" s="158" t="s">
        <v>77</v>
      </c>
      <c r="AU194" s="158" t="s">
        <v>86</v>
      </c>
      <c r="AY194" s="150" t="s">
        <v>141</v>
      </c>
      <c r="BK194" s="159">
        <f>SUM(BK195:BK204)</f>
        <v>0</v>
      </c>
    </row>
    <row r="195" spans="1:65" s="2" customFormat="1" ht="21.75" customHeight="1">
      <c r="A195" s="33"/>
      <c r="B195" s="162"/>
      <c r="C195" s="163" t="s">
        <v>241</v>
      </c>
      <c r="D195" s="163" t="s">
        <v>143</v>
      </c>
      <c r="E195" s="164" t="s">
        <v>842</v>
      </c>
      <c r="F195" s="165" t="s">
        <v>843</v>
      </c>
      <c r="G195" s="166" t="s">
        <v>312</v>
      </c>
      <c r="H195" s="167">
        <v>6</v>
      </c>
      <c r="I195" s="168"/>
      <c r="J195" s="169">
        <f>ROUND(I195*H195,2)</f>
        <v>0</v>
      </c>
      <c r="K195" s="170"/>
      <c r="L195" s="34"/>
      <c r="M195" s="171" t="s">
        <v>1</v>
      </c>
      <c r="N195" s="172" t="s">
        <v>43</v>
      </c>
      <c r="O195" s="59"/>
      <c r="P195" s="173">
        <f>O195*H195</f>
        <v>0</v>
      </c>
      <c r="Q195" s="173">
        <v>0.24127000000000001</v>
      </c>
      <c r="R195" s="173">
        <f>Q195*H195</f>
        <v>1.4476200000000001</v>
      </c>
      <c r="S195" s="173">
        <v>0</v>
      </c>
      <c r="T195" s="17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75" t="s">
        <v>147</v>
      </c>
      <c r="AT195" s="175" t="s">
        <v>143</v>
      </c>
      <c r="AU195" s="175" t="s">
        <v>88</v>
      </c>
      <c r="AY195" s="18" t="s">
        <v>141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8" t="s">
        <v>86</v>
      </c>
      <c r="BK195" s="176">
        <f>ROUND(I195*H195,2)</f>
        <v>0</v>
      </c>
      <c r="BL195" s="18" t="s">
        <v>147</v>
      </c>
      <c r="BM195" s="175" t="s">
        <v>844</v>
      </c>
    </row>
    <row r="196" spans="1:65" s="14" customFormat="1">
      <c r="B196" s="186"/>
      <c r="D196" s="178" t="s">
        <v>149</v>
      </c>
      <c r="E196" s="187" t="s">
        <v>1</v>
      </c>
      <c r="F196" s="188" t="s">
        <v>845</v>
      </c>
      <c r="H196" s="187" t="s">
        <v>1</v>
      </c>
      <c r="I196" s="189"/>
      <c r="L196" s="186"/>
      <c r="M196" s="190"/>
      <c r="N196" s="191"/>
      <c r="O196" s="191"/>
      <c r="P196" s="191"/>
      <c r="Q196" s="191"/>
      <c r="R196" s="191"/>
      <c r="S196" s="191"/>
      <c r="T196" s="192"/>
      <c r="AT196" s="187" t="s">
        <v>149</v>
      </c>
      <c r="AU196" s="187" t="s">
        <v>88</v>
      </c>
      <c r="AV196" s="14" t="s">
        <v>86</v>
      </c>
      <c r="AW196" s="14" t="s">
        <v>34</v>
      </c>
      <c r="AX196" s="14" t="s">
        <v>78</v>
      </c>
      <c r="AY196" s="187" t="s">
        <v>141</v>
      </c>
    </row>
    <row r="197" spans="1:65" s="14" customFormat="1">
      <c r="B197" s="186"/>
      <c r="D197" s="178" t="s">
        <v>149</v>
      </c>
      <c r="E197" s="187" t="s">
        <v>1</v>
      </c>
      <c r="F197" s="188" t="s">
        <v>846</v>
      </c>
      <c r="H197" s="187" t="s">
        <v>1</v>
      </c>
      <c r="I197" s="189"/>
      <c r="L197" s="186"/>
      <c r="M197" s="190"/>
      <c r="N197" s="191"/>
      <c r="O197" s="191"/>
      <c r="P197" s="191"/>
      <c r="Q197" s="191"/>
      <c r="R197" s="191"/>
      <c r="S197" s="191"/>
      <c r="T197" s="192"/>
      <c r="AT197" s="187" t="s">
        <v>149</v>
      </c>
      <c r="AU197" s="187" t="s">
        <v>88</v>
      </c>
      <c r="AV197" s="14" t="s">
        <v>86</v>
      </c>
      <c r="AW197" s="14" t="s">
        <v>34</v>
      </c>
      <c r="AX197" s="14" t="s">
        <v>78</v>
      </c>
      <c r="AY197" s="187" t="s">
        <v>141</v>
      </c>
    </row>
    <row r="198" spans="1:65" s="13" customFormat="1">
      <c r="B198" s="177"/>
      <c r="D198" s="178" t="s">
        <v>149</v>
      </c>
      <c r="E198" s="179" t="s">
        <v>1</v>
      </c>
      <c r="F198" s="180" t="s">
        <v>847</v>
      </c>
      <c r="H198" s="181">
        <v>1</v>
      </c>
      <c r="I198" s="182"/>
      <c r="L198" s="177"/>
      <c r="M198" s="183"/>
      <c r="N198" s="184"/>
      <c r="O198" s="184"/>
      <c r="P198" s="184"/>
      <c r="Q198" s="184"/>
      <c r="R198" s="184"/>
      <c r="S198" s="184"/>
      <c r="T198" s="185"/>
      <c r="AT198" s="179" t="s">
        <v>149</v>
      </c>
      <c r="AU198" s="179" t="s">
        <v>88</v>
      </c>
      <c r="AV198" s="13" t="s">
        <v>88</v>
      </c>
      <c r="AW198" s="13" t="s">
        <v>34</v>
      </c>
      <c r="AX198" s="13" t="s">
        <v>78</v>
      </c>
      <c r="AY198" s="179" t="s">
        <v>141</v>
      </c>
    </row>
    <row r="199" spans="1:65" s="13" customFormat="1">
      <c r="B199" s="177"/>
      <c r="D199" s="178" t="s">
        <v>149</v>
      </c>
      <c r="E199" s="179" t="s">
        <v>1</v>
      </c>
      <c r="F199" s="180" t="s">
        <v>848</v>
      </c>
      <c r="H199" s="181">
        <v>5</v>
      </c>
      <c r="I199" s="182"/>
      <c r="L199" s="177"/>
      <c r="M199" s="183"/>
      <c r="N199" s="184"/>
      <c r="O199" s="184"/>
      <c r="P199" s="184"/>
      <c r="Q199" s="184"/>
      <c r="R199" s="184"/>
      <c r="S199" s="184"/>
      <c r="T199" s="185"/>
      <c r="AT199" s="179" t="s">
        <v>149</v>
      </c>
      <c r="AU199" s="179" t="s">
        <v>88</v>
      </c>
      <c r="AV199" s="13" t="s">
        <v>88</v>
      </c>
      <c r="AW199" s="13" t="s">
        <v>34</v>
      </c>
      <c r="AX199" s="13" t="s">
        <v>78</v>
      </c>
      <c r="AY199" s="179" t="s">
        <v>141</v>
      </c>
    </row>
    <row r="200" spans="1:65" s="15" customFormat="1">
      <c r="B200" s="193"/>
      <c r="D200" s="178" t="s">
        <v>149</v>
      </c>
      <c r="E200" s="194" t="s">
        <v>1</v>
      </c>
      <c r="F200" s="195" t="s">
        <v>158</v>
      </c>
      <c r="H200" s="196">
        <v>6</v>
      </c>
      <c r="I200" s="197"/>
      <c r="L200" s="193"/>
      <c r="M200" s="198"/>
      <c r="N200" s="199"/>
      <c r="O200" s="199"/>
      <c r="P200" s="199"/>
      <c r="Q200" s="199"/>
      <c r="R200" s="199"/>
      <c r="S200" s="199"/>
      <c r="T200" s="200"/>
      <c r="AT200" s="194" t="s">
        <v>149</v>
      </c>
      <c r="AU200" s="194" t="s">
        <v>88</v>
      </c>
      <c r="AV200" s="15" t="s">
        <v>147</v>
      </c>
      <c r="AW200" s="15" t="s">
        <v>34</v>
      </c>
      <c r="AX200" s="15" t="s">
        <v>86</v>
      </c>
      <c r="AY200" s="194" t="s">
        <v>141</v>
      </c>
    </row>
    <row r="201" spans="1:65" s="2" customFormat="1" ht="21.75" customHeight="1">
      <c r="A201" s="33"/>
      <c r="B201" s="162"/>
      <c r="C201" s="201" t="s">
        <v>248</v>
      </c>
      <c r="D201" s="201" t="s">
        <v>206</v>
      </c>
      <c r="E201" s="202" t="s">
        <v>849</v>
      </c>
      <c r="F201" s="203" t="s">
        <v>850</v>
      </c>
      <c r="G201" s="204" t="s">
        <v>280</v>
      </c>
      <c r="H201" s="205">
        <v>28</v>
      </c>
      <c r="I201" s="206"/>
      <c r="J201" s="207">
        <f>ROUND(I201*H201,2)</f>
        <v>0</v>
      </c>
      <c r="K201" s="208"/>
      <c r="L201" s="209"/>
      <c r="M201" s="210" t="s">
        <v>1</v>
      </c>
      <c r="N201" s="211" t="s">
        <v>43</v>
      </c>
      <c r="O201" s="59"/>
      <c r="P201" s="173">
        <f>O201*H201</f>
        <v>0</v>
      </c>
      <c r="Q201" s="173">
        <v>3.3000000000000002E-2</v>
      </c>
      <c r="R201" s="173">
        <f>Q201*H201</f>
        <v>0.92400000000000004</v>
      </c>
      <c r="S201" s="173">
        <v>0</v>
      </c>
      <c r="T201" s="174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5" t="s">
        <v>187</v>
      </c>
      <c r="AT201" s="175" t="s">
        <v>206</v>
      </c>
      <c r="AU201" s="175" t="s">
        <v>88</v>
      </c>
      <c r="AY201" s="18" t="s">
        <v>141</v>
      </c>
      <c r="BE201" s="176">
        <f>IF(N201="základní",J201,0)</f>
        <v>0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8" t="s">
        <v>86</v>
      </c>
      <c r="BK201" s="176">
        <f>ROUND(I201*H201,2)</f>
        <v>0</v>
      </c>
      <c r="BL201" s="18" t="s">
        <v>147</v>
      </c>
      <c r="BM201" s="175" t="s">
        <v>851</v>
      </c>
    </row>
    <row r="202" spans="1:65" s="13" customFormat="1">
      <c r="B202" s="177"/>
      <c r="D202" s="178" t="s">
        <v>149</v>
      </c>
      <c r="F202" s="180" t="s">
        <v>852</v>
      </c>
      <c r="H202" s="181">
        <v>28</v>
      </c>
      <c r="I202" s="182"/>
      <c r="L202" s="177"/>
      <c r="M202" s="183"/>
      <c r="N202" s="184"/>
      <c r="O202" s="184"/>
      <c r="P202" s="184"/>
      <c r="Q202" s="184"/>
      <c r="R202" s="184"/>
      <c r="S202" s="184"/>
      <c r="T202" s="185"/>
      <c r="AT202" s="179" t="s">
        <v>149</v>
      </c>
      <c r="AU202" s="179" t="s">
        <v>88</v>
      </c>
      <c r="AV202" s="13" t="s">
        <v>88</v>
      </c>
      <c r="AW202" s="13" t="s">
        <v>3</v>
      </c>
      <c r="AX202" s="13" t="s">
        <v>86</v>
      </c>
      <c r="AY202" s="179" t="s">
        <v>141</v>
      </c>
    </row>
    <row r="203" spans="1:65" s="2" customFormat="1" ht="21.75" customHeight="1">
      <c r="A203" s="33"/>
      <c r="B203" s="162"/>
      <c r="C203" s="201" t="s">
        <v>7</v>
      </c>
      <c r="D203" s="201" t="s">
        <v>206</v>
      </c>
      <c r="E203" s="202" t="s">
        <v>853</v>
      </c>
      <c r="F203" s="203" t="s">
        <v>854</v>
      </c>
      <c r="G203" s="204" t="s">
        <v>280</v>
      </c>
      <c r="H203" s="205">
        <v>6</v>
      </c>
      <c r="I203" s="206"/>
      <c r="J203" s="207">
        <f>ROUND(I203*H203,2)</f>
        <v>0</v>
      </c>
      <c r="K203" s="208"/>
      <c r="L203" s="209"/>
      <c r="M203" s="210" t="s">
        <v>1</v>
      </c>
      <c r="N203" s="211" t="s">
        <v>43</v>
      </c>
      <c r="O203" s="59"/>
      <c r="P203" s="173">
        <f>O203*H203</f>
        <v>0</v>
      </c>
      <c r="Q203" s="173">
        <v>1.0999999999999999E-2</v>
      </c>
      <c r="R203" s="173">
        <f>Q203*H203</f>
        <v>6.6000000000000003E-2</v>
      </c>
      <c r="S203" s="173">
        <v>0</v>
      </c>
      <c r="T203" s="174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5" t="s">
        <v>187</v>
      </c>
      <c r="AT203" s="175" t="s">
        <v>206</v>
      </c>
      <c r="AU203" s="175" t="s">
        <v>88</v>
      </c>
      <c r="AY203" s="18" t="s">
        <v>141</v>
      </c>
      <c r="BE203" s="176">
        <f>IF(N203="základní",J203,0)</f>
        <v>0</v>
      </c>
      <c r="BF203" s="176">
        <f>IF(N203="snížená",J203,0)</f>
        <v>0</v>
      </c>
      <c r="BG203" s="176">
        <f>IF(N203="zákl. přenesená",J203,0)</f>
        <v>0</v>
      </c>
      <c r="BH203" s="176">
        <f>IF(N203="sníž. přenesená",J203,0)</f>
        <v>0</v>
      </c>
      <c r="BI203" s="176">
        <f>IF(N203="nulová",J203,0)</f>
        <v>0</v>
      </c>
      <c r="BJ203" s="18" t="s">
        <v>86</v>
      </c>
      <c r="BK203" s="176">
        <f>ROUND(I203*H203,2)</f>
        <v>0</v>
      </c>
      <c r="BL203" s="18" t="s">
        <v>147</v>
      </c>
      <c r="BM203" s="175" t="s">
        <v>855</v>
      </c>
    </row>
    <row r="204" spans="1:65" s="13" customFormat="1">
      <c r="B204" s="177"/>
      <c r="D204" s="178" t="s">
        <v>149</v>
      </c>
      <c r="F204" s="180" t="s">
        <v>856</v>
      </c>
      <c r="H204" s="181">
        <v>6</v>
      </c>
      <c r="I204" s="182"/>
      <c r="L204" s="177"/>
      <c r="M204" s="183"/>
      <c r="N204" s="184"/>
      <c r="O204" s="184"/>
      <c r="P204" s="184"/>
      <c r="Q204" s="184"/>
      <c r="R204" s="184"/>
      <c r="S204" s="184"/>
      <c r="T204" s="185"/>
      <c r="AT204" s="179" t="s">
        <v>149</v>
      </c>
      <c r="AU204" s="179" t="s">
        <v>88</v>
      </c>
      <c r="AV204" s="13" t="s">
        <v>88</v>
      </c>
      <c r="AW204" s="13" t="s">
        <v>3</v>
      </c>
      <c r="AX204" s="13" t="s">
        <v>86</v>
      </c>
      <c r="AY204" s="179" t="s">
        <v>141</v>
      </c>
    </row>
    <row r="205" spans="1:65" s="12" customFormat="1" ht="22.8" customHeight="1">
      <c r="B205" s="149"/>
      <c r="D205" s="150" t="s">
        <v>77</v>
      </c>
      <c r="E205" s="160" t="s">
        <v>169</v>
      </c>
      <c r="F205" s="160" t="s">
        <v>287</v>
      </c>
      <c r="I205" s="152"/>
      <c r="J205" s="161">
        <f>BK205</f>
        <v>0</v>
      </c>
      <c r="L205" s="149"/>
      <c r="M205" s="154"/>
      <c r="N205" s="155"/>
      <c r="O205" s="155"/>
      <c r="P205" s="156">
        <f>SUM(P206:P241)</f>
        <v>0</v>
      </c>
      <c r="Q205" s="155"/>
      <c r="R205" s="156">
        <f>SUM(R206:R241)</f>
        <v>49.790078000000001</v>
      </c>
      <c r="S205" s="155"/>
      <c r="T205" s="157">
        <f>SUM(T206:T241)</f>
        <v>0</v>
      </c>
      <c r="AR205" s="150" t="s">
        <v>86</v>
      </c>
      <c r="AT205" s="158" t="s">
        <v>77</v>
      </c>
      <c r="AU205" s="158" t="s">
        <v>86</v>
      </c>
      <c r="AY205" s="150" t="s">
        <v>141</v>
      </c>
      <c r="BK205" s="159">
        <f>SUM(BK206:BK241)</f>
        <v>0</v>
      </c>
    </row>
    <row r="206" spans="1:65" s="2" customFormat="1" ht="16.5" customHeight="1">
      <c r="A206" s="33"/>
      <c r="B206" s="162"/>
      <c r="C206" s="163" t="s">
        <v>256</v>
      </c>
      <c r="D206" s="163" t="s">
        <v>143</v>
      </c>
      <c r="E206" s="164" t="s">
        <v>857</v>
      </c>
      <c r="F206" s="165" t="s">
        <v>858</v>
      </c>
      <c r="G206" s="166" t="s">
        <v>146</v>
      </c>
      <c r="H206" s="167">
        <v>69.3</v>
      </c>
      <c r="I206" s="168"/>
      <c r="J206" s="169">
        <f>ROUND(I206*H206,2)</f>
        <v>0</v>
      </c>
      <c r="K206" s="170"/>
      <c r="L206" s="34"/>
      <c r="M206" s="171" t="s">
        <v>1</v>
      </c>
      <c r="N206" s="172" t="s">
        <v>43</v>
      </c>
      <c r="O206" s="59"/>
      <c r="P206" s="173">
        <f>O206*H206</f>
        <v>0</v>
      </c>
      <c r="Q206" s="173">
        <v>0</v>
      </c>
      <c r="R206" s="173">
        <f>Q206*H206</f>
        <v>0</v>
      </c>
      <c r="S206" s="173">
        <v>0</v>
      </c>
      <c r="T206" s="17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5" t="s">
        <v>147</v>
      </c>
      <c r="AT206" s="175" t="s">
        <v>143</v>
      </c>
      <c r="AU206" s="175" t="s">
        <v>88</v>
      </c>
      <c r="AY206" s="18" t="s">
        <v>141</v>
      </c>
      <c r="BE206" s="176">
        <f>IF(N206="základní",J206,0)</f>
        <v>0</v>
      </c>
      <c r="BF206" s="176">
        <f>IF(N206="snížená",J206,0)</f>
        <v>0</v>
      </c>
      <c r="BG206" s="176">
        <f>IF(N206="zákl. přenesená",J206,0)</f>
        <v>0</v>
      </c>
      <c r="BH206" s="176">
        <f>IF(N206="sníž. přenesená",J206,0)</f>
        <v>0</v>
      </c>
      <c r="BI206" s="176">
        <f>IF(N206="nulová",J206,0)</f>
        <v>0</v>
      </c>
      <c r="BJ206" s="18" t="s">
        <v>86</v>
      </c>
      <c r="BK206" s="176">
        <f>ROUND(I206*H206,2)</f>
        <v>0</v>
      </c>
      <c r="BL206" s="18" t="s">
        <v>147</v>
      </c>
      <c r="BM206" s="175" t="s">
        <v>859</v>
      </c>
    </row>
    <row r="207" spans="1:65" s="14" customFormat="1">
      <c r="B207" s="186"/>
      <c r="D207" s="178" t="s">
        <v>149</v>
      </c>
      <c r="E207" s="187" t="s">
        <v>1</v>
      </c>
      <c r="F207" s="188" t="s">
        <v>827</v>
      </c>
      <c r="H207" s="187" t="s">
        <v>1</v>
      </c>
      <c r="I207" s="189"/>
      <c r="L207" s="186"/>
      <c r="M207" s="190"/>
      <c r="N207" s="191"/>
      <c r="O207" s="191"/>
      <c r="P207" s="191"/>
      <c r="Q207" s="191"/>
      <c r="R207" s="191"/>
      <c r="S207" s="191"/>
      <c r="T207" s="192"/>
      <c r="AT207" s="187" t="s">
        <v>149</v>
      </c>
      <c r="AU207" s="187" t="s">
        <v>88</v>
      </c>
      <c r="AV207" s="14" t="s">
        <v>86</v>
      </c>
      <c r="AW207" s="14" t="s">
        <v>34</v>
      </c>
      <c r="AX207" s="14" t="s">
        <v>78</v>
      </c>
      <c r="AY207" s="187" t="s">
        <v>141</v>
      </c>
    </row>
    <row r="208" spans="1:65" s="13" customFormat="1">
      <c r="B208" s="177"/>
      <c r="D208" s="178" t="s">
        <v>149</v>
      </c>
      <c r="E208" s="179" t="s">
        <v>1</v>
      </c>
      <c r="F208" s="180" t="s">
        <v>828</v>
      </c>
      <c r="H208" s="181">
        <v>69.3</v>
      </c>
      <c r="I208" s="182"/>
      <c r="L208" s="177"/>
      <c r="M208" s="183"/>
      <c r="N208" s="184"/>
      <c r="O208" s="184"/>
      <c r="P208" s="184"/>
      <c r="Q208" s="184"/>
      <c r="R208" s="184"/>
      <c r="S208" s="184"/>
      <c r="T208" s="185"/>
      <c r="AT208" s="179" t="s">
        <v>149</v>
      </c>
      <c r="AU208" s="179" t="s">
        <v>88</v>
      </c>
      <c r="AV208" s="13" t="s">
        <v>88</v>
      </c>
      <c r="AW208" s="13" t="s">
        <v>34</v>
      </c>
      <c r="AX208" s="13" t="s">
        <v>78</v>
      </c>
      <c r="AY208" s="179" t="s">
        <v>141</v>
      </c>
    </row>
    <row r="209" spans="1:65" s="15" customFormat="1">
      <c r="B209" s="193"/>
      <c r="D209" s="178" t="s">
        <v>149</v>
      </c>
      <c r="E209" s="194" t="s">
        <v>1</v>
      </c>
      <c r="F209" s="195" t="s">
        <v>158</v>
      </c>
      <c r="H209" s="196">
        <v>69.3</v>
      </c>
      <c r="I209" s="197"/>
      <c r="L209" s="193"/>
      <c r="M209" s="198"/>
      <c r="N209" s="199"/>
      <c r="O209" s="199"/>
      <c r="P209" s="199"/>
      <c r="Q209" s="199"/>
      <c r="R209" s="199"/>
      <c r="S209" s="199"/>
      <c r="T209" s="200"/>
      <c r="AT209" s="194" t="s">
        <v>149</v>
      </c>
      <c r="AU209" s="194" t="s">
        <v>88</v>
      </c>
      <c r="AV209" s="15" t="s">
        <v>147</v>
      </c>
      <c r="AW209" s="15" t="s">
        <v>34</v>
      </c>
      <c r="AX209" s="15" t="s">
        <v>86</v>
      </c>
      <c r="AY209" s="194" t="s">
        <v>141</v>
      </c>
    </row>
    <row r="210" spans="1:65" s="2" customFormat="1" ht="21.75" customHeight="1">
      <c r="A210" s="33"/>
      <c r="B210" s="162"/>
      <c r="C210" s="163" t="s">
        <v>264</v>
      </c>
      <c r="D210" s="163" t="s">
        <v>143</v>
      </c>
      <c r="E210" s="164" t="s">
        <v>860</v>
      </c>
      <c r="F210" s="165" t="s">
        <v>861</v>
      </c>
      <c r="G210" s="166" t="s">
        <v>146</v>
      </c>
      <c r="H210" s="167">
        <v>69.3</v>
      </c>
      <c r="I210" s="168"/>
      <c r="J210" s="169">
        <f>ROUND(I210*H210,2)</f>
        <v>0</v>
      </c>
      <c r="K210" s="170"/>
      <c r="L210" s="34"/>
      <c r="M210" s="171" t="s">
        <v>1</v>
      </c>
      <c r="N210" s="172" t="s">
        <v>43</v>
      </c>
      <c r="O210" s="59"/>
      <c r="P210" s="173">
        <f>O210*H210</f>
        <v>0</v>
      </c>
      <c r="Q210" s="173">
        <v>0</v>
      </c>
      <c r="R210" s="173">
        <f>Q210*H210</f>
        <v>0</v>
      </c>
      <c r="S210" s="173">
        <v>0</v>
      </c>
      <c r="T210" s="174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5" t="s">
        <v>147</v>
      </c>
      <c r="AT210" s="175" t="s">
        <v>143</v>
      </c>
      <c r="AU210" s="175" t="s">
        <v>88</v>
      </c>
      <c r="AY210" s="18" t="s">
        <v>141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8" t="s">
        <v>86</v>
      </c>
      <c r="BK210" s="176">
        <f>ROUND(I210*H210,2)</f>
        <v>0</v>
      </c>
      <c r="BL210" s="18" t="s">
        <v>147</v>
      </c>
      <c r="BM210" s="175" t="s">
        <v>862</v>
      </c>
    </row>
    <row r="211" spans="1:65" s="14" customFormat="1">
      <c r="B211" s="186"/>
      <c r="D211" s="178" t="s">
        <v>149</v>
      </c>
      <c r="E211" s="187" t="s">
        <v>1</v>
      </c>
      <c r="F211" s="188" t="s">
        <v>809</v>
      </c>
      <c r="H211" s="187" t="s">
        <v>1</v>
      </c>
      <c r="I211" s="189"/>
      <c r="L211" s="186"/>
      <c r="M211" s="190"/>
      <c r="N211" s="191"/>
      <c r="O211" s="191"/>
      <c r="P211" s="191"/>
      <c r="Q211" s="191"/>
      <c r="R211" s="191"/>
      <c r="S211" s="191"/>
      <c r="T211" s="192"/>
      <c r="AT211" s="187" t="s">
        <v>149</v>
      </c>
      <c r="AU211" s="187" t="s">
        <v>88</v>
      </c>
      <c r="AV211" s="14" t="s">
        <v>86</v>
      </c>
      <c r="AW211" s="14" t="s">
        <v>34</v>
      </c>
      <c r="AX211" s="14" t="s">
        <v>78</v>
      </c>
      <c r="AY211" s="187" t="s">
        <v>141</v>
      </c>
    </row>
    <row r="212" spans="1:65" s="14" customFormat="1">
      <c r="B212" s="186"/>
      <c r="D212" s="178" t="s">
        <v>149</v>
      </c>
      <c r="E212" s="187" t="s">
        <v>1</v>
      </c>
      <c r="F212" s="188" t="s">
        <v>810</v>
      </c>
      <c r="H212" s="187" t="s">
        <v>1</v>
      </c>
      <c r="I212" s="189"/>
      <c r="L212" s="186"/>
      <c r="M212" s="190"/>
      <c r="N212" s="191"/>
      <c r="O212" s="191"/>
      <c r="P212" s="191"/>
      <c r="Q212" s="191"/>
      <c r="R212" s="191"/>
      <c r="S212" s="191"/>
      <c r="T212" s="192"/>
      <c r="AT212" s="187" t="s">
        <v>149</v>
      </c>
      <c r="AU212" s="187" t="s">
        <v>88</v>
      </c>
      <c r="AV212" s="14" t="s">
        <v>86</v>
      </c>
      <c r="AW212" s="14" t="s">
        <v>34</v>
      </c>
      <c r="AX212" s="14" t="s">
        <v>78</v>
      </c>
      <c r="AY212" s="187" t="s">
        <v>141</v>
      </c>
    </row>
    <row r="213" spans="1:65" s="13" customFormat="1">
      <c r="B213" s="177"/>
      <c r="D213" s="178" t="s">
        <v>149</v>
      </c>
      <c r="E213" s="179" t="s">
        <v>1</v>
      </c>
      <c r="F213" s="180" t="s">
        <v>828</v>
      </c>
      <c r="H213" s="181">
        <v>69.3</v>
      </c>
      <c r="I213" s="182"/>
      <c r="L213" s="177"/>
      <c r="M213" s="183"/>
      <c r="N213" s="184"/>
      <c r="O213" s="184"/>
      <c r="P213" s="184"/>
      <c r="Q213" s="184"/>
      <c r="R213" s="184"/>
      <c r="S213" s="184"/>
      <c r="T213" s="185"/>
      <c r="AT213" s="179" t="s">
        <v>149</v>
      </c>
      <c r="AU213" s="179" t="s">
        <v>88</v>
      </c>
      <c r="AV213" s="13" t="s">
        <v>88</v>
      </c>
      <c r="AW213" s="13" t="s">
        <v>34</v>
      </c>
      <c r="AX213" s="13" t="s">
        <v>78</v>
      </c>
      <c r="AY213" s="179" t="s">
        <v>141</v>
      </c>
    </row>
    <row r="214" spans="1:65" s="15" customFormat="1">
      <c r="B214" s="193"/>
      <c r="D214" s="178" t="s">
        <v>149</v>
      </c>
      <c r="E214" s="194" t="s">
        <v>1</v>
      </c>
      <c r="F214" s="195" t="s">
        <v>158</v>
      </c>
      <c r="H214" s="196">
        <v>69.3</v>
      </c>
      <c r="I214" s="197"/>
      <c r="L214" s="193"/>
      <c r="M214" s="198"/>
      <c r="N214" s="199"/>
      <c r="O214" s="199"/>
      <c r="P214" s="199"/>
      <c r="Q214" s="199"/>
      <c r="R214" s="199"/>
      <c r="S214" s="199"/>
      <c r="T214" s="200"/>
      <c r="AT214" s="194" t="s">
        <v>149</v>
      </c>
      <c r="AU214" s="194" t="s">
        <v>88</v>
      </c>
      <c r="AV214" s="15" t="s">
        <v>147</v>
      </c>
      <c r="AW214" s="15" t="s">
        <v>34</v>
      </c>
      <c r="AX214" s="15" t="s">
        <v>86</v>
      </c>
      <c r="AY214" s="194" t="s">
        <v>141</v>
      </c>
    </row>
    <row r="215" spans="1:65" s="2" customFormat="1" ht="21.75" customHeight="1">
      <c r="A215" s="33"/>
      <c r="B215" s="162"/>
      <c r="C215" s="163" t="s">
        <v>272</v>
      </c>
      <c r="D215" s="163" t="s">
        <v>143</v>
      </c>
      <c r="E215" s="164" t="s">
        <v>863</v>
      </c>
      <c r="F215" s="165" t="s">
        <v>864</v>
      </c>
      <c r="G215" s="166" t="s">
        <v>146</v>
      </c>
      <c r="H215" s="167">
        <v>69.3</v>
      </c>
      <c r="I215" s="168"/>
      <c r="J215" s="169">
        <f>ROUND(I215*H215,2)</f>
        <v>0</v>
      </c>
      <c r="K215" s="170"/>
      <c r="L215" s="34"/>
      <c r="M215" s="171" t="s">
        <v>1</v>
      </c>
      <c r="N215" s="172" t="s">
        <v>43</v>
      </c>
      <c r="O215" s="59"/>
      <c r="P215" s="173">
        <f>O215*H215</f>
        <v>0</v>
      </c>
      <c r="Q215" s="173">
        <v>0</v>
      </c>
      <c r="R215" s="173">
        <f>Q215*H215</f>
        <v>0</v>
      </c>
      <c r="S215" s="173">
        <v>0</v>
      </c>
      <c r="T215" s="174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5" t="s">
        <v>147</v>
      </c>
      <c r="AT215" s="175" t="s">
        <v>143</v>
      </c>
      <c r="AU215" s="175" t="s">
        <v>88</v>
      </c>
      <c r="AY215" s="18" t="s">
        <v>141</v>
      </c>
      <c r="BE215" s="176">
        <f>IF(N215="základní",J215,0)</f>
        <v>0</v>
      </c>
      <c r="BF215" s="176">
        <f>IF(N215="snížená",J215,0)</f>
        <v>0</v>
      </c>
      <c r="BG215" s="176">
        <f>IF(N215="zákl. přenesená",J215,0)</f>
        <v>0</v>
      </c>
      <c r="BH215" s="176">
        <f>IF(N215="sníž. přenesená",J215,0)</f>
        <v>0</v>
      </c>
      <c r="BI215" s="176">
        <f>IF(N215="nulová",J215,0)</f>
        <v>0</v>
      </c>
      <c r="BJ215" s="18" t="s">
        <v>86</v>
      </c>
      <c r="BK215" s="176">
        <f>ROUND(I215*H215,2)</f>
        <v>0</v>
      </c>
      <c r="BL215" s="18" t="s">
        <v>147</v>
      </c>
      <c r="BM215" s="175" t="s">
        <v>865</v>
      </c>
    </row>
    <row r="216" spans="1:65" s="14" customFormat="1">
      <c r="B216" s="186"/>
      <c r="D216" s="178" t="s">
        <v>149</v>
      </c>
      <c r="E216" s="187" t="s">
        <v>1</v>
      </c>
      <c r="F216" s="188" t="s">
        <v>809</v>
      </c>
      <c r="H216" s="187" t="s">
        <v>1</v>
      </c>
      <c r="I216" s="189"/>
      <c r="L216" s="186"/>
      <c r="M216" s="190"/>
      <c r="N216" s="191"/>
      <c r="O216" s="191"/>
      <c r="P216" s="191"/>
      <c r="Q216" s="191"/>
      <c r="R216" s="191"/>
      <c r="S216" s="191"/>
      <c r="T216" s="192"/>
      <c r="AT216" s="187" t="s">
        <v>149</v>
      </c>
      <c r="AU216" s="187" t="s">
        <v>88</v>
      </c>
      <c r="AV216" s="14" t="s">
        <v>86</v>
      </c>
      <c r="AW216" s="14" t="s">
        <v>34</v>
      </c>
      <c r="AX216" s="14" t="s">
        <v>78</v>
      </c>
      <c r="AY216" s="187" t="s">
        <v>141</v>
      </c>
    </row>
    <row r="217" spans="1:65" s="14" customFormat="1">
      <c r="B217" s="186"/>
      <c r="D217" s="178" t="s">
        <v>149</v>
      </c>
      <c r="E217" s="187" t="s">
        <v>1</v>
      </c>
      <c r="F217" s="188" t="s">
        <v>810</v>
      </c>
      <c r="H217" s="187" t="s">
        <v>1</v>
      </c>
      <c r="I217" s="189"/>
      <c r="L217" s="186"/>
      <c r="M217" s="190"/>
      <c r="N217" s="191"/>
      <c r="O217" s="191"/>
      <c r="P217" s="191"/>
      <c r="Q217" s="191"/>
      <c r="R217" s="191"/>
      <c r="S217" s="191"/>
      <c r="T217" s="192"/>
      <c r="AT217" s="187" t="s">
        <v>149</v>
      </c>
      <c r="AU217" s="187" t="s">
        <v>88</v>
      </c>
      <c r="AV217" s="14" t="s">
        <v>86</v>
      </c>
      <c r="AW217" s="14" t="s">
        <v>34</v>
      </c>
      <c r="AX217" s="14" t="s">
        <v>78</v>
      </c>
      <c r="AY217" s="187" t="s">
        <v>141</v>
      </c>
    </row>
    <row r="218" spans="1:65" s="13" customFormat="1">
      <c r="B218" s="177"/>
      <c r="D218" s="178" t="s">
        <v>149</v>
      </c>
      <c r="E218" s="179" t="s">
        <v>1</v>
      </c>
      <c r="F218" s="180" t="s">
        <v>828</v>
      </c>
      <c r="H218" s="181">
        <v>69.3</v>
      </c>
      <c r="I218" s="182"/>
      <c r="L218" s="177"/>
      <c r="M218" s="183"/>
      <c r="N218" s="184"/>
      <c r="O218" s="184"/>
      <c r="P218" s="184"/>
      <c r="Q218" s="184"/>
      <c r="R218" s="184"/>
      <c r="S218" s="184"/>
      <c r="T218" s="185"/>
      <c r="AT218" s="179" t="s">
        <v>149</v>
      </c>
      <c r="AU218" s="179" t="s">
        <v>88</v>
      </c>
      <c r="AV218" s="13" t="s">
        <v>88</v>
      </c>
      <c r="AW218" s="13" t="s">
        <v>34</v>
      </c>
      <c r="AX218" s="13" t="s">
        <v>78</v>
      </c>
      <c r="AY218" s="179" t="s">
        <v>141</v>
      </c>
    </row>
    <row r="219" spans="1:65" s="15" customFormat="1">
      <c r="B219" s="193"/>
      <c r="D219" s="178" t="s">
        <v>149</v>
      </c>
      <c r="E219" s="194" t="s">
        <v>1</v>
      </c>
      <c r="F219" s="195" t="s">
        <v>158</v>
      </c>
      <c r="H219" s="196">
        <v>69.3</v>
      </c>
      <c r="I219" s="197"/>
      <c r="L219" s="193"/>
      <c r="M219" s="198"/>
      <c r="N219" s="199"/>
      <c r="O219" s="199"/>
      <c r="P219" s="199"/>
      <c r="Q219" s="199"/>
      <c r="R219" s="199"/>
      <c r="S219" s="199"/>
      <c r="T219" s="200"/>
      <c r="AT219" s="194" t="s">
        <v>149</v>
      </c>
      <c r="AU219" s="194" t="s">
        <v>88</v>
      </c>
      <c r="AV219" s="15" t="s">
        <v>147</v>
      </c>
      <c r="AW219" s="15" t="s">
        <v>34</v>
      </c>
      <c r="AX219" s="15" t="s">
        <v>86</v>
      </c>
      <c r="AY219" s="194" t="s">
        <v>141</v>
      </c>
    </row>
    <row r="220" spans="1:65" s="2" customFormat="1" ht="21.75" customHeight="1">
      <c r="A220" s="33"/>
      <c r="B220" s="162"/>
      <c r="C220" s="163" t="s">
        <v>277</v>
      </c>
      <c r="D220" s="163" t="s">
        <v>143</v>
      </c>
      <c r="E220" s="164" t="s">
        <v>866</v>
      </c>
      <c r="F220" s="165" t="s">
        <v>867</v>
      </c>
      <c r="G220" s="166" t="s">
        <v>146</v>
      </c>
      <c r="H220" s="167">
        <v>78.2</v>
      </c>
      <c r="I220" s="168"/>
      <c r="J220" s="169">
        <f>ROUND(I220*H220,2)</f>
        <v>0</v>
      </c>
      <c r="K220" s="170"/>
      <c r="L220" s="34"/>
      <c r="M220" s="171" t="s">
        <v>1</v>
      </c>
      <c r="N220" s="172" t="s">
        <v>43</v>
      </c>
      <c r="O220" s="59"/>
      <c r="P220" s="173">
        <f>O220*H220</f>
        <v>0</v>
      </c>
      <c r="Q220" s="173">
        <v>0</v>
      </c>
      <c r="R220" s="173">
        <f>Q220*H220</f>
        <v>0</v>
      </c>
      <c r="S220" s="173">
        <v>0</v>
      </c>
      <c r="T220" s="174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75" t="s">
        <v>147</v>
      </c>
      <c r="AT220" s="175" t="s">
        <v>143</v>
      </c>
      <c r="AU220" s="175" t="s">
        <v>88</v>
      </c>
      <c r="AY220" s="18" t="s">
        <v>141</v>
      </c>
      <c r="BE220" s="176">
        <f>IF(N220="základní",J220,0)</f>
        <v>0</v>
      </c>
      <c r="BF220" s="176">
        <f>IF(N220="snížená",J220,0)</f>
        <v>0</v>
      </c>
      <c r="BG220" s="176">
        <f>IF(N220="zákl. přenesená",J220,0)</f>
        <v>0</v>
      </c>
      <c r="BH220" s="176">
        <f>IF(N220="sníž. přenesená",J220,0)</f>
        <v>0</v>
      </c>
      <c r="BI220" s="176">
        <f>IF(N220="nulová",J220,0)</f>
        <v>0</v>
      </c>
      <c r="BJ220" s="18" t="s">
        <v>86</v>
      </c>
      <c r="BK220" s="176">
        <f>ROUND(I220*H220,2)</f>
        <v>0</v>
      </c>
      <c r="BL220" s="18" t="s">
        <v>147</v>
      </c>
      <c r="BM220" s="175" t="s">
        <v>868</v>
      </c>
    </row>
    <row r="221" spans="1:65" s="14" customFormat="1">
      <c r="B221" s="186"/>
      <c r="D221" s="178" t="s">
        <v>149</v>
      </c>
      <c r="E221" s="187" t="s">
        <v>1</v>
      </c>
      <c r="F221" s="188" t="s">
        <v>812</v>
      </c>
      <c r="H221" s="187" t="s">
        <v>1</v>
      </c>
      <c r="I221" s="189"/>
      <c r="L221" s="186"/>
      <c r="M221" s="190"/>
      <c r="N221" s="191"/>
      <c r="O221" s="191"/>
      <c r="P221" s="191"/>
      <c r="Q221" s="191"/>
      <c r="R221" s="191"/>
      <c r="S221" s="191"/>
      <c r="T221" s="192"/>
      <c r="AT221" s="187" t="s">
        <v>149</v>
      </c>
      <c r="AU221" s="187" t="s">
        <v>88</v>
      </c>
      <c r="AV221" s="14" t="s">
        <v>86</v>
      </c>
      <c r="AW221" s="14" t="s">
        <v>34</v>
      </c>
      <c r="AX221" s="14" t="s">
        <v>78</v>
      </c>
      <c r="AY221" s="187" t="s">
        <v>141</v>
      </c>
    </row>
    <row r="222" spans="1:65" s="13" customFormat="1">
      <c r="B222" s="177"/>
      <c r="D222" s="178" t="s">
        <v>149</v>
      </c>
      <c r="E222" s="179" t="s">
        <v>1</v>
      </c>
      <c r="F222" s="180" t="s">
        <v>825</v>
      </c>
      <c r="H222" s="181">
        <v>55.8</v>
      </c>
      <c r="I222" s="182"/>
      <c r="L222" s="177"/>
      <c r="M222" s="183"/>
      <c r="N222" s="184"/>
      <c r="O222" s="184"/>
      <c r="P222" s="184"/>
      <c r="Q222" s="184"/>
      <c r="R222" s="184"/>
      <c r="S222" s="184"/>
      <c r="T222" s="185"/>
      <c r="AT222" s="179" t="s">
        <v>149</v>
      </c>
      <c r="AU222" s="179" t="s">
        <v>88</v>
      </c>
      <c r="AV222" s="13" t="s">
        <v>88</v>
      </c>
      <c r="AW222" s="13" t="s">
        <v>34</v>
      </c>
      <c r="AX222" s="13" t="s">
        <v>78</v>
      </c>
      <c r="AY222" s="179" t="s">
        <v>141</v>
      </c>
    </row>
    <row r="223" spans="1:65" s="13" customFormat="1">
      <c r="B223" s="177"/>
      <c r="D223" s="178" t="s">
        <v>149</v>
      </c>
      <c r="E223" s="179" t="s">
        <v>1</v>
      </c>
      <c r="F223" s="180" t="s">
        <v>824</v>
      </c>
      <c r="H223" s="181">
        <v>22.4</v>
      </c>
      <c r="I223" s="182"/>
      <c r="L223" s="177"/>
      <c r="M223" s="183"/>
      <c r="N223" s="184"/>
      <c r="O223" s="184"/>
      <c r="P223" s="184"/>
      <c r="Q223" s="184"/>
      <c r="R223" s="184"/>
      <c r="S223" s="184"/>
      <c r="T223" s="185"/>
      <c r="AT223" s="179" t="s">
        <v>149</v>
      </c>
      <c r="AU223" s="179" t="s">
        <v>88</v>
      </c>
      <c r="AV223" s="13" t="s">
        <v>88</v>
      </c>
      <c r="AW223" s="13" t="s">
        <v>34</v>
      </c>
      <c r="AX223" s="13" t="s">
        <v>78</v>
      </c>
      <c r="AY223" s="179" t="s">
        <v>141</v>
      </c>
    </row>
    <row r="224" spans="1:65" s="15" customFormat="1">
      <c r="B224" s="193"/>
      <c r="D224" s="178" t="s">
        <v>149</v>
      </c>
      <c r="E224" s="194" t="s">
        <v>1</v>
      </c>
      <c r="F224" s="195" t="s">
        <v>158</v>
      </c>
      <c r="H224" s="196">
        <v>78.199999999999989</v>
      </c>
      <c r="I224" s="197"/>
      <c r="L224" s="193"/>
      <c r="M224" s="198"/>
      <c r="N224" s="199"/>
      <c r="O224" s="199"/>
      <c r="P224" s="199"/>
      <c r="Q224" s="199"/>
      <c r="R224" s="199"/>
      <c r="S224" s="199"/>
      <c r="T224" s="200"/>
      <c r="AT224" s="194" t="s">
        <v>149</v>
      </c>
      <c r="AU224" s="194" t="s">
        <v>88</v>
      </c>
      <c r="AV224" s="15" t="s">
        <v>147</v>
      </c>
      <c r="AW224" s="15" t="s">
        <v>34</v>
      </c>
      <c r="AX224" s="15" t="s">
        <v>86</v>
      </c>
      <c r="AY224" s="194" t="s">
        <v>141</v>
      </c>
    </row>
    <row r="225" spans="1:65" s="2" customFormat="1" ht="16.5" customHeight="1">
      <c r="A225" s="33"/>
      <c r="B225" s="162"/>
      <c r="C225" s="163" t="s">
        <v>283</v>
      </c>
      <c r="D225" s="163" t="s">
        <v>143</v>
      </c>
      <c r="E225" s="164" t="s">
        <v>869</v>
      </c>
      <c r="F225" s="165" t="s">
        <v>870</v>
      </c>
      <c r="G225" s="166" t="s">
        <v>146</v>
      </c>
      <c r="H225" s="167">
        <v>64</v>
      </c>
      <c r="I225" s="168"/>
      <c r="J225" s="169">
        <f>ROUND(I225*H225,2)</f>
        <v>0</v>
      </c>
      <c r="K225" s="170"/>
      <c r="L225" s="34"/>
      <c r="M225" s="171" t="s">
        <v>1</v>
      </c>
      <c r="N225" s="172" t="s">
        <v>43</v>
      </c>
      <c r="O225" s="59"/>
      <c r="P225" s="173">
        <f>O225*H225</f>
        <v>0</v>
      </c>
      <c r="Q225" s="173">
        <v>0</v>
      </c>
      <c r="R225" s="173">
        <f>Q225*H225</f>
        <v>0</v>
      </c>
      <c r="S225" s="173">
        <v>0</v>
      </c>
      <c r="T225" s="17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5" t="s">
        <v>147</v>
      </c>
      <c r="AT225" s="175" t="s">
        <v>143</v>
      </c>
      <c r="AU225" s="175" t="s">
        <v>88</v>
      </c>
      <c r="AY225" s="18" t="s">
        <v>141</v>
      </c>
      <c r="BE225" s="176">
        <f>IF(N225="základní",J225,0)</f>
        <v>0</v>
      </c>
      <c r="BF225" s="176">
        <f>IF(N225="snížená",J225,0)</f>
        <v>0</v>
      </c>
      <c r="BG225" s="176">
        <f>IF(N225="zákl. přenesená",J225,0)</f>
        <v>0</v>
      </c>
      <c r="BH225" s="176">
        <f>IF(N225="sníž. přenesená",J225,0)</f>
        <v>0</v>
      </c>
      <c r="BI225" s="176">
        <f>IF(N225="nulová",J225,0)</f>
        <v>0</v>
      </c>
      <c r="BJ225" s="18" t="s">
        <v>86</v>
      </c>
      <c r="BK225" s="176">
        <f>ROUND(I225*H225,2)</f>
        <v>0</v>
      </c>
      <c r="BL225" s="18" t="s">
        <v>147</v>
      </c>
      <c r="BM225" s="175" t="s">
        <v>871</v>
      </c>
    </row>
    <row r="226" spans="1:65" s="13" customFormat="1">
      <c r="B226" s="177"/>
      <c r="D226" s="178" t="s">
        <v>149</v>
      </c>
      <c r="E226" s="179" t="s">
        <v>1</v>
      </c>
      <c r="F226" s="180" t="s">
        <v>826</v>
      </c>
      <c r="H226" s="181">
        <v>64</v>
      </c>
      <c r="I226" s="182"/>
      <c r="L226" s="177"/>
      <c r="M226" s="183"/>
      <c r="N226" s="184"/>
      <c r="O226" s="184"/>
      <c r="P226" s="184"/>
      <c r="Q226" s="184"/>
      <c r="R226" s="184"/>
      <c r="S226" s="184"/>
      <c r="T226" s="185"/>
      <c r="AT226" s="179" t="s">
        <v>149</v>
      </c>
      <c r="AU226" s="179" t="s">
        <v>88</v>
      </c>
      <c r="AV226" s="13" t="s">
        <v>88</v>
      </c>
      <c r="AW226" s="13" t="s">
        <v>34</v>
      </c>
      <c r="AX226" s="13" t="s">
        <v>78</v>
      </c>
      <c r="AY226" s="179" t="s">
        <v>141</v>
      </c>
    </row>
    <row r="227" spans="1:65" s="15" customFormat="1">
      <c r="B227" s="193"/>
      <c r="D227" s="178" t="s">
        <v>149</v>
      </c>
      <c r="E227" s="194" t="s">
        <v>1</v>
      </c>
      <c r="F227" s="195" t="s">
        <v>158</v>
      </c>
      <c r="H227" s="196">
        <v>64</v>
      </c>
      <c r="I227" s="197"/>
      <c r="L227" s="193"/>
      <c r="M227" s="198"/>
      <c r="N227" s="199"/>
      <c r="O227" s="199"/>
      <c r="P227" s="199"/>
      <c r="Q227" s="199"/>
      <c r="R227" s="199"/>
      <c r="S227" s="199"/>
      <c r="T227" s="200"/>
      <c r="AT227" s="194" t="s">
        <v>149</v>
      </c>
      <c r="AU227" s="194" t="s">
        <v>88</v>
      </c>
      <c r="AV227" s="15" t="s">
        <v>147</v>
      </c>
      <c r="AW227" s="15" t="s">
        <v>34</v>
      </c>
      <c r="AX227" s="15" t="s">
        <v>86</v>
      </c>
      <c r="AY227" s="194" t="s">
        <v>141</v>
      </c>
    </row>
    <row r="228" spans="1:65" s="2" customFormat="1" ht="21.75" customHeight="1">
      <c r="A228" s="33"/>
      <c r="B228" s="162"/>
      <c r="C228" s="163" t="s">
        <v>288</v>
      </c>
      <c r="D228" s="163" t="s">
        <v>143</v>
      </c>
      <c r="E228" s="164" t="s">
        <v>872</v>
      </c>
      <c r="F228" s="165" t="s">
        <v>873</v>
      </c>
      <c r="G228" s="166" t="s">
        <v>146</v>
      </c>
      <c r="H228" s="167">
        <v>78.2</v>
      </c>
      <c r="I228" s="168"/>
      <c r="J228" s="169">
        <f>ROUND(I228*H228,2)</f>
        <v>0</v>
      </c>
      <c r="K228" s="170"/>
      <c r="L228" s="34"/>
      <c r="M228" s="171" t="s">
        <v>1</v>
      </c>
      <c r="N228" s="172" t="s">
        <v>43</v>
      </c>
      <c r="O228" s="59"/>
      <c r="P228" s="173">
        <f>O228*H228</f>
        <v>0</v>
      </c>
      <c r="Q228" s="173">
        <v>8.4250000000000005E-2</v>
      </c>
      <c r="R228" s="173">
        <f>Q228*H228</f>
        <v>6.588350000000001</v>
      </c>
      <c r="S228" s="173">
        <v>0</v>
      </c>
      <c r="T228" s="174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5" t="s">
        <v>147</v>
      </c>
      <c r="AT228" s="175" t="s">
        <v>143</v>
      </c>
      <c r="AU228" s="175" t="s">
        <v>88</v>
      </c>
      <c r="AY228" s="18" t="s">
        <v>141</v>
      </c>
      <c r="BE228" s="176">
        <f>IF(N228="základní",J228,0)</f>
        <v>0</v>
      </c>
      <c r="BF228" s="176">
        <f>IF(N228="snížená",J228,0)</f>
        <v>0</v>
      </c>
      <c r="BG228" s="176">
        <f>IF(N228="zákl. přenesená",J228,0)</f>
        <v>0</v>
      </c>
      <c r="BH228" s="176">
        <f>IF(N228="sníž. přenesená",J228,0)</f>
        <v>0</v>
      </c>
      <c r="BI228" s="176">
        <f>IF(N228="nulová",J228,0)</f>
        <v>0</v>
      </c>
      <c r="BJ228" s="18" t="s">
        <v>86</v>
      </c>
      <c r="BK228" s="176">
        <f>ROUND(I228*H228,2)</f>
        <v>0</v>
      </c>
      <c r="BL228" s="18" t="s">
        <v>147</v>
      </c>
      <c r="BM228" s="175" t="s">
        <v>874</v>
      </c>
    </row>
    <row r="229" spans="1:65" s="14" customFormat="1">
      <c r="B229" s="186"/>
      <c r="D229" s="178" t="s">
        <v>149</v>
      </c>
      <c r="E229" s="187" t="s">
        <v>1</v>
      </c>
      <c r="F229" s="188" t="s">
        <v>812</v>
      </c>
      <c r="H229" s="187" t="s">
        <v>1</v>
      </c>
      <c r="I229" s="189"/>
      <c r="L229" s="186"/>
      <c r="M229" s="190"/>
      <c r="N229" s="191"/>
      <c r="O229" s="191"/>
      <c r="P229" s="191"/>
      <c r="Q229" s="191"/>
      <c r="R229" s="191"/>
      <c r="S229" s="191"/>
      <c r="T229" s="192"/>
      <c r="AT229" s="187" t="s">
        <v>149</v>
      </c>
      <c r="AU229" s="187" t="s">
        <v>88</v>
      </c>
      <c r="AV229" s="14" t="s">
        <v>86</v>
      </c>
      <c r="AW229" s="14" t="s">
        <v>34</v>
      </c>
      <c r="AX229" s="14" t="s">
        <v>78</v>
      </c>
      <c r="AY229" s="187" t="s">
        <v>141</v>
      </c>
    </row>
    <row r="230" spans="1:65" s="13" customFormat="1">
      <c r="B230" s="177"/>
      <c r="D230" s="178" t="s">
        <v>149</v>
      </c>
      <c r="E230" s="179" t="s">
        <v>1</v>
      </c>
      <c r="F230" s="180" t="s">
        <v>824</v>
      </c>
      <c r="H230" s="181">
        <v>22.4</v>
      </c>
      <c r="I230" s="182"/>
      <c r="L230" s="177"/>
      <c r="M230" s="183"/>
      <c r="N230" s="184"/>
      <c r="O230" s="184"/>
      <c r="P230" s="184"/>
      <c r="Q230" s="184"/>
      <c r="R230" s="184"/>
      <c r="S230" s="184"/>
      <c r="T230" s="185"/>
      <c r="AT230" s="179" t="s">
        <v>149</v>
      </c>
      <c r="AU230" s="179" t="s">
        <v>88</v>
      </c>
      <c r="AV230" s="13" t="s">
        <v>88</v>
      </c>
      <c r="AW230" s="13" t="s">
        <v>34</v>
      </c>
      <c r="AX230" s="13" t="s">
        <v>78</v>
      </c>
      <c r="AY230" s="179" t="s">
        <v>141</v>
      </c>
    </row>
    <row r="231" spans="1:65" s="13" customFormat="1">
      <c r="B231" s="177"/>
      <c r="D231" s="178" t="s">
        <v>149</v>
      </c>
      <c r="E231" s="179" t="s">
        <v>1</v>
      </c>
      <c r="F231" s="180" t="s">
        <v>825</v>
      </c>
      <c r="H231" s="181">
        <v>55.8</v>
      </c>
      <c r="I231" s="182"/>
      <c r="L231" s="177"/>
      <c r="M231" s="183"/>
      <c r="N231" s="184"/>
      <c r="O231" s="184"/>
      <c r="P231" s="184"/>
      <c r="Q231" s="184"/>
      <c r="R231" s="184"/>
      <c r="S231" s="184"/>
      <c r="T231" s="185"/>
      <c r="AT231" s="179" t="s">
        <v>149</v>
      </c>
      <c r="AU231" s="179" t="s">
        <v>88</v>
      </c>
      <c r="AV231" s="13" t="s">
        <v>88</v>
      </c>
      <c r="AW231" s="13" t="s">
        <v>34</v>
      </c>
      <c r="AX231" s="13" t="s">
        <v>78</v>
      </c>
      <c r="AY231" s="179" t="s">
        <v>141</v>
      </c>
    </row>
    <row r="232" spans="1:65" s="15" customFormat="1">
      <c r="B232" s="193"/>
      <c r="D232" s="178" t="s">
        <v>149</v>
      </c>
      <c r="E232" s="194" t="s">
        <v>1</v>
      </c>
      <c r="F232" s="195" t="s">
        <v>158</v>
      </c>
      <c r="H232" s="196">
        <v>78.199999999999989</v>
      </c>
      <c r="I232" s="197"/>
      <c r="L232" s="193"/>
      <c r="M232" s="198"/>
      <c r="N232" s="199"/>
      <c r="O232" s="199"/>
      <c r="P232" s="199"/>
      <c r="Q232" s="199"/>
      <c r="R232" s="199"/>
      <c r="S232" s="199"/>
      <c r="T232" s="200"/>
      <c r="AT232" s="194" t="s">
        <v>149</v>
      </c>
      <c r="AU232" s="194" t="s">
        <v>88</v>
      </c>
      <c r="AV232" s="15" t="s">
        <v>147</v>
      </c>
      <c r="AW232" s="15" t="s">
        <v>34</v>
      </c>
      <c r="AX232" s="15" t="s">
        <v>86</v>
      </c>
      <c r="AY232" s="194" t="s">
        <v>141</v>
      </c>
    </row>
    <row r="233" spans="1:65" s="2" customFormat="1" ht="16.5" customHeight="1">
      <c r="A233" s="33"/>
      <c r="B233" s="162"/>
      <c r="C233" s="201" t="s">
        <v>293</v>
      </c>
      <c r="D233" s="201" t="s">
        <v>206</v>
      </c>
      <c r="E233" s="202" t="s">
        <v>875</v>
      </c>
      <c r="F233" s="203" t="s">
        <v>876</v>
      </c>
      <c r="G233" s="204" t="s">
        <v>146</v>
      </c>
      <c r="H233" s="205">
        <v>78.981999999999999</v>
      </c>
      <c r="I233" s="206"/>
      <c r="J233" s="207">
        <f>ROUND(I233*H233,2)</f>
        <v>0</v>
      </c>
      <c r="K233" s="208"/>
      <c r="L233" s="209"/>
      <c r="M233" s="210" t="s">
        <v>1</v>
      </c>
      <c r="N233" s="211" t="s">
        <v>43</v>
      </c>
      <c r="O233" s="59"/>
      <c r="P233" s="173">
        <f>O233*H233</f>
        <v>0</v>
      </c>
      <c r="Q233" s="173">
        <v>0.113</v>
      </c>
      <c r="R233" s="173">
        <f>Q233*H233</f>
        <v>8.9249659999999995</v>
      </c>
      <c r="S233" s="173">
        <v>0</v>
      </c>
      <c r="T233" s="174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5" t="s">
        <v>187</v>
      </c>
      <c r="AT233" s="175" t="s">
        <v>206</v>
      </c>
      <c r="AU233" s="175" t="s">
        <v>88</v>
      </c>
      <c r="AY233" s="18" t="s">
        <v>141</v>
      </c>
      <c r="BE233" s="176">
        <f>IF(N233="základní",J233,0)</f>
        <v>0</v>
      </c>
      <c r="BF233" s="176">
        <f>IF(N233="snížená",J233,0)</f>
        <v>0</v>
      </c>
      <c r="BG233" s="176">
        <f>IF(N233="zákl. přenesená",J233,0)</f>
        <v>0</v>
      </c>
      <c r="BH233" s="176">
        <f>IF(N233="sníž. přenesená",J233,0)</f>
        <v>0</v>
      </c>
      <c r="BI233" s="176">
        <f>IF(N233="nulová",J233,0)</f>
        <v>0</v>
      </c>
      <c r="BJ233" s="18" t="s">
        <v>86</v>
      </c>
      <c r="BK233" s="176">
        <f>ROUND(I233*H233,2)</f>
        <v>0</v>
      </c>
      <c r="BL233" s="18" t="s">
        <v>147</v>
      </c>
      <c r="BM233" s="175" t="s">
        <v>877</v>
      </c>
    </row>
    <row r="234" spans="1:65" s="13" customFormat="1">
      <c r="B234" s="177"/>
      <c r="D234" s="178" t="s">
        <v>149</v>
      </c>
      <c r="E234" s="179" t="s">
        <v>1</v>
      </c>
      <c r="F234" s="180" t="s">
        <v>878</v>
      </c>
      <c r="H234" s="181">
        <v>78.981999999999999</v>
      </c>
      <c r="I234" s="182"/>
      <c r="L234" s="177"/>
      <c r="M234" s="183"/>
      <c r="N234" s="184"/>
      <c r="O234" s="184"/>
      <c r="P234" s="184"/>
      <c r="Q234" s="184"/>
      <c r="R234" s="184"/>
      <c r="S234" s="184"/>
      <c r="T234" s="185"/>
      <c r="AT234" s="179" t="s">
        <v>149</v>
      </c>
      <c r="AU234" s="179" t="s">
        <v>88</v>
      </c>
      <c r="AV234" s="13" t="s">
        <v>88</v>
      </c>
      <c r="AW234" s="13" t="s">
        <v>34</v>
      </c>
      <c r="AX234" s="13" t="s">
        <v>86</v>
      </c>
      <c r="AY234" s="179" t="s">
        <v>141</v>
      </c>
    </row>
    <row r="235" spans="1:65" s="2" customFormat="1" ht="21.75" customHeight="1">
      <c r="A235" s="33"/>
      <c r="B235" s="162"/>
      <c r="C235" s="163" t="s">
        <v>299</v>
      </c>
      <c r="D235" s="163" t="s">
        <v>143</v>
      </c>
      <c r="E235" s="164" t="s">
        <v>879</v>
      </c>
      <c r="F235" s="165" t="s">
        <v>880</v>
      </c>
      <c r="G235" s="166" t="s">
        <v>146</v>
      </c>
      <c r="H235" s="167">
        <v>133.30000000000001</v>
      </c>
      <c r="I235" s="168"/>
      <c r="J235" s="169">
        <f>ROUND(I235*H235,2)</f>
        <v>0</v>
      </c>
      <c r="K235" s="170"/>
      <c r="L235" s="34"/>
      <c r="M235" s="171" t="s">
        <v>1</v>
      </c>
      <c r="N235" s="172" t="s">
        <v>43</v>
      </c>
      <c r="O235" s="59"/>
      <c r="P235" s="173">
        <f>O235*H235</f>
        <v>0</v>
      </c>
      <c r="Q235" s="173">
        <v>0.10362</v>
      </c>
      <c r="R235" s="173">
        <f>Q235*H235</f>
        <v>13.812546000000001</v>
      </c>
      <c r="S235" s="173">
        <v>0</v>
      </c>
      <c r="T235" s="174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75" t="s">
        <v>147</v>
      </c>
      <c r="AT235" s="175" t="s">
        <v>143</v>
      </c>
      <c r="AU235" s="175" t="s">
        <v>88</v>
      </c>
      <c r="AY235" s="18" t="s">
        <v>141</v>
      </c>
      <c r="BE235" s="176">
        <f>IF(N235="základní",J235,0)</f>
        <v>0</v>
      </c>
      <c r="BF235" s="176">
        <f>IF(N235="snížená",J235,0)</f>
        <v>0</v>
      </c>
      <c r="BG235" s="176">
        <f>IF(N235="zákl. přenesená",J235,0)</f>
        <v>0</v>
      </c>
      <c r="BH235" s="176">
        <f>IF(N235="sníž. přenesená",J235,0)</f>
        <v>0</v>
      </c>
      <c r="BI235" s="176">
        <f>IF(N235="nulová",J235,0)</f>
        <v>0</v>
      </c>
      <c r="BJ235" s="18" t="s">
        <v>86</v>
      </c>
      <c r="BK235" s="176">
        <f>ROUND(I235*H235,2)</f>
        <v>0</v>
      </c>
      <c r="BL235" s="18" t="s">
        <v>147</v>
      </c>
      <c r="BM235" s="175" t="s">
        <v>881</v>
      </c>
    </row>
    <row r="236" spans="1:65" s="13" customFormat="1">
      <c r="B236" s="177"/>
      <c r="D236" s="178" t="s">
        <v>149</v>
      </c>
      <c r="E236" s="179" t="s">
        <v>1</v>
      </c>
      <c r="F236" s="180" t="s">
        <v>826</v>
      </c>
      <c r="H236" s="181">
        <v>64</v>
      </c>
      <c r="I236" s="182"/>
      <c r="L236" s="177"/>
      <c r="M236" s="183"/>
      <c r="N236" s="184"/>
      <c r="O236" s="184"/>
      <c r="P236" s="184"/>
      <c r="Q236" s="184"/>
      <c r="R236" s="184"/>
      <c r="S236" s="184"/>
      <c r="T236" s="185"/>
      <c r="AT236" s="179" t="s">
        <v>149</v>
      </c>
      <c r="AU236" s="179" t="s">
        <v>88</v>
      </c>
      <c r="AV236" s="13" t="s">
        <v>88</v>
      </c>
      <c r="AW236" s="13" t="s">
        <v>34</v>
      </c>
      <c r="AX236" s="13" t="s">
        <v>78</v>
      </c>
      <c r="AY236" s="179" t="s">
        <v>141</v>
      </c>
    </row>
    <row r="237" spans="1:65" s="14" customFormat="1">
      <c r="B237" s="186"/>
      <c r="D237" s="178" t="s">
        <v>149</v>
      </c>
      <c r="E237" s="187" t="s">
        <v>1</v>
      </c>
      <c r="F237" s="188" t="s">
        <v>827</v>
      </c>
      <c r="H237" s="187" t="s">
        <v>1</v>
      </c>
      <c r="I237" s="189"/>
      <c r="L237" s="186"/>
      <c r="M237" s="190"/>
      <c r="N237" s="191"/>
      <c r="O237" s="191"/>
      <c r="P237" s="191"/>
      <c r="Q237" s="191"/>
      <c r="R237" s="191"/>
      <c r="S237" s="191"/>
      <c r="T237" s="192"/>
      <c r="AT237" s="187" t="s">
        <v>149</v>
      </c>
      <c r="AU237" s="187" t="s">
        <v>88</v>
      </c>
      <c r="AV237" s="14" t="s">
        <v>86</v>
      </c>
      <c r="AW237" s="14" t="s">
        <v>34</v>
      </c>
      <c r="AX237" s="14" t="s">
        <v>78</v>
      </c>
      <c r="AY237" s="187" t="s">
        <v>141</v>
      </c>
    </row>
    <row r="238" spans="1:65" s="13" customFormat="1">
      <c r="B238" s="177"/>
      <c r="D238" s="178" t="s">
        <v>149</v>
      </c>
      <c r="E238" s="179" t="s">
        <v>1</v>
      </c>
      <c r="F238" s="180" t="s">
        <v>828</v>
      </c>
      <c r="H238" s="181">
        <v>69.3</v>
      </c>
      <c r="I238" s="182"/>
      <c r="L238" s="177"/>
      <c r="M238" s="183"/>
      <c r="N238" s="184"/>
      <c r="O238" s="184"/>
      <c r="P238" s="184"/>
      <c r="Q238" s="184"/>
      <c r="R238" s="184"/>
      <c r="S238" s="184"/>
      <c r="T238" s="185"/>
      <c r="AT238" s="179" t="s">
        <v>149</v>
      </c>
      <c r="AU238" s="179" t="s">
        <v>88</v>
      </c>
      <c r="AV238" s="13" t="s">
        <v>88</v>
      </c>
      <c r="AW238" s="13" t="s">
        <v>34</v>
      </c>
      <c r="AX238" s="13" t="s">
        <v>78</v>
      </c>
      <c r="AY238" s="179" t="s">
        <v>141</v>
      </c>
    </row>
    <row r="239" spans="1:65" s="15" customFormat="1">
      <c r="B239" s="193"/>
      <c r="D239" s="178" t="s">
        <v>149</v>
      </c>
      <c r="E239" s="194" t="s">
        <v>1</v>
      </c>
      <c r="F239" s="195" t="s">
        <v>158</v>
      </c>
      <c r="H239" s="196">
        <v>133.30000000000001</v>
      </c>
      <c r="I239" s="197"/>
      <c r="L239" s="193"/>
      <c r="M239" s="198"/>
      <c r="N239" s="199"/>
      <c r="O239" s="199"/>
      <c r="P239" s="199"/>
      <c r="Q239" s="199"/>
      <c r="R239" s="199"/>
      <c r="S239" s="199"/>
      <c r="T239" s="200"/>
      <c r="AT239" s="194" t="s">
        <v>149</v>
      </c>
      <c r="AU239" s="194" t="s">
        <v>88</v>
      </c>
      <c r="AV239" s="15" t="s">
        <v>147</v>
      </c>
      <c r="AW239" s="15" t="s">
        <v>34</v>
      </c>
      <c r="AX239" s="15" t="s">
        <v>86</v>
      </c>
      <c r="AY239" s="194" t="s">
        <v>141</v>
      </c>
    </row>
    <row r="240" spans="1:65" s="2" customFormat="1" ht="16.5" customHeight="1">
      <c r="A240" s="33"/>
      <c r="B240" s="162"/>
      <c r="C240" s="201" t="s">
        <v>303</v>
      </c>
      <c r="D240" s="201" t="s">
        <v>206</v>
      </c>
      <c r="E240" s="202" t="s">
        <v>882</v>
      </c>
      <c r="F240" s="203" t="s">
        <v>883</v>
      </c>
      <c r="G240" s="204" t="s">
        <v>146</v>
      </c>
      <c r="H240" s="205">
        <v>134.63300000000001</v>
      </c>
      <c r="I240" s="206"/>
      <c r="J240" s="207">
        <f>ROUND(I240*H240,2)</f>
        <v>0</v>
      </c>
      <c r="K240" s="208"/>
      <c r="L240" s="209"/>
      <c r="M240" s="210" t="s">
        <v>1</v>
      </c>
      <c r="N240" s="211" t="s">
        <v>43</v>
      </c>
      <c r="O240" s="59"/>
      <c r="P240" s="173">
        <f>O240*H240</f>
        <v>0</v>
      </c>
      <c r="Q240" s="173">
        <v>0.152</v>
      </c>
      <c r="R240" s="173">
        <f>Q240*H240</f>
        <v>20.464216</v>
      </c>
      <c r="S240" s="173">
        <v>0</v>
      </c>
      <c r="T240" s="174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75" t="s">
        <v>187</v>
      </c>
      <c r="AT240" s="175" t="s">
        <v>206</v>
      </c>
      <c r="AU240" s="175" t="s">
        <v>88</v>
      </c>
      <c r="AY240" s="18" t="s">
        <v>141</v>
      </c>
      <c r="BE240" s="176">
        <f>IF(N240="základní",J240,0)</f>
        <v>0</v>
      </c>
      <c r="BF240" s="176">
        <f>IF(N240="snížená",J240,0)</f>
        <v>0</v>
      </c>
      <c r="BG240" s="176">
        <f>IF(N240="zákl. přenesená",J240,0)</f>
        <v>0</v>
      </c>
      <c r="BH240" s="176">
        <f>IF(N240="sníž. přenesená",J240,0)</f>
        <v>0</v>
      </c>
      <c r="BI240" s="176">
        <f>IF(N240="nulová",J240,0)</f>
        <v>0</v>
      </c>
      <c r="BJ240" s="18" t="s">
        <v>86</v>
      </c>
      <c r="BK240" s="176">
        <f>ROUND(I240*H240,2)</f>
        <v>0</v>
      </c>
      <c r="BL240" s="18" t="s">
        <v>147</v>
      </c>
      <c r="BM240" s="175" t="s">
        <v>884</v>
      </c>
    </row>
    <row r="241" spans="1:65" s="13" customFormat="1">
      <c r="B241" s="177"/>
      <c r="D241" s="178" t="s">
        <v>149</v>
      </c>
      <c r="E241" s="179" t="s">
        <v>1</v>
      </c>
      <c r="F241" s="180" t="s">
        <v>885</v>
      </c>
      <c r="H241" s="181">
        <v>134.63300000000001</v>
      </c>
      <c r="I241" s="182"/>
      <c r="L241" s="177"/>
      <c r="M241" s="183"/>
      <c r="N241" s="184"/>
      <c r="O241" s="184"/>
      <c r="P241" s="184"/>
      <c r="Q241" s="184"/>
      <c r="R241" s="184"/>
      <c r="S241" s="184"/>
      <c r="T241" s="185"/>
      <c r="AT241" s="179" t="s">
        <v>149</v>
      </c>
      <c r="AU241" s="179" t="s">
        <v>88</v>
      </c>
      <c r="AV241" s="13" t="s">
        <v>88</v>
      </c>
      <c r="AW241" s="13" t="s">
        <v>34</v>
      </c>
      <c r="AX241" s="13" t="s">
        <v>86</v>
      </c>
      <c r="AY241" s="179" t="s">
        <v>141</v>
      </c>
    </row>
    <row r="242" spans="1:65" s="12" customFormat="1" ht="22.8" customHeight="1">
      <c r="B242" s="149"/>
      <c r="D242" s="150" t="s">
        <v>77</v>
      </c>
      <c r="E242" s="160" t="s">
        <v>187</v>
      </c>
      <c r="F242" s="160" t="s">
        <v>342</v>
      </c>
      <c r="I242" s="152"/>
      <c r="J242" s="161">
        <f>BK242</f>
        <v>0</v>
      </c>
      <c r="L242" s="149"/>
      <c r="M242" s="154"/>
      <c r="N242" s="155"/>
      <c r="O242" s="155"/>
      <c r="P242" s="156">
        <f>P243</f>
        <v>0</v>
      </c>
      <c r="Q242" s="155"/>
      <c r="R242" s="156">
        <f>R243</f>
        <v>5.9999999999999995E-4</v>
      </c>
      <c r="S242" s="155"/>
      <c r="T242" s="157">
        <f>T243</f>
        <v>0</v>
      </c>
      <c r="AR242" s="150" t="s">
        <v>86</v>
      </c>
      <c r="AT242" s="158" t="s">
        <v>77</v>
      </c>
      <c r="AU242" s="158" t="s">
        <v>86</v>
      </c>
      <c r="AY242" s="150" t="s">
        <v>141</v>
      </c>
      <c r="BK242" s="159">
        <f>BK243</f>
        <v>0</v>
      </c>
    </row>
    <row r="243" spans="1:65" s="2" customFormat="1" ht="16.5" customHeight="1">
      <c r="A243" s="33"/>
      <c r="B243" s="162"/>
      <c r="C243" s="163" t="s">
        <v>309</v>
      </c>
      <c r="D243" s="163" t="s">
        <v>143</v>
      </c>
      <c r="E243" s="164" t="s">
        <v>344</v>
      </c>
      <c r="F243" s="165" t="s">
        <v>345</v>
      </c>
      <c r="G243" s="166" t="s">
        <v>280</v>
      </c>
      <c r="H243" s="167">
        <v>1</v>
      </c>
      <c r="I243" s="168"/>
      <c r="J243" s="169">
        <f>ROUND(I243*H243,2)</f>
        <v>0</v>
      </c>
      <c r="K243" s="170"/>
      <c r="L243" s="34"/>
      <c r="M243" s="171" t="s">
        <v>1</v>
      </c>
      <c r="N243" s="172" t="s">
        <v>43</v>
      </c>
      <c r="O243" s="59"/>
      <c r="P243" s="173">
        <f>O243*H243</f>
        <v>0</v>
      </c>
      <c r="Q243" s="173">
        <v>5.9999999999999995E-4</v>
      </c>
      <c r="R243" s="173">
        <f>Q243*H243</f>
        <v>5.9999999999999995E-4</v>
      </c>
      <c r="S243" s="173">
        <v>0</v>
      </c>
      <c r="T243" s="174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75" t="s">
        <v>147</v>
      </c>
      <c r="AT243" s="175" t="s">
        <v>143</v>
      </c>
      <c r="AU243" s="175" t="s">
        <v>88</v>
      </c>
      <c r="AY243" s="18" t="s">
        <v>141</v>
      </c>
      <c r="BE243" s="176">
        <f>IF(N243="základní",J243,0)</f>
        <v>0</v>
      </c>
      <c r="BF243" s="176">
        <f>IF(N243="snížená",J243,0)</f>
        <v>0</v>
      </c>
      <c r="BG243" s="176">
        <f>IF(N243="zákl. přenesená",J243,0)</f>
        <v>0</v>
      </c>
      <c r="BH243" s="176">
        <f>IF(N243="sníž. přenesená",J243,0)</f>
        <v>0</v>
      </c>
      <c r="BI243" s="176">
        <f>IF(N243="nulová",J243,0)</f>
        <v>0</v>
      </c>
      <c r="BJ243" s="18" t="s">
        <v>86</v>
      </c>
      <c r="BK243" s="176">
        <f>ROUND(I243*H243,2)</f>
        <v>0</v>
      </c>
      <c r="BL243" s="18" t="s">
        <v>147</v>
      </c>
      <c r="BM243" s="175" t="s">
        <v>886</v>
      </c>
    </row>
    <row r="244" spans="1:65" s="12" customFormat="1" ht="22.8" customHeight="1">
      <c r="B244" s="149"/>
      <c r="D244" s="150" t="s">
        <v>77</v>
      </c>
      <c r="E244" s="160" t="s">
        <v>191</v>
      </c>
      <c r="F244" s="160" t="s">
        <v>347</v>
      </c>
      <c r="I244" s="152"/>
      <c r="J244" s="161">
        <f>BK244</f>
        <v>0</v>
      </c>
      <c r="L244" s="149"/>
      <c r="M244" s="154"/>
      <c r="N244" s="155"/>
      <c r="O244" s="155"/>
      <c r="P244" s="156">
        <f>SUM(P245:P286)</f>
        <v>0</v>
      </c>
      <c r="Q244" s="155"/>
      <c r="R244" s="156">
        <f>SUM(R245:R286)</f>
        <v>35.100846359999998</v>
      </c>
      <c r="S244" s="155"/>
      <c r="T244" s="157">
        <f>SUM(T245:T286)</f>
        <v>0</v>
      </c>
      <c r="AR244" s="150" t="s">
        <v>86</v>
      </c>
      <c r="AT244" s="158" t="s">
        <v>77</v>
      </c>
      <c r="AU244" s="158" t="s">
        <v>86</v>
      </c>
      <c r="AY244" s="150" t="s">
        <v>141</v>
      </c>
      <c r="BK244" s="159">
        <f>SUM(BK245:BK286)</f>
        <v>0</v>
      </c>
    </row>
    <row r="245" spans="1:65" s="2" customFormat="1" ht="21.75" customHeight="1">
      <c r="A245" s="33"/>
      <c r="B245" s="162"/>
      <c r="C245" s="163" t="s">
        <v>316</v>
      </c>
      <c r="D245" s="163" t="s">
        <v>143</v>
      </c>
      <c r="E245" s="164" t="s">
        <v>887</v>
      </c>
      <c r="F245" s="165" t="s">
        <v>888</v>
      </c>
      <c r="G245" s="166" t="s">
        <v>312</v>
      </c>
      <c r="H245" s="167">
        <v>8</v>
      </c>
      <c r="I245" s="168"/>
      <c r="J245" s="169">
        <f>ROUND(I245*H245,2)</f>
        <v>0</v>
      </c>
      <c r="K245" s="170"/>
      <c r="L245" s="34"/>
      <c r="M245" s="171" t="s">
        <v>1</v>
      </c>
      <c r="N245" s="172" t="s">
        <v>43</v>
      </c>
      <c r="O245" s="59"/>
      <c r="P245" s="173">
        <f>O245*H245</f>
        <v>0</v>
      </c>
      <c r="Q245" s="173">
        <v>0.15540000000000001</v>
      </c>
      <c r="R245" s="173">
        <f>Q245*H245</f>
        <v>1.2432000000000001</v>
      </c>
      <c r="S245" s="173">
        <v>0</v>
      </c>
      <c r="T245" s="174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5" t="s">
        <v>147</v>
      </c>
      <c r="AT245" s="175" t="s">
        <v>143</v>
      </c>
      <c r="AU245" s="175" t="s">
        <v>88</v>
      </c>
      <c r="AY245" s="18" t="s">
        <v>141</v>
      </c>
      <c r="BE245" s="176">
        <f>IF(N245="základní",J245,0)</f>
        <v>0</v>
      </c>
      <c r="BF245" s="176">
        <f>IF(N245="snížená",J245,0)</f>
        <v>0</v>
      </c>
      <c r="BG245" s="176">
        <f>IF(N245="zákl. přenesená",J245,0)</f>
        <v>0</v>
      </c>
      <c r="BH245" s="176">
        <f>IF(N245="sníž. přenesená",J245,0)</f>
        <v>0</v>
      </c>
      <c r="BI245" s="176">
        <f>IF(N245="nulová",J245,0)</f>
        <v>0</v>
      </c>
      <c r="BJ245" s="18" t="s">
        <v>86</v>
      </c>
      <c r="BK245" s="176">
        <f>ROUND(I245*H245,2)</f>
        <v>0</v>
      </c>
      <c r="BL245" s="18" t="s">
        <v>147</v>
      </c>
      <c r="BM245" s="175" t="s">
        <v>889</v>
      </c>
    </row>
    <row r="246" spans="1:65" s="14" customFormat="1">
      <c r="B246" s="186"/>
      <c r="D246" s="178" t="s">
        <v>149</v>
      </c>
      <c r="E246" s="187" t="s">
        <v>1</v>
      </c>
      <c r="F246" s="188" t="s">
        <v>845</v>
      </c>
      <c r="H246" s="187" t="s">
        <v>1</v>
      </c>
      <c r="I246" s="189"/>
      <c r="L246" s="186"/>
      <c r="M246" s="190"/>
      <c r="N246" s="191"/>
      <c r="O246" s="191"/>
      <c r="P246" s="191"/>
      <c r="Q246" s="191"/>
      <c r="R246" s="191"/>
      <c r="S246" s="191"/>
      <c r="T246" s="192"/>
      <c r="AT246" s="187" t="s">
        <v>149</v>
      </c>
      <c r="AU246" s="187" t="s">
        <v>88</v>
      </c>
      <c r="AV246" s="14" t="s">
        <v>86</v>
      </c>
      <c r="AW246" s="14" t="s">
        <v>34</v>
      </c>
      <c r="AX246" s="14" t="s">
        <v>78</v>
      </c>
      <c r="AY246" s="187" t="s">
        <v>141</v>
      </c>
    </row>
    <row r="247" spans="1:65" s="13" customFormat="1">
      <c r="B247" s="177"/>
      <c r="D247" s="178" t="s">
        <v>149</v>
      </c>
      <c r="E247" s="179" t="s">
        <v>1</v>
      </c>
      <c r="F247" s="180" t="s">
        <v>890</v>
      </c>
      <c r="H247" s="181">
        <v>8</v>
      </c>
      <c r="I247" s="182"/>
      <c r="L247" s="177"/>
      <c r="M247" s="183"/>
      <c r="N247" s="184"/>
      <c r="O247" s="184"/>
      <c r="P247" s="184"/>
      <c r="Q247" s="184"/>
      <c r="R247" s="184"/>
      <c r="S247" s="184"/>
      <c r="T247" s="185"/>
      <c r="AT247" s="179" t="s">
        <v>149</v>
      </c>
      <c r="AU247" s="179" t="s">
        <v>88</v>
      </c>
      <c r="AV247" s="13" t="s">
        <v>88</v>
      </c>
      <c r="AW247" s="13" t="s">
        <v>34</v>
      </c>
      <c r="AX247" s="13" t="s">
        <v>78</v>
      </c>
      <c r="AY247" s="179" t="s">
        <v>141</v>
      </c>
    </row>
    <row r="248" spans="1:65" s="15" customFormat="1">
      <c r="B248" s="193"/>
      <c r="D248" s="178" t="s">
        <v>149</v>
      </c>
      <c r="E248" s="194" t="s">
        <v>1</v>
      </c>
      <c r="F248" s="195" t="s">
        <v>158</v>
      </c>
      <c r="H248" s="196">
        <v>8</v>
      </c>
      <c r="I248" s="197"/>
      <c r="L248" s="193"/>
      <c r="M248" s="198"/>
      <c r="N248" s="199"/>
      <c r="O248" s="199"/>
      <c r="P248" s="199"/>
      <c r="Q248" s="199"/>
      <c r="R248" s="199"/>
      <c r="S248" s="199"/>
      <c r="T248" s="200"/>
      <c r="AT248" s="194" t="s">
        <v>149</v>
      </c>
      <c r="AU248" s="194" t="s">
        <v>88</v>
      </c>
      <c r="AV248" s="15" t="s">
        <v>147</v>
      </c>
      <c r="AW248" s="15" t="s">
        <v>34</v>
      </c>
      <c r="AX248" s="15" t="s">
        <v>86</v>
      </c>
      <c r="AY248" s="194" t="s">
        <v>141</v>
      </c>
    </row>
    <row r="249" spans="1:65" s="2" customFormat="1" ht="21.75" customHeight="1">
      <c r="A249" s="33"/>
      <c r="B249" s="162"/>
      <c r="C249" s="201" t="s">
        <v>323</v>
      </c>
      <c r="D249" s="201" t="s">
        <v>206</v>
      </c>
      <c r="E249" s="202" t="s">
        <v>891</v>
      </c>
      <c r="F249" s="203" t="s">
        <v>892</v>
      </c>
      <c r="G249" s="204" t="s">
        <v>312</v>
      </c>
      <c r="H249" s="205">
        <v>8.08</v>
      </c>
      <c r="I249" s="206"/>
      <c r="J249" s="207">
        <f>ROUND(I249*H249,2)</f>
        <v>0</v>
      </c>
      <c r="K249" s="208"/>
      <c r="L249" s="209"/>
      <c r="M249" s="210" t="s">
        <v>1</v>
      </c>
      <c r="N249" s="211" t="s">
        <v>43</v>
      </c>
      <c r="O249" s="59"/>
      <c r="P249" s="173">
        <f>O249*H249</f>
        <v>0</v>
      </c>
      <c r="Q249" s="173">
        <v>4.8300000000000003E-2</v>
      </c>
      <c r="R249" s="173">
        <f>Q249*H249</f>
        <v>0.390264</v>
      </c>
      <c r="S249" s="173">
        <v>0</v>
      </c>
      <c r="T249" s="174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75" t="s">
        <v>187</v>
      </c>
      <c r="AT249" s="175" t="s">
        <v>206</v>
      </c>
      <c r="AU249" s="175" t="s">
        <v>88</v>
      </c>
      <c r="AY249" s="18" t="s">
        <v>141</v>
      </c>
      <c r="BE249" s="176">
        <f>IF(N249="základní",J249,0)</f>
        <v>0</v>
      </c>
      <c r="BF249" s="176">
        <f>IF(N249="snížená",J249,0)</f>
        <v>0</v>
      </c>
      <c r="BG249" s="176">
        <f>IF(N249="zákl. přenesená",J249,0)</f>
        <v>0</v>
      </c>
      <c r="BH249" s="176">
        <f>IF(N249="sníž. přenesená",J249,0)</f>
        <v>0</v>
      </c>
      <c r="BI249" s="176">
        <f>IF(N249="nulová",J249,0)</f>
        <v>0</v>
      </c>
      <c r="BJ249" s="18" t="s">
        <v>86</v>
      </c>
      <c r="BK249" s="176">
        <f>ROUND(I249*H249,2)</f>
        <v>0</v>
      </c>
      <c r="BL249" s="18" t="s">
        <v>147</v>
      </c>
      <c r="BM249" s="175" t="s">
        <v>893</v>
      </c>
    </row>
    <row r="250" spans="1:65" s="13" customFormat="1">
      <c r="B250" s="177"/>
      <c r="D250" s="178" t="s">
        <v>149</v>
      </c>
      <c r="E250" s="179" t="s">
        <v>1</v>
      </c>
      <c r="F250" s="180" t="s">
        <v>894</v>
      </c>
      <c r="H250" s="181">
        <v>8.08</v>
      </c>
      <c r="I250" s="182"/>
      <c r="L250" s="177"/>
      <c r="M250" s="183"/>
      <c r="N250" s="184"/>
      <c r="O250" s="184"/>
      <c r="P250" s="184"/>
      <c r="Q250" s="184"/>
      <c r="R250" s="184"/>
      <c r="S250" s="184"/>
      <c r="T250" s="185"/>
      <c r="AT250" s="179" t="s">
        <v>149</v>
      </c>
      <c r="AU250" s="179" t="s">
        <v>88</v>
      </c>
      <c r="AV250" s="13" t="s">
        <v>88</v>
      </c>
      <c r="AW250" s="13" t="s">
        <v>34</v>
      </c>
      <c r="AX250" s="13" t="s">
        <v>86</v>
      </c>
      <c r="AY250" s="179" t="s">
        <v>141</v>
      </c>
    </row>
    <row r="251" spans="1:65" s="2" customFormat="1" ht="21.75" customHeight="1">
      <c r="A251" s="33"/>
      <c r="B251" s="162"/>
      <c r="C251" s="163" t="s">
        <v>328</v>
      </c>
      <c r="D251" s="163" t="s">
        <v>143</v>
      </c>
      <c r="E251" s="164" t="s">
        <v>770</v>
      </c>
      <c r="F251" s="165" t="s">
        <v>771</v>
      </c>
      <c r="G251" s="166" t="s">
        <v>312</v>
      </c>
      <c r="H251" s="167">
        <v>153.6</v>
      </c>
      <c r="I251" s="168"/>
      <c r="J251" s="169">
        <f>ROUND(I251*H251,2)</f>
        <v>0</v>
      </c>
      <c r="K251" s="170"/>
      <c r="L251" s="34"/>
      <c r="M251" s="171" t="s">
        <v>1</v>
      </c>
      <c r="N251" s="172" t="s">
        <v>43</v>
      </c>
      <c r="O251" s="59"/>
      <c r="P251" s="173">
        <f>O251*H251</f>
        <v>0</v>
      </c>
      <c r="Q251" s="173">
        <v>0.10095</v>
      </c>
      <c r="R251" s="173">
        <f>Q251*H251</f>
        <v>15.50592</v>
      </c>
      <c r="S251" s="173">
        <v>0</v>
      </c>
      <c r="T251" s="174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75" t="s">
        <v>147</v>
      </c>
      <c r="AT251" s="175" t="s">
        <v>143</v>
      </c>
      <c r="AU251" s="175" t="s">
        <v>88</v>
      </c>
      <c r="AY251" s="18" t="s">
        <v>141</v>
      </c>
      <c r="BE251" s="176">
        <f>IF(N251="základní",J251,0)</f>
        <v>0</v>
      </c>
      <c r="BF251" s="176">
        <f>IF(N251="snížená",J251,0)</f>
        <v>0</v>
      </c>
      <c r="BG251" s="176">
        <f>IF(N251="zákl. přenesená",J251,0)</f>
        <v>0</v>
      </c>
      <c r="BH251" s="176">
        <f>IF(N251="sníž. přenesená",J251,0)</f>
        <v>0</v>
      </c>
      <c r="BI251" s="176">
        <f>IF(N251="nulová",J251,0)</f>
        <v>0</v>
      </c>
      <c r="BJ251" s="18" t="s">
        <v>86</v>
      </c>
      <c r="BK251" s="176">
        <f>ROUND(I251*H251,2)</f>
        <v>0</v>
      </c>
      <c r="BL251" s="18" t="s">
        <v>147</v>
      </c>
      <c r="BM251" s="175" t="s">
        <v>895</v>
      </c>
    </row>
    <row r="252" spans="1:65" s="14" customFormat="1">
      <c r="B252" s="186"/>
      <c r="D252" s="178" t="s">
        <v>149</v>
      </c>
      <c r="E252" s="187" t="s">
        <v>1</v>
      </c>
      <c r="F252" s="188" t="s">
        <v>896</v>
      </c>
      <c r="H252" s="187" t="s">
        <v>1</v>
      </c>
      <c r="I252" s="189"/>
      <c r="L252" s="186"/>
      <c r="M252" s="190"/>
      <c r="N252" s="191"/>
      <c r="O252" s="191"/>
      <c r="P252" s="191"/>
      <c r="Q252" s="191"/>
      <c r="R252" s="191"/>
      <c r="S252" s="191"/>
      <c r="T252" s="192"/>
      <c r="AT252" s="187" t="s">
        <v>149</v>
      </c>
      <c r="AU252" s="187" t="s">
        <v>88</v>
      </c>
      <c r="AV252" s="14" t="s">
        <v>86</v>
      </c>
      <c r="AW252" s="14" t="s">
        <v>34</v>
      </c>
      <c r="AX252" s="14" t="s">
        <v>78</v>
      </c>
      <c r="AY252" s="187" t="s">
        <v>141</v>
      </c>
    </row>
    <row r="253" spans="1:65" s="14" customFormat="1">
      <c r="B253" s="186"/>
      <c r="D253" s="178" t="s">
        <v>149</v>
      </c>
      <c r="E253" s="187" t="s">
        <v>1</v>
      </c>
      <c r="F253" s="188" t="s">
        <v>897</v>
      </c>
      <c r="H253" s="187" t="s">
        <v>1</v>
      </c>
      <c r="I253" s="189"/>
      <c r="L253" s="186"/>
      <c r="M253" s="190"/>
      <c r="N253" s="191"/>
      <c r="O253" s="191"/>
      <c r="P253" s="191"/>
      <c r="Q253" s="191"/>
      <c r="R253" s="191"/>
      <c r="S253" s="191"/>
      <c r="T253" s="192"/>
      <c r="AT253" s="187" t="s">
        <v>149</v>
      </c>
      <c r="AU253" s="187" t="s">
        <v>88</v>
      </c>
      <c r="AV253" s="14" t="s">
        <v>86</v>
      </c>
      <c r="AW253" s="14" t="s">
        <v>34</v>
      </c>
      <c r="AX253" s="14" t="s">
        <v>78</v>
      </c>
      <c r="AY253" s="187" t="s">
        <v>141</v>
      </c>
    </row>
    <row r="254" spans="1:65" s="13" customFormat="1">
      <c r="B254" s="177"/>
      <c r="D254" s="178" t="s">
        <v>149</v>
      </c>
      <c r="E254" s="179" t="s">
        <v>1</v>
      </c>
      <c r="F254" s="180" t="s">
        <v>898</v>
      </c>
      <c r="H254" s="181">
        <v>42.6</v>
      </c>
      <c r="I254" s="182"/>
      <c r="L254" s="177"/>
      <c r="M254" s="183"/>
      <c r="N254" s="184"/>
      <c r="O254" s="184"/>
      <c r="P254" s="184"/>
      <c r="Q254" s="184"/>
      <c r="R254" s="184"/>
      <c r="S254" s="184"/>
      <c r="T254" s="185"/>
      <c r="AT254" s="179" t="s">
        <v>149</v>
      </c>
      <c r="AU254" s="179" t="s">
        <v>88</v>
      </c>
      <c r="AV254" s="13" t="s">
        <v>88</v>
      </c>
      <c r="AW254" s="13" t="s">
        <v>34</v>
      </c>
      <c r="AX254" s="13" t="s">
        <v>78</v>
      </c>
      <c r="AY254" s="179" t="s">
        <v>141</v>
      </c>
    </row>
    <row r="255" spans="1:65" s="14" customFormat="1">
      <c r="B255" s="186"/>
      <c r="D255" s="178" t="s">
        <v>149</v>
      </c>
      <c r="E255" s="187" t="s">
        <v>1</v>
      </c>
      <c r="F255" s="188" t="s">
        <v>899</v>
      </c>
      <c r="H255" s="187" t="s">
        <v>1</v>
      </c>
      <c r="I255" s="189"/>
      <c r="L255" s="186"/>
      <c r="M255" s="190"/>
      <c r="N255" s="191"/>
      <c r="O255" s="191"/>
      <c r="P255" s="191"/>
      <c r="Q255" s="191"/>
      <c r="R255" s="191"/>
      <c r="S255" s="191"/>
      <c r="T255" s="192"/>
      <c r="AT255" s="187" t="s">
        <v>149</v>
      </c>
      <c r="AU255" s="187" t="s">
        <v>88</v>
      </c>
      <c r="AV255" s="14" t="s">
        <v>86</v>
      </c>
      <c r="AW255" s="14" t="s">
        <v>34</v>
      </c>
      <c r="AX255" s="14" t="s">
        <v>78</v>
      </c>
      <c r="AY255" s="187" t="s">
        <v>141</v>
      </c>
    </row>
    <row r="256" spans="1:65" s="13" customFormat="1">
      <c r="B256" s="177"/>
      <c r="D256" s="178" t="s">
        <v>149</v>
      </c>
      <c r="E256" s="179" t="s">
        <v>1</v>
      </c>
      <c r="F256" s="180" t="s">
        <v>900</v>
      </c>
      <c r="H256" s="181">
        <v>32</v>
      </c>
      <c r="I256" s="182"/>
      <c r="L256" s="177"/>
      <c r="M256" s="183"/>
      <c r="N256" s="184"/>
      <c r="O256" s="184"/>
      <c r="P256" s="184"/>
      <c r="Q256" s="184"/>
      <c r="R256" s="184"/>
      <c r="S256" s="184"/>
      <c r="T256" s="185"/>
      <c r="AT256" s="179" t="s">
        <v>149</v>
      </c>
      <c r="AU256" s="179" t="s">
        <v>88</v>
      </c>
      <c r="AV256" s="13" t="s">
        <v>88</v>
      </c>
      <c r="AW256" s="13" t="s">
        <v>34</v>
      </c>
      <c r="AX256" s="13" t="s">
        <v>78</v>
      </c>
      <c r="AY256" s="179" t="s">
        <v>141</v>
      </c>
    </row>
    <row r="257" spans="1:65" s="13" customFormat="1">
      <c r="B257" s="177"/>
      <c r="D257" s="178" t="s">
        <v>149</v>
      </c>
      <c r="E257" s="179" t="s">
        <v>1</v>
      </c>
      <c r="F257" s="180" t="s">
        <v>901</v>
      </c>
      <c r="H257" s="181">
        <v>31</v>
      </c>
      <c r="I257" s="182"/>
      <c r="L257" s="177"/>
      <c r="M257" s="183"/>
      <c r="N257" s="184"/>
      <c r="O257" s="184"/>
      <c r="P257" s="184"/>
      <c r="Q257" s="184"/>
      <c r="R257" s="184"/>
      <c r="S257" s="184"/>
      <c r="T257" s="185"/>
      <c r="AT257" s="179" t="s">
        <v>149</v>
      </c>
      <c r="AU257" s="179" t="s">
        <v>88</v>
      </c>
      <c r="AV257" s="13" t="s">
        <v>88</v>
      </c>
      <c r="AW257" s="13" t="s">
        <v>34</v>
      </c>
      <c r="AX257" s="13" t="s">
        <v>78</v>
      </c>
      <c r="AY257" s="179" t="s">
        <v>141</v>
      </c>
    </row>
    <row r="258" spans="1:65" s="13" customFormat="1">
      <c r="B258" s="177"/>
      <c r="D258" s="178" t="s">
        <v>149</v>
      </c>
      <c r="E258" s="179" t="s">
        <v>1</v>
      </c>
      <c r="F258" s="180" t="s">
        <v>902</v>
      </c>
      <c r="H258" s="181">
        <v>48</v>
      </c>
      <c r="I258" s="182"/>
      <c r="L258" s="177"/>
      <c r="M258" s="183"/>
      <c r="N258" s="184"/>
      <c r="O258" s="184"/>
      <c r="P258" s="184"/>
      <c r="Q258" s="184"/>
      <c r="R258" s="184"/>
      <c r="S258" s="184"/>
      <c r="T258" s="185"/>
      <c r="AT258" s="179" t="s">
        <v>149</v>
      </c>
      <c r="AU258" s="179" t="s">
        <v>88</v>
      </c>
      <c r="AV258" s="13" t="s">
        <v>88</v>
      </c>
      <c r="AW258" s="13" t="s">
        <v>34</v>
      </c>
      <c r="AX258" s="13" t="s">
        <v>78</v>
      </c>
      <c r="AY258" s="179" t="s">
        <v>141</v>
      </c>
    </row>
    <row r="259" spans="1:65" s="15" customFormat="1">
      <c r="B259" s="193"/>
      <c r="D259" s="178" t="s">
        <v>149</v>
      </c>
      <c r="E259" s="194" t="s">
        <v>1</v>
      </c>
      <c r="F259" s="195" t="s">
        <v>158</v>
      </c>
      <c r="H259" s="196">
        <v>153.6</v>
      </c>
      <c r="I259" s="197"/>
      <c r="L259" s="193"/>
      <c r="M259" s="198"/>
      <c r="N259" s="199"/>
      <c r="O259" s="199"/>
      <c r="P259" s="199"/>
      <c r="Q259" s="199"/>
      <c r="R259" s="199"/>
      <c r="S259" s="199"/>
      <c r="T259" s="200"/>
      <c r="AT259" s="194" t="s">
        <v>149</v>
      </c>
      <c r="AU259" s="194" t="s">
        <v>88</v>
      </c>
      <c r="AV259" s="15" t="s">
        <v>147</v>
      </c>
      <c r="AW259" s="15" t="s">
        <v>34</v>
      </c>
      <c r="AX259" s="15" t="s">
        <v>86</v>
      </c>
      <c r="AY259" s="194" t="s">
        <v>141</v>
      </c>
    </row>
    <row r="260" spans="1:65" s="2" customFormat="1" ht="16.5" customHeight="1">
      <c r="A260" s="33"/>
      <c r="B260" s="162"/>
      <c r="C260" s="201" t="s">
        <v>335</v>
      </c>
      <c r="D260" s="201" t="s">
        <v>206</v>
      </c>
      <c r="E260" s="202" t="s">
        <v>903</v>
      </c>
      <c r="F260" s="203" t="s">
        <v>904</v>
      </c>
      <c r="G260" s="204" t="s">
        <v>312</v>
      </c>
      <c r="H260" s="205">
        <v>112.11</v>
      </c>
      <c r="I260" s="206"/>
      <c r="J260" s="207">
        <f>ROUND(I260*H260,2)</f>
        <v>0</v>
      </c>
      <c r="K260" s="208"/>
      <c r="L260" s="209"/>
      <c r="M260" s="210" t="s">
        <v>1</v>
      </c>
      <c r="N260" s="211" t="s">
        <v>43</v>
      </c>
      <c r="O260" s="59"/>
      <c r="P260" s="173">
        <f>O260*H260</f>
        <v>0</v>
      </c>
      <c r="Q260" s="173">
        <v>2.1999999999999999E-2</v>
      </c>
      <c r="R260" s="173">
        <f>Q260*H260</f>
        <v>2.4664199999999998</v>
      </c>
      <c r="S260" s="173">
        <v>0</v>
      </c>
      <c r="T260" s="174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75" t="s">
        <v>187</v>
      </c>
      <c r="AT260" s="175" t="s">
        <v>206</v>
      </c>
      <c r="AU260" s="175" t="s">
        <v>88</v>
      </c>
      <c r="AY260" s="18" t="s">
        <v>141</v>
      </c>
      <c r="BE260" s="176">
        <f>IF(N260="základní",J260,0)</f>
        <v>0</v>
      </c>
      <c r="BF260" s="176">
        <f>IF(N260="snížená",J260,0)</f>
        <v>0</v>
      </c>
      <c r="BG260" s="176">
        <f>IF(N260="zákl. přenesená",J260,0)</f>
        <v>0</v>
      </c>
      <c r="BH260" s="176">
        <f>IF(N260="sníž. přenesená",J260,0)</f>
        <v>0</v>
      </c>
      <c r="BI260" s="176">
        <f>IF(N260="nulová",J260,0)</f>
        <v>0</v>
      </c>
      <c r="BJ260" s="18" t="s">
        <v>86</v>
      </c>
      <c r="BK260" s="176">
        <f>ROUND(I260*H260,2)</f>
        <v>0</v>
      </c>
      <c r="BL260" s="18" t="s">
        <v>147</v>
      </c>
      <c r="BM260" s="175" t="s">
        <v>905</v>
      </c>
    </row>
    <row r="261" spans="1:65" s="14" customFormat="1">
      <c r="B261" s="186"/>
      <c r="D261" s="178" t="s">
        <v>149</v>
      </c>
      <c r="E261" s="187" t="s">
        <v>1</v>
      </c>
      <c r="F261" s="188" t="s">
        <v>906</v>
      </c>
      <c r="H261" s="187" t="s">
        <v>1</v>
      </c>
      <c r="I261" s="189"/>
      <c r="L261" s="186"/>
      <c r="M261" s="190"/>
      <c r="N261" s="191"/>
      <c r="O261" s="191"/>
      <c r="P261" s="191"/>
      <c r="Q261" s="191"/>
      <c r="R261" s="191"/>
      <c r="S261" s="191"/>
      <c r="T261" s="192"/>
      <c r="AT261" s="187" t="s">
        <v>149</v>
      </c>
      <c r="AU261" s="187" t="s">
        <v>88</v>
      </c>
      <c r="AV261" s="14" t="s">
        <v>86</v>
      </c>
      <c r="AW261" s="14" t="s">
        <v>34</v>
      </c>
      <c r="AX261" s="14" t="s">
        <v>78</v>
      </c>
      <c r="AY261" s="187" t="s">
        <v>141</v>
      </c>
    </row>
    <row r="262" spans="1:65" s="13" customFormat="1">
      <c r="B262" s="177"/>
      <c r="D262" s="178" t="s">
        <v>149</v>
      </c>
      <c r="E262" s="179" t="s">
        <v>1</v>
      </c>
      <c r="F262" s="180" t="s">
        <v>900</v>
      </c>
      <c r="H262" s="181">
        <v>32</v>
      </c>
      <c r="I262" s="182"/>
      <c r="L262" s="177"/>
      <c r="M262" s="183"/>
      <c r="N262" s="184"/>
      <c r="O262" s="184"/>
      <c r="P262" s="184"/>
      <c r="Q262" s="184"/>
      <c r="R262" s="184"/>
      <c r="S262" s="184"/>
      <c r="T262" s="185"/>
      <c r="AT262" s="179" t="s">
        <v>149</v>
      </c>
      <c r="AU262" s="179" t="s">
        <v>88</v>
      </c>
      <c r="AV262" s="13" t="s">
        <v>88</v>
      </c>
      <c r="AW262" s="13" t="s">
        <v>34</v>
      </c>
      <c r="AX262" s="13" t="s">
        <v>78</v>
      </c>
      <c r="AY262" s="179" t="s">
        <v>141</v>
      </c>
    </row>
    <row r="263" spans="1:65" s="13" customFormat="1">
      <c r="B263" s="177"/>
      <c r="D263" s="178" t="s">
        <v>149</v>
      </c>
      <c r="E263" s="179" t="s">
        <v>1</v>
      </c>
      <c r="F263" s="180" t="s">
        <v>901</v>
      </c>
      <c r="H263" s="181">
        <v>31</v>
      </c>
      <c r="I263" s="182"/>
      <c r="L263" s="177"/>
      <c r="M263" s="183"/>
      <c r="N263" s="184"/>
      <c r="O263" s="184"/>
      <c r="P263" s="184"/>
      <c r="Q263" s="184"/>
      <c r="R263" s="184"/>
      <c r="S263" s="184"/>
      <c r="T263" s="185"/>
      <c r="AT263" s="179" t="s">
        <v>149</v>
      </c>
      <c r="AU263" s="179" t="s">
        <v>88</v>
      </c>
      <c r="AV263" s="13" t="s">
        <v>88</v>
      </c>
      <c r="AW263" s="13" t="s">
        <v>34</v>
      </c>
      <c r="AX263" s="13" t="s">
        <v>78</v>
      </c>
      <c r="AY263" s="179" t="s">
        <v>141</v>
      </c>
    </row>
    <row r="264" spans="1:65" s="13" customFormat="1">
      <c r="B264" s="177"/>
      <c r="D264" s="178" t="s">
        <v>149</v>
      </c>
      <c r="E264" s="179" t="s">
        <v>1</v>
      </c>
      <c r="F264" s="180" t="s">
        <v>902</v>
      </c>
      <c r="H264" s="181">
        <v>48</v>
      </c>
      <c r="I264" s="182"/>
      <c r="L264" s="177"/>
      <c r="M264" s="183"/>
      <c r="N264" s="184"/>
      <c r="O264" s="184"/>
      <c r="P264" s="184"/>
      <c r="Q264" s="184"/>
      <c r="R264" s="184"/>
      <c r="S264" s="184"/>
      <c r="T264" s="185"/>
      <c r="AT264" s="179" t="s">
        <v>149</v>
      </c>
      <c r="AU264" s="179" t="s">
        <v>88</v>
      </c>
      <c r="AV264" s="13" t="s">
        <v>88</v>
      </c>
      <c r="AW264" s="13" t="s">
        <v>34</v>
      </c>
      <c r="AX264" s="13" t="s">
        <v>78</v>
      </c>
      <c r="AY264" s="179" t="s">
        <v>141</v>
      </c>
    </row>
    <row r="265" spans="1:65" s="16" customFormat="1">
      <c r="B265" s="221"/>
      <c r="D265" s="178" t="s">
        <v>149</v>
      </c>
      <c r="E265" s="222" t="s">
        <v>1</v>
      </c>
      <c r="F265" s="223" t="s">
        <v>816</v>
      </c>
      <c r="H265" s="224">
        <v>111</v>
      </c>
      <c r="I265" s="225"/>
      <c r="L265" s="221"/>
      <c r="M265" s="226"/>
      <c r="N265" s="227"/>
      <c r="O265" s="227"/>
      <c r="P265" s="227"/>
      <c r="Q265" s="227"/>
      <c r="R265" s="227"/>
      <c r="S265" s="227"/>
      <c r="T265" s="228"/>
      <c r="AT265" s="222" t="s">
        <v>149</v>
      </c>
      <c r="AU265" s="222" t="s">
        <v>88</v>
      </c>
      <c r="AV265" s="16" t="s">
        <v>159</v>
      </c>
      <c r="AW265" s="16" t="s">
        <v>34</v>
      </c>
      <c r="AX265" s="16" t="s">
        <v>78</v>
      </c>
      <c r="AY265" s="222" t="s">
        <v>141</v>
      </c>
    </row>
    <row r="266" spans="1:65" s="13" customFormat="1">
      <c r="B266" s="177"/>
      <c r="D266" s="178" t="s">
        <v>149</v>
      </c>
      <c r="E266" s="179" t="s">
        <v>1</v>
      </c>
      <c r="F266" s="180" t="s">
        <v>907</v>
      </c>
      <c r="H266" s="181">
        <v>-111</v>
      </c>
      <c r="I266" s="182"/>
      <c r="L266" s="177"/>
      <c r="M266" s="183"/>
      <c r="N266" s="184"/>
      <c r="O266" s="184"/>
      <c r="P266" s="184"/>
      <c r="Q266" s="184"/>
      <c r="R266" s="184"/>
      <c r="S266" s="184"/>
      <c r="T266" s="185"/>
      <c r="AT266" s="179" t="s">
        <v>149</v>
      </c>
      <c r="AU266" s="179" t="s">
        <v>88</v>
      </c>
      <c r="AV266" s="13" t="s">
        <v>88</v>
      </c>
      <c r="AW266" s="13" t="s">
        <v>34</v>
      </c>
      <c r="AX266" s="13" t="s">
        <v>78</v>
      </c>
      <c r="AY266" s="179" t="s">
        <v>141</v>
      </c>
    </row>
    <row r="267" spans="1:65" s="13" customFormat="1">
      <c r="B267" s="177"/>
      <c r="D267" s="178" t="s">
        <v>149</v>
      </c>
      <c r="E267" s="179" t="s">
        <v>1</v>
      </c>
      <c r="F267" s="180" t="s">
        <v>908</v>
      </c>
      <c r="H267" s="181">
        <v>112.11</v>
      </c>
      <c r="I267" s="182"/>
      <c r="L267" s="177"/>
      <c r="M267" s="183"/>
      <c r="N267" s="184"/>
      <c r="O267" s="184"/>
      <c r="P267" s="184"/>
      <c r="Q267" s="184"/>
      <c r="R267" s="184"/>
      <c r="S267" s="184"/>
      <c r="T267" s="185"/>
      <c r="AT267" s="179" t="s">
        <v>149</v>
      </c>
      <c r="AU267" s="179" t="s">
        <v>88</v>
      </c>
      <c r="AV267" s="13" t="s">
        <v>88</v>
      </c>
      <c r="AW267" s="13" t="s">
        <v>34</v>
      </c>
      <c r="AX267" s="13" t="s">
        <v>78</v>
      </c>
      <c r="AY267" s="179" t="s">
        <v>141</v>
      </c>
    </row>
    <row r="268" spans="1:65" s="15" customFormat="1">
      <c r="B268" s="193"/>
      <c r="D268" s="178" t="s">
        <v>149</v>
      </c>
      <c r="E268" s="194" t="s">
        <v>1</v>
      </c>
      <c r="F268" s="195" t="s">
        <v>158</v>
      </c>
      <c r="H268" s="196">
        <v>112.11</v>
      </c>
      <c r="I268" s="197"/>
      <c r="L268" s="193"/>
      <c r="M268" s="198"/>
      <c r="N268" s="199"/>
      <c r="O268" s="199"/>
      <c r="P268" s="199"/>
      <c r="Q268" s="199"/>
      <c r="R268" s="199"/>
      <c r="S268" s="199"/>
      <c r="T268" s="200"/>
      <c r="AT268" s="194" t="s">
        <v>149</v>
      </c>
      <c r="AU268" s="194" t="s">
        <v>88</v>
      </c>
      <c r="AV268" s="15" t="s">
        <v>147</v>
      </c>
      <c r="AW268" s="15" t="s">
        <v>34</v>
      </c>
      <c r="AX268" s="15" t="s">
        <v>86</v>
      </c>
      <c r="AY268" s="194" t="s">
        <v>141</v>
      </c>
    </row>
    <row r="269" spans="1:65" s="2" customFormat="1" ht="16.5" customHeight="1">
      <c r="A269" s="33"/>
      <c r="B269" s="162"/>
      <c r="C269" s="201" t="s">
        <v>343</v>
      </c>
      <c r="D269" s="201" t="s">
        <v>206</v>
      </c>
      <c r="E269" s="202" t="s">
        <v>775</v>
      </c>
      <c r="F269" s="203" t="s">
        <v>776</v>
      </c>
      <c r="G269" s="204" t="s">
        <v>312</v>
      </c>
      <c r="H269" s="205">
        <v>43.026000000000003</v>
      </c>
      <c r="I269" s="206"/>
      <c r="J269" s="207">
        <f>ROUND(I269*H269,2)</f>
        <v>0</v>
      </c>
      <c r="K269" s="208"/>
      <c r="L269" s="209"/>
      <c r="M269" s="210" t="s">
        <v>1</v>
      </c>
      <c r="N269" s="211" t="s">
        <v>43</v>
      </c>
      <c r="O269" s="59"/>
      <c r="P269" s="173">
        <f>O269*H269</f>
        <v>0</v>
      </c>
      <c r="Q269" s="173">
        <v>4.8000000000000001E-2</v>
      </c>
      <c r="R269" s="173">
        <f>Q269*H269</f>
        <v>2.0652480000000004</v>
      </c>
      <c r="S269" s="173">
        <v>0</v>
      </c>
      <c r="T269" s="174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75" t="s">
        <v>187</v>
      </c>
      <c r="AT269" s="175" t="s">
        <v>206</v>
      </c>
      <c r="AU269" s="175" t="s">
        <v>88</v>
      </c>
      <c r="AY269" s="18" t="s">
        <v>141</v>
      </c>
      <c r="BE269" s="176">
        <f>IF(N269="základní",J269,0)</f>
        <v>0</v>
      </c>
      <c r="BF269" s="176">
        <f>IF(N269="snížená",J269,0)</f>
        <v>0</v>
      </c>
      <c r="BG269" s="176">
        <f>IF(N269="zákl. přenesená",J269,0)</f>
        <v>0</v>
      </c>
      <c r="BH269" s="176">
        <f>IF(N269="sníž. přenesená",J269,0)</f>
        <v>0</v>
      </c>
      <c r="BI269" s="176">
        <f>IF(N269="nulová",J269,0)</f>
        <v>0</v>
      </c>
      <c r="BJ269" s="18" t="s">
        <v>86</v>
      </c>
      <c r="BK269" s="176">
        <f>ROUND(I269*H269,2)</f>
        <v>0</v>
      </c>
      <c r="BL269" s="18" t="s">
        <v>147</v>
      </c>
      <c r="BM269" s="175" t="s">
        <v>909</v>
      </c>
    </row>
    <row r="270" spans="1:65" s="14" customFormat="1">
      <c r="B270" s="186"/>
      <c r="D270" s="178" t="s">
        <v>149</v>
      </c>
      <c r="E270" s="187" t="s">
        <v>1</v>
      </c>
      <c r="F270" s="188" t="s">
        <v>896</v>
      </c>
      <c r="H270" s="187" t="s">
        <v>1</v>
      </c>
      <c r="I270" s="189"/>
      <c r="L270" s="186"/>
      <c r="M270" s="190"/>
      <c r="N270" s="191"/>
      <c r="O270" s="191"/>
      <c r="P270" s="191"/>
      <c r="Q270" s="191"/>
      <c r="R270" s="191"/>
      <c r="S270" s="191"/>
      <c r="T270" s="192"/>
      <c r="AT270" s="187" t="s">
        <v>149</v>
      </c>
      <c r="AU270" s="187" t="s">
        <v>88</v>
      </c>
      <c r="AV270" s="14" t="s">
        <v>86</v>
      </c>
      <c r="AW270" s="14" t="s">
        <v>34</v>
      </c>
      <c r="AX270" s="14" t="s">
        <v>78</v>
      </c>
      <c r="AY270" s="187" t="s">
        <v>141</v>
      </c>
    </row>
    <row r="271" spans="1:65" s="14" customFormat="1">
      <c r="B271" s="186"/>
      <c r="D271" s="178" t="s">
        <v>149</v>
      </c>
      <c r="E271" s="187" t="s">
        <v>1</v>
      </c>
      <c r="F271" s="188" t="s">
        <v>897</v>
      </c>
      <c r="H271" s="187" t="s">
        <v>1</v>
      </c>
      <c r="I271" s="189"/>
      <c r="L271" s="186"/>
      <c r="M271" s="190"/>
      <c r="N271" s="191"/>
      <c r="O271" s="191"/>
      <c r="P271" s="191"/>
      <c r="Q271" s="191"/>
      <c r="R271" s="191"/>
      <c r="S271" s="191"/>
      <c r="T271" s="192"/>
      <c r="AT271" s="187" t="s">
        <v>149</v>
      </c>
      <c r="AU271" s="187" t="s">
        <v>88</v>
      </c>
      <c r="AV271" s="14" t="s">
        <v>86</v>
      </c>
      <c r="AW271" s="14" t="s">
        <v>34</v>
      </c>
      <c r="AX271" s="14" t="s">
        <v>78</v>
      </c>
      <c r="AY271" s="187" t="s">
        <v>141</v>
      </c>
    </row>
    <row r="272" spans="1:65" s="13" customFormat="1">
      <c r="B272" s="177"/>
      <c r="D272" s="178" t="s">
        <v>149</v>
      </c>
      <c r="E272" s="179" t="s">
        <v>1</v>
      </c>
      <c r="F272" s="180" t="s">
        <v>898</v>
      </c>
      <c r="H272" s="181">
        <v>42.6</v>
      </c>
      <c r="I272" s="182"/>
      <c r="L272" s="177"/>
      <c r="M272" s="183"/>
      <c r="N272" s="184"/>
      <c r="O272" s="184"/>
      <c r="P272" s="184"/>
      <c r="Q272" s="184"/>
      <c r="R272" s="184"/>
      <c r="S272" s="184"/>
      <c r="T272" s="185"/>
      <c r="AT272" s="179" t="s">
        <v>149</v>
      </c>
      <c r="AU272" s="179" t="s">
        <v>88</v>
      </c>
      <c r="AV272" s="13" t="s">
        <v>88</v>
      </c>
      <c r="AW272" s="13" t="s">
        <v>34</v>
      </c>
      <c r="AX272" s="13" t="s">
        <v>78</v>
      </c>
      <c r="AY272" s="179" t="s">
        <v>141</v>
      </c>
    </row>
    <row r="273" spans="1:65" s="13" customFormat="1">
      <c r="B273" s="177"/>
      <c r="D273" s="178" t="s">
        <v>149</v>
      </c>
      <c r="E273" s="179" t="s">
        <v>1</v>
      </c>
      <c r="F273" s="180" t="s">
        <v>910</v>
      </c>
      <c r="H273" s="181">
        <v>-42.6</v>
      </c>
      <c r="I273" s="182"/>
      <c r="L273" s="177"/>
      <c r="M273" s="183"/>
      <c r="N273" s="184"/>
      <c r="O273" s="184"/>
      <c r="P273" s="184"/>
      <c r="Q273" s="184"/>
      <c r="R273" s="184"/>
      <c r="S273" s="184"/>
      <c r="T273" s="185"/>
      <c r="AT273" s="179" t="s">
        <v>149</v>
      </c>
      <c r="AU273" s="179" t="s">
        <v>88</v>
      </c>
      <c r="AV273" s="13" t="s">
        <v>88</v>
      </c>
      <c r="AW273" s="13" t="s">
        <v>34</v>
      </c>
      <c r="AX273" s="13" t="s">
        <v>78</v>
      </c>
      <c r="AY273" s="179" t="s">
        <v>141</v>
      </c>
    </row>
    <row r="274" spans="1:65" s="13" customFormat="1">
      <c r="B274" s="177"/>
      <c r="D274" s="178" t="s">
        <v>149</v>
      </c>
      <c r="E274" s="179" t="s">
        <v>1</v>
      </c>
      <c r="F274" s="180" t="s">
        <v>911</v>
      </c>
      <c r="H274" s="181">
        <v>43.026000000000003</v>
      </c>
      <c r="I274" s="182"/>
      <c r="L274" s="177"/>
      <c r="M274" s="183"/>
      <c r="N274" s="184"/>
      <c r="O274" s="184"/>
      <c r="P274" s="184"/>
      <c r="Q274" s="184"/>
      <c r="R274" s="184"/>
      <c r="S274" s="184"/>
      <c r="T274" s="185"/>
      <c r="AT274" s="179" t="s">
        <v>149</v>
      </c>
      <c r="AU274" s="179" t="s">
        <v>88</v>
      </c>
      <c r="AV274" s="13" t="s">
        <v>88</v>
      </c>
      <c r="AW274" s="13" t="s">
        <v>34</v>
      </c>
      <c r="AX274" s="13" t="s">
        <v>78</v>
      </c>
      <c r="AY274" s="179" t="s">
        <v>141</v>
      </c>
    </row>
    <row r="275" spans="1:65" s="15" customFormat="1">
      <c r="B275" s="193"/>
      <c r="D275" s="178" t="s">
        <v>149</v>
      </c>
      <c r="E275" s="194" t="s">
        <v>1</v>
      </c>
      <c r="F275" s="195" t="s">
        <v>158</v>
      </c>
      <c r="H275" s="196">
        <v>43.026000000000003</v>
      </c>
      <c r="I275" s="197"/>
      <c r="L275" s="193"/>
      <c r="M275" s="198"/>
      <c r="N275" s="199"/>
      <c r="O275" s="199"/>
      <c r="P275" s="199"/>
      <c r="Q275" s="199"/>
      <c r="R275" s="199"/>
      <c r="S275" s="199"/>
      <c r="T275" s="200"/>
      <c r="AT275" s="194" t="s">
        <v>149</v>
      </c>
      <c r="AU275" s="194" t="s">
        <v>88</v>
      </c>
      <c r="AV275" s="15" t="s">
        <v>147</v>
      </c>
      <c r="AW275" s="15" t="s">
        <v>34</v>
      </c>
      <c r="AX275" s="15" t="s">
        <v>86</v>
      </c>
      <c r="AY275" s="194" t="s">
        <v>141</v>
      </c>
    </row>
    <row r="276" spans="1:65" s="2" customFormat="1" ht="21.75" customHeight="1">
      <c r="A276" s="33"/>
      <c r="B276" s="162"/>
      <c r="C276" s="163" t="s">
        <v>348</v>
      </c>
      <c r="D276" s="163" t="s">
        <v>143</v>
      </c>
      <c r="E276" s="164" t="s">
        <v>349</v>
      </c>
      <c r="F276" s="165" t="s">
        <v>350</v>
      </c>
      <c r="G276" s="166" t="s">
        <v>172</v>
      </c>
      <c r="H276" s="167">
        <v>4.8540000000000001</v>
      </c>
      <c r="I276" s="168"/>
      <c r="J276" s="169">
        <f>ROUND(I276*H276,2)</f>
        <v>0</v>
      </c>
      <c r="K276" s="170"/>
      <c r="L276" s="34"/>
      <c r="M276" s="171" t="s">
        <v>1</v>
      </c>
      <c r="N276" s="172" t="s">
        <v>43</v>
      </c>
      <c r="O276" s="59"/>
      <c r="P276" s="173">
        <f>O276*H276</f>
        <v>0</v>
      </c>
      <c r="Q276" s="173">
        <v>2.2563399999999998</v>
      </c>
      <c r="R276" s="173">
        <f>Q276*H276</f>
        <v>10.952274359999999</v>
      </c>
      <c r="S276" s="173">
        <v>0</v>
      </c>
      <c r="T276" s="174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75" t="s">
        <v>147</v>
      </c>
      <c r="AT276" s="175" t="s">
        <v>143</v>
      </c>
      <c r="AU276" s="175" t="s">
        <v>88</v>
      </c>
      <c r="AY276" s="18" t="s">
        <v>141</v>
      </c>
      <c r="BE276" s="176">
        <f>IF(N276="základní",J276,0)</f>
        <v>0</v>
      </c>
      <c r="BF276" s="176">
        <f>IF(N276="snížená",J276,0)</f>
        <v>0</v>
      </c>
      <c r="BG276" s="176">
        <f>IF(N276="zákl. přenesená",J276,0)</f>
        <v>0</v>
      </c>
      <c r="BH276" s="176">
        <f>IF(N276="sníž. přenesená",J276,0)</f>
        <v>0</v>
      </c>
      <c r="BI276" s="176">
        <f>IF(N276="nulová",J276,0)</f>
        <v>0</v>
      </c>
      <c r="BJ276" s="18" t="s">
        <v>86</v>
      </c>
      <c r="BK276" s="176">
        <f>ROUND(I276*H276,2)</f>
        <v>0</v>
      </c>
      <c r="BL276" s="18" t="s">
        <v>147</v>
      </c>
      <c r="BM276" s="175" t="s">
        <v>912</v>
      </c>
    </row>
    <row r="277" spans="1:65" s="13" customFormat="1">
      <c r="B277" s="177"/>
      <c r="D277" s="178" t="s">
        <v>149</v>
      </c>
      <c r="E277" s="179" t="s">
        <v>1</v>
      </c>
      <c r="F277" s="180" t="s">
        <v>913</v>
      </c>
      <c r="H277" s="181">
        <v>4.8540000000000001</v>
      </c>
      <c r="I277" s="182"/>
      <c r="L277" s="177"/>
      <c r="M277" s="183"/>
      <c r="N277" s="184"/>
      <c r="O277" s="184"/>
      <c r="P277" s="184"/>
      <c r="Q277" s="184"/>
      <c r="R277" s="184"/>
      <c r="S277" s="184"/>
      <c r="T277" s="185"/>
      <c r="AT277" s="179" t="s">
        <v>149</v>
      </c>
      <c r="AU277" s="179" t="s">
        <v>88</v>
      </c>
      <c r="AV277" s="13" t="s">
        <v>88</v>
      </c>
      <c r="AW277" s="13" t="s">
        <v>34</v>
      </c>
      <c r="AX277" s="13" t="s">
        <v>78</v>
      </c>
      <c r="AY277" s="179" t="s">
        <v>141</v>
      </c>
    </row>
    <row r="278" spans="1:65" s="15" customFormat="1">
      <c r="B278" s="193"/>
      <c r="D278" s="178" t="s">
        <v>149</v>
      </c>
      <c r="E278" s="194" t="s">
        <v>1</v>
      </c>
      <c r="F278" s="195" t="s">
        <v>158</v>
      </c>
      <c r="H278" s="196">
        <v>4.8540000000000001</v>
      </c>
      <c r="I278" s="197"/>
      <c r="L278" s="193"/>
      <c r="M278" s="198"/>
      <c r="N278" s="199"/>
      <c r="O278" s="199"/>
      <c r="P278" s="199"/>
      <c r="Q278" s="199"/>
      <c r="R278" s="199"/>
      <c r="S278" s="199"/>
      <c r="T278" s="200"/>
      <c r="AT278" s="194" t="s">
        <v>149</v>
      </c>
      <c r="AU278" s="194" t="s">
        <v>88</v>
      </c>
      <c r="AV278" s="15" t="s">
        <v>147</v>
      </c>
      <c r="AW278" s="15" t="s">
        <v>34</v>
      </c>
      <c r="AX278" s="15" t="s">
        <v>86</v>
      </c>
      <c r="AY278" s="194" t="s">
        <v>141</v>
      </c>
    </row>
    <row r="279" spans="1:65" s="2" customFormat="1" ht="16.5" customHeight="1">
      <c r="A279" s="33"/>
      <c r="B279" s="162"/>
      <c r="C279" s="163" t="s">
        <v>353</v>
      </c>
      <c r="D279" s="163" t="s">
        <v>143</v>
      </c>
      <c r="E279" s="164" t="s">
        <v>354</v>
      </c>
      <c r="F279" s="165" t="s">
        <v>355</v>
      </c>
      <c r="G279" s="166" t="s">
        <v>312</v>
      </c>
      <c r="H279" s="167">
        <v>32</v>
      </c>
      <c r="I279" s="168"/>
      <c r="J279" s="169">
        <f>ROUND(I279*H279,2)</f>
        <v>0</v>
      </c>
      <c r="K279" s="170"/>
      <c r="L279" s="34"/>
      <c r="M279" s="171" t="s">
        <v>1</v>
      </c>
      <c r="N279" s="172" t="s">
        <v>43</v>
      </c>
      <c r="O279" s="59"/>
      <c r="P279" s="173">
        <f>O279*H279</f>
        <v>0</v>
      </c>
      <c r="Q279" s="173">
        <v>0</v>
      </c>
      <c r="R279" s="173">
        <f>Q279*H279</f>
        <v>0</v>
      </c>
      <c r="S279" s="173">
        <v>0</v>
      </c>
      <c r="T279" s="174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75" t="s">
        <v>147</v>
      </c>
      <c r="AT279" s="175" t="s">
        <v>143</v>
      </c>
      <c r="AU279" s="175" t="s">
        <v>88</v>
      </c>
      <c r="AY279" s="18" t="s">
        <v>141</v>
      </c>
      <c r="BE279" s="176">
        <f>IF(N279="základní",J279,0)</f>
        <v>0</v>
      </c>
      <c r="BF279" s="176">
        <f>IF(N279="snížená",J279,0)</f>
        <v>0</v>
      </c>
      <c r="BG279" s="176">
        <f>IF(N279="zákl. přenesená",J279,0)</f>
        <v>0</v>
      </c>
      <c r="BH279" s="176">
        <f>IF(N279="sníž. přenesená",J279,0)</f>
        <v>0</v>
      </c>
      <c r="BI279" s="176">
        <f>IF(N279="nulová",J279,0)</f>
        <v>0</v>
      </c>
      <c r="BJ279" s="18" t="s">
        <v>86</v>
      </c>
      <c r="BK279" s="176">
        <f>ROUND(I279*H279,2)</f>
        <v>0</v>
      </c>
      <c r="BL279" s="18" t="s">
        <v>147</v>
      </c>
      <c r="BM279" s="175" t="s">
        <v>914</v>
      </c>
    </row>
    <row r="280" spans="1:65" s="13" customFormat="1">
      <c r="B280" s="177"/>
      <c r="D280" s="178" t="s">
        <v>149</v>
      </c>
      <c r="E280" s="179" t="s">
        <v>1</v>
      </c>
      <c r="F280" s="180" t="s">
        <v>316</v>
      </c>
      <c r="H280" s="181">
        <v>32</v>
      </c>
      <c r="I280" s="182"/>
      <c r="L280" s="177"/>
      <c r="M280" s="183"/>
      <c r="N280" s="184"/>
      <c r="O280" s="184"/>
      <c r="P280" s="184"/>
      <c r="Q280" s="184"/>
      <c r="R280" s="184"/>
      <c r="S280" s="184"/>
      <c r="T280" s="185"/>
      <c r="AT280" s="179" t="s">
        <v>149</v>
      </c>
      <c r="AU280" s="179" t="s">
        <v>88</v>
      </c>
      <c r="AV280" s="13" t="s">
        <v>88</v>
      </c>
      <c r="AW280" s="13" t="s">
        <v>34</v>
      </c>
      <c r="AX280" s="13" t="s">
        <v>86</v>
      </c>
      <c r="AY280" s="179" t="s">
        <v>141</v>
      </c>
    </row>
    <row r="281" spans="1:65" s="2" customFormat="1" ht="16.5" customHeight="1">
      <c r="A281" s="33"/>
      <c r="B281" s="162"/>
      <c r="C281" s="163" t="s">
        <v>358</v>
      </c>
      <c r="D281" s="163" t="s">
        <v>143</v>
      </c>
      <c r="E281" s="164" t="s">
        <v>915</v>
      </c>
      <c r="F281" s="165" t="s">
        <v>916</v>
      </c>
      <c r="G281" s="166" t="s">
        <v>312</v>
      </c>
      <c r="H281" s="167">
        <v>32</v>
      </c>
      <c r="I281" s="168"/>
      <c r="J281" s="169">
        <f>ROUND(I281*H281,2)</f>
        <v>0</v>
      </c>
      <c r="K281" s="170"/>
      <c r="L281" s="34"/>
      <c r="M281" s="171" t="s">
        <v>1</v>
      </c>
      <c r="N281" s="172" t="s">
        <v>43</v>
      </c>
      <c r="O281" s="59"/>
      <c r="P281" s="173">
        <f>O281*H281</f>
        <v>0</v>
      </c>
      <c r="Q281" s="173">
        <v>8.0000000000000007E-5</v>
      </c>
      <c r="R281" s="173">
        <f>Q281*H281</f>
        <v>2.5600000000000002E-3</v>
      </c>
      <c r="S281" s="173">
        <v>0</v>
      </c>
      <c r="T281" s="174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75" t="s">
        <v>147</v>
      </c>
      <c r="AT281" s="175" t="s">
        <v>143</v>
      </c>
      <c r="AU281" s="175" t="s">
        <v>88</v>
      </c>
      <c r="AY281" s="18" t="s">
        <v>141</v>
      </c>
      <c r="BE281" s="176">
        <f>IF(N281="základní",J281,0)</f>
        <v>0</v>
      </c>
      <c r="BF281" s="176">
        <f>IF(N281="snížená",J281,0)</f>
        <v>0</v>
      </c>
      <c r="BG281" s="176">
        <f>IF(N281="zákl. přenesená",J281,0)</f>
        <v>0</v>
      </c>
      <c r="BH281" s="176">
        <f>IF(N281="sníž. přenesená",J281,0)</f>
        <v>0</v>
      </c>
      <c r="BI281" s="176">
        <f>IF(N281="nulová",J281,0)</f>
        <v>0</v>
      </c>
      <c r="BJ281" s="18" t="s">
        <v>86</v>
      </c>
      <c r="BK281" s="176">
        <f>ROUND(I281*H281,2)</f>
        <v>0</v>
      </c>
      <c r="BL281" s="18" t="s">
        <v>147</v>
      </c>
      <c r="BM281" s="175" t="s">
        <v>917</v>
      </c>
    </row>
    <row r="282" spans="1:65" s="13" customFormat="1">
      <c r="B282" s="177"/>
      <c r="D282" s="178" t="s">
        <v>149</v>
      </c>
      <c r="E282" s="179" t="s">
        <v>1</v>
      </c>
      <c r="F282" s="180" t="s">
        <v>918</v>
      </c>
      <c r="H282" s="181">
        <v>32</v>
      </c>
      <c r="I282" s="182"/>
      <c r="L282" s="177"/>
      <c r="M282" s="183"/>
      <c r="N282" s="184"/>
      <c r="O282" s="184"/>
      <c r="P282" s="184"/>
      <c r="Q282" s="184"/>
      <c r="R282" s="184"/>
      <c r="S282" s="184"/>
      <c r="T282" s="185"/>
      <c r="AT282" s="179" t="s">
        <v>149</v>
      </c>
      <c r="AU282" s="179" t="s">
        <v>88</v>
      </c>
      <c r="AV282" s="13" t="s">
        <v>88</v>
      </c>
      <c r="AW282" s="13" t="s">
        <v>34</v>
      </c>
      <c r="AX282" s="13" t="s">
        <v>86</v>
      </c>
      <c r="AY282" s="179" t="s">
        <v>141</v>
      </c>
    </row>
    <row r="283" spans="1:65" s="2" customFormat="1" ht="21.75" customHeight="1">
      <c r="A283" s="33"/>
      <c r="B283" s="162"/>
      <c r="C283" s="163" t="s">
        <v>363</v>
      </c>
      <c r="D283" s="163" t="s">
        <v>143</v>
      </c>
      <c r="E283" s="164" t="s">
        <v>359</v>
      </c>
      <c r="F283" s="165" t="s">
        <v>360</v>
      </c>
      <c r="G283" s="166" t="s">
        <v>312</v>
      </c>
      <c r="H283" s="167">
        <v>8</v>
      </c>
      <c r="I283" s="168"/>
      <c r="J283" s="169">
        <f>ROUND(I283*H283,2)</f>
        <v>0</v>
      </c>
      <c r="K283" s="170"/>
      <c r="L283" s="34"/>
      <c r="M283" s="171" t="s">
        <v>1</v>
      </c>
      <c r="N283" s="172" t="s">
        <v>43</v>
      </c>
      <c r="O283" s="59"/>
      <c r="P283" s="173">
        <f>O283*H283</f>
        <v>0</v>
      </c>
      <c r="Q283" s="173">
        <v>0.29221000000000003</v>
      </c>
      <c r="R283" s="173">
        <f>Q283*H283</f>
        <v>2.3376800000000002</v>
      </c>
      <c r="S283" s="173">
        <v>0</v>
      </c>
      <c r="T283" s="174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75" t="s">
        <v>147</v>
      </c>
      <c r="AT283" s="175" t="s">
        <v>143</v>
      </c>
      <c r="AU283" s="175" t="s">
        <v>88</v>
      </c>
      <c r="AY283" s="18" t="s">
        <v>141</v>
      </c>
      <c r="BE283" s="176">
        <f>IF(N283="základní",J283,0)</f>
        <v>0</v>
      </c>
      <c r="BF283" s="176">
        <f>IF(N283="snížená",J283,0)</f>
        <v>0</v>
      </c>
      <c r="BG283" s="176">
        <f>IF(N283="zákl. přenesená",J283,0)</f>
        <v>0</v>
      </c>
      <c r="BH283" s="176">
        <f>IF(N283="sníž. přenesená",J283,0)</f>
        <v>0</v>
      </c>
      <c r="BI283" s="176">
        <f>IF(N283="nulová",J283,0)</f>
        <v>0</v>
      </c>
      <c r="BJ283" s="18" t="s">
        <v>86</v>
      </c>
      <c r="BK283" s="176">
        <f>ROUND(I283*H283,2)</f>
        <v>0</v>
      </c>
      <c r="BL283" s="18" t="s">
        <v>147</v>
      </c>
      <c r="BM283" s="175" t="s">
        <v>919</v>
      </c>
    </row>
    <row r="284" spans="1:65" s="13" customFormat="1">
      <c r="B284" s="177"/>
      <c r="D284" s="178" t="s">
        <v>149</v>
      </c>
      <c r="E284" s="179" t="s">
        <v>1</v>
      </c>
      <c r="F284" s="180" t="s">
        <v>920</v>
      </c>
      <c r="H284" s="181">
        <v>8</v>
      </c>
      <c r="I284" s="182"/>
      <c r="L284" s="177"/>
      <c r="M284" s="183"/>
      <c r="N284" s="184"/>
      <c r="O284" s="184"/>
      <c r="P284" s="184"/>
      <c r="Q284" s="184"/>
      <c r="R284" s="184"/>
      <c r="S284" s="184"/>
      <c r="T284" s="185"/>
      <c r="AT284" s="179" t="s">
        <v>149</v>
      </c>
      <c r="AU284" s="179" t="s">
        <v>88</v>
      </c>
      <c r="AV284" s="13" t="s">
        <v>88</v>
      </c>
      <c r="AW284" s="13" t="s">
        <v>34</v>
      </c>
      <c r="AX284" s="13" t="s">
        <v>86</v>
      </c>
      <c r="AY284" s="179" t="s">
        <v>141</v>
      </c>
    </row>
    <row r="285" spans="1:65" s="2" customFormat="1" ht="33" customHeight="1">
      <c r="A285" s="33"/>
      <c r="B285" s="162"/>
      <c r="C285" s="201" t="s">
        <v>368</v>
      </c>
      <c r="D285" s="201" t="s">
        <v>206</v>
      </c>
      <c r="E285" s="202" t="s">
        <v>364</v>
      </c>
      <c r="F285" s="203" t="s">
        <v>365</v>
      </c>
      <c r="G285" s="204" t="s">
        <v>312</v>
      </c>
      <c r="H285" s="205">
        <v>8.8000000000000007</v>
      </c>
      <c r="I285" s="206"/>
      <c r="J285" s="207">
        <f>ROUND(I285*H285,2)</f>
        <v>0</v>
      </c>
      <c r="K285" s="208"/>
      <c r="L285" s="209"/>
      <c r="M285" s="210" t="s">
        <v>1</v>
      </c>
      <c r="N285" s="211" t="s">
        <v>43</v>
      </c>
      <c r="O285" s="59"/>
      <c r="P285" s="173">
        <f>O285*H285</f>
        <v>0</v>
      </c>
      <c r="Q285" s="173">
        <v>1.5599999999999999E-2</v>
      </c>
      <c r="R285" s="173">
        <f>Q285*H285</f>
        <v>0.13728000000000001</v>
      </c>
      <c r="S285" s="173">
        <v>0</v>
      </c>
      <c r="T285" s="174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75" t="s">
        <v>187</v>
      </c>
      <c r="AT285" s="175" t="s">
        <v>206</v>
      </c>
      <c r="AU285" s="175" t="s">
        <v>88</v>
      </c>
      <c r="AY285" s="18" t="s">
        <v>141</v>
      </c>
      <c r="BE285" s="176">
        <f>IF(N285="základní",J285,0)</f>
        <v>0</v>
      </c>
      <c r="BF285" s="176">
        <f>IF(N285="snížená",J285,0)</f>
        <v>0</v>
      </c>
      <c r="BG285" s="176">
        <f>IF(N285="zákl. přenesená",J285,0)</f>
        <v>0</v>
      </c>
      <c r="BH285" s="176">
        <f>IF(N285="sníž. přenesená",J285,0)</f>
        <v>0</v>
      </c>
      <c r="BI285" s="176">
        <f>IF(N285="nulová",J285,0)</f>
        <v>0</v>
      </c>
      <c r="BJ285" s="18" t="s">
        <v>86</v>
      </c>
      <c r="BK285" s="176">
        <f>ROUND(I285*H285,2)</f>
        <v>0</v>
      </c>
      <c r="BL285" s="18" t="s">
        <v>147</v>
      </c>
      <c r="BM285" s="175" t="s">
        <v>921</v>
      </c>
    </row>
    <row r="286" spans="1:65" s="13" customFormat="1">
      <c r="B286" s="177"/>
      <c r="D286" s="178" t="s">
        <v>149</v>
      </c>
      <c r="E286" s="179" t="s">
        <v>1</v>
      </c>
      <c r="F286" s="180" t="s">
        <v>922</v>
      </c>
      <c r="H286" s="181">
        <v>8.8000000000000007</v>
      </c>
      <c r="I286" s="182"/>
      <c r="L286" s="177"/>
      <c r="M286" s="183"/>
      <c r="N286" s="184"/>
      <c r="O286" s="184"/>
      <c r="P286" s="184"/>
      <c r="Q286" s="184"/>
      <c r="R286" s="184"/>
      <c r="S286" s="184"/>
      <c r="T286" s="185"/>
      <c r="AT286" s="179" t="s">
        <v>149</v>
      </c>
      <c r="AU286" s="179" t="s">
        <v>88</v>
      </c>
      <c r="AV286" s="13" t="s">
        <v>88</v>
      </c>
      <c r="AW286" s="13" t="s">
        <v>34</v>
      </c>
      <c r="AX286" s="13" t="s">
        <v>86</v>
      </c>
      <c r="AY286" s="179" t="s">
        <v>141</v>
      </c>
    </row>
    <row r="287" spans="1:65" s="12" customFormat="1" ht="22.8" customHeight="1">
      <c r="B287" s="149"/>
      <c r="D287" s="150" t="s">
        <v>77</v>
      </c>
      <c r="E287" s="160" t="s">
        <v>455</v>
      </c>
      <c r="F287" s="160" t="s">
        <v>456</v>
      </c>
      <c r="I287" s="152"/>
      <c r="J287" s="161">
        <f>BK287</f>
        <v>0</v>
      </c>
      <c r="L287" s="149"/>
      <c r="M287" s="154"/>
      <c r="N287" s="155"/>
      <c r="O287" s="155"/>
      <c r="P287" s="156">
        <f>SUM(P288:P295)</f>
        <v>0</v>
      </c>
      <c r="Q287" s="155"/>
      <c r="R287" s="156">
        <f>SUM(R288:R295)</f>
        <v>0</v>
      </c>
      <c r="S287" s="155"/>
      <c r="T287" s="157">
        <f>SUM(T288:T295)</f>
        <v>0</v>
      </c>
      <c r="AR287" s="150" t="s">
        <v>86</v>
      </c>
      <c r="AT287" s="158" t="s">
        <v>77</v>
      </c>
      <c r="AU287" s="158" t="s">
        <v>86</v>
      </c>
      <c r="AY287" s="150" t="s">
        <v>141</v>
      </c>
      <c r="BK287" s="159">
        <f>SUM(BK288:BK295)</f>
        <v>0</v>
      </c>
    </row>
    <row r="288" spans="1:65" s="2" customFormat="1" ht="33" customHeight="1">
      <c r="A288" s="33"/>
      <c r="B288" s="162"/>
      <c r="C288" s="163" t="s">
        <v>374</v>
      </c>
      <c r="D288" s="163" t="s">
        <v>143</v>
      </c>
      <c r="E288" s="164" t="s">
        <v>458</v>
      </c>
      <c r="F288" s="165" t="s">
        <v>459</v>
      </c>
      <c r="G288" s="166" t="s">
        <v>194</v>
      </c>
      <c r="H288" s="167">
        <v>2.343</v>
      </c>
      <c r="I288" s="168"/>
      <c r="J288" s="169">
        <f>ROUND(I288*H288,2)</f>
        <v>0</v>
      </c>
      <c r="K288" s="170"/>
      <c r="L288" s="34"/>
      <c r="M288" s="171" t="s">
        <v>1</v>
      </c>
      <c r="N288" s="172" t="s">
        <v>43</v>
      </c>
      <c r="O288" s="59"/>
      <c r="P288" s="173">
        <f>O288*H288</f>
        <v>0</v>
      </c>
      <c r="Q288" s="173">
        <v>0</v>
      </c>
      <c r="R288" s="173">
        <f>Q288*H288</f>
        <v>0</v>
      </c>
      <c r="S288" s="173">
        <v>0</v>
      </c>
      <c r="T288" s="174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75" t="s">
        <v>147</v>
      </c>
      <c r="AT288" s="175" t="s">
        <v>143</v>
      </c>
      <c r="AU288" s="175" t="s">
        <v>88</v>
      </c>
      <c r="AY288" s="18" t="s">
        <v>141</v>
      </c>
      <c r="BE288" s="176">
        <f>IF(N288="základní",J288,0)</f>
        <v>0</v>
      </c>
      <c r="BF288" s="176">
        <f>IF(N288="snížená",J288,0)</f>
        <v>0</v>
      </c>
      <c r="BG288" s="176">
        <f>IF(N288="zákl. přenesená",J288,0)</f>
        <v>0</v>
      </c>
      <c r="BH288" s="176">
        <f>IF(N288="sníž. přenesená",J288,0)</f>
        <v>0</v>
      </c>
      <c r="BI288" s="176">
        <f>IF(N288="nulová",J288,0)</f>
        <v>0</v>
      </c>
      <c r="BJ288" s="18" t="s">
        <v>86</v>
      </c>
      <c r="BK288" s="176">
        <f>ROUND(I288*H288,2)</f>
        <v>0</v>
      </c>
      <c r="BL288" s="18" t="s">
        <v>147</v>
      </c>
      <c r="BM288" s="175" t="s">
        <v>923</v>
      </c>
    </row>
    <row r="289" spans="1:65" s="2" customFormat="1" ht="16.5" customHeight="1">
      <c r="A289" s="33"/>
      <c r="B289" s="162"/>
      <c r="C289" s="163" t="s">
        <v>379</v>
      </c>
      <c r="D289" s="163" t="s">
        <v>143</v>
      </c>
      <c r="E289" s="164" t="s">
        <v>462</v>
      </c>
      <c r="F289" s="165" t="s">
        <v>463</v>
      </c>
      <c r="G289" s="166" t="s">
        <v>194</v>
      </c>
      <c r="H289" s="167">
        <v>85.063000000000002</v>
      </c>
      <c r="I289" s="168"/>
      <c r="J289" s="169">
        <f>ROUND(I289*H289,2)</f>
        <v>0</v>
      </c>
      <c r="K289" s="170"/>
      <c r="L289" s="34"/>
      <c r="M289" s="171" t="s">
        <v>1</v>
      </c>
      <c r="N289" s="172" t="s">
        <v>43</v>
      </c>
      <c r="O289" s="59"/>
      <c r="P289" s="173">
        <f>O289*H289</f>
        <v>0</v>
      </c>
      <c r="Q289" s="173">
        <v>0</v>
      </c>
      <c r="R289" s="173">
        <f>Q289*H289</f>
        <v>0</v>
      </c>
      <c r="S289" s="173">
        <v>0</v>
      </c>
      <c r="T289" s="174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75" t="s">
        <v>147</v>
      </c>
      <c r="AT289" s="175" t="s">
        <v>143</v>
      </c>
      <c r="AU289" s="175" t="s">
        <v>88</v>
      </c>
      <c r="AY289" s="18" t="s">
        <v>141</v>
      </c>
      <c r="BE289" s="176">
        <f>IF(N289="základní",J289,0)</f>
        <v>0</v>
      </c>
      <c r="BF289" s="176">
        <f>IF(N289="snížená",J289,0)</f>
        <v>0</v>
      </c>
      <c r="BG289" s="176">
        <f>IF(N289="zákl. přenesená",J289,0)</f>
        <v>0</v>
      </c>
      <c r="BH289" s="176">
        <f>IF(N289="sníž. přenesená",J289,0)</f>
        <v>0</v>
      </c>
      <c r="BI289" s="176">
        <f>IF(N289="nulová",J289,0)</f>
        <v>0</v>
      </c>
      <c r="BJ289" s="18" t="s">
        <v>86</v>
      </c>
      <c r="BK289" s="176">
        <f>ROUND(I289*H289,2)</f>
        <v>0</v>
      </c>
      <c r="BL289" s="18" t="s">
        <v>147</v>
      </c>
      <c r="BM289" s="175" t="s">
        <v>924</v>
      </c>
    </row>
    <row r="290" spans="1:65" s="2" customFormat="1" ht="21.75" customHeight="1">
      <c r="A290" s="33"/>
      <c r="B290" s="162"/>
      <c r="C290" s="163" t="s">
        <v>384</v>
      </c>
      <c r="D290" s="163" t="s">
        <v>143</v>
      </c>
      <c r="E290" s="164" t="s">
        <v>466</v>
      </c>
      <c r="F290" s="165" t="s">
        <v>467</v>
      </c>
      <c r="G290" s="166" t="s">
        <v>194</v>
      </c>
      <c r="H290" s="167">
        <v>765.56700000000001</v>
      </c>
      <c r="I290" s="168"/>
      <c r="J290" s="169">
        <f>ROUND(I290*H290,2)</f>
        <v>0</v>
      </c>
      <c r="K290" s="170"/>
      <c r="L290" s="34"/>
      <c r="M290" s="171" t="s">
        <v>1</v>
      </c>
      <c r="N290" s="172" t="s">
        <v>43</v>
      </c>
      <c r="O290" s="59"/>
      <c r="P290" s="173">
        <f>O290*H290</f>
        <v>0</v>
      </c>
      <c r="Q290" s="173">
        <v>0</v>
      </c>
      <c r="R290" s="173">
        <f>Q290*H290</f>
        <v>0</v>
      </c>
      <c r="S290" s="173">
        <v>0</v>
      </c>
      <c r="T290" s="174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75" t="s">
        <v>147</v>
      </c>
      <c r="AT290" s="175" t="s">
        <v>143</v>
      </c>
      <c r="AU290" s="175" t="s">
        <v>88</v>
      </c>
      <c r="AY290" s="18" t="s">
        <v>141</v>
      </c>
      <c r="BE290" s="176">
        <f>IF(N290="základní",J290,0)</f>
        <v>0</v>
      </c>
      <c r="BF290" s="176">
        <f>IF(N290="snížená",J290,0)</f>
        <v>0</v>
      </c>
      <c r="BG290" s="176">
        <f>IF(N290="zákl. přenesená",J290,0)</f>
        <v>0</v>
      </c>
      <c r="BH290" s="176">
        <f>IF(N290="sníž. přenesená",J290,0)</f>
        <v>0</v>
      </c>
      <c r="BI290" s="176">
        <f>IF(N290="nulová",J290,0)</f>
        <v>0</v>
      </c>
      <c r="BJ290" s="18" t="s">
        <v>86</v>
      </c>
      <c r="BK290" s="176">
        <f>ROUND(I290*H290,2)</f>
        <v>0</v>
      </c>
      <c r="BL290" s="18" t="s">
        <v>147</v>
      </c>
      <c r="BM290" s="175" t="s">
        <v>925</v>
      </c>
    </row>
    <row r="291" spans="1:65" s="13" customFormat="1">
      <c r="B291" s="177"/>
      <c r="D291" s="178" t="s">
        <v>149</v>
      </c>
      <c r="E291" s="179" t="s">
        <v>1</v>
      </c>
      <c r="F291" s="180" t="s">
        <v>926</v>
      </c>
      <c r="H291" s="181">
        <v>765.56700000000001</v>
      </c>
      <c r="I291" s="182"/>
      <c r="L291" s="177"/>
      <c r="M291" s="183"/>
      <c r="N291" s="184"/>
      <c r="O291" s="184"/>
      <c r="P291" s="184"/>
      <c r="Q291" s="184"/>
      <c r="R291" s="184"/>
      <c r="S291" s="184"/>
      <c r="T291" s="185"/>
      <c r="AT291" s="179" t="s">
        <v>149</v>
      </c>
      <c r="AU291" s="179" t="s">
        <v>88</v>
      </c>
      <c r="AV291" s="13" t="s">
        <v>88</v>
      </c>
      <c r="AW291" s="13" t="s">
        <v>34</v>
      </c>
      <c r="AX291" s="13" t="s">
        <v>86</v>
      </c>
      <c r="AY291" s="179" t="s">
        <v>141</v>
      </c>
    </row>
    <row r="292" spans="1:65" s="2" customFormat="1" ht="21.75" customHeight="1">
      <c r="A292" s="33"/>
      <c r="B292" s="162"/>
      <c r="C292" s="163" t="s">
        <v>389</v>
      </c>
      <c r="D292" s="163" t="s">
        <v>143</v>
      </c>
      <c r="E292" s="164" t="s">
        <v>471</v>
      </c>
      <c r="F292" s="165" t="s">
        <v>472</v>
      </c>
      <c r="G292" s="166" t="s">
        <v>194</v>
      </c>
      <c r="H292" s="167">
        <v>40</v>
      </c>
      <c r="I292" s="168"/>
      <c r="J292" s="169">
        <f>ROUND(I292*H292,2)</f>
        <v>0</v>
      </c>
      <c r="K292" s="170"/>
      <c r="L292" s="34"/>
      <c r="M292" s="171" t="s">
        <v>1</v>
      </c>
      <c r="N292" s="172" t="s">
        <v>43</v>
      </c>
      <c r="O292" s="59"/>
      <c r="P292" s="173">
        <f>O292*H292</f>
        <v>0</v>
      </c>
      <c r="Q292" s="173">
        <v>0</v>
      </c>
      <c r="R292" s="173">
        <f>Q292*H292</f>
        <v>0</v>
      </c>
      <c r="S292" s="173">
        <v>0</v>
      </c>
      <c r="T292" s="174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75" t="s">
        <v>147</v>
      </c>
      <c r="AT292" s="175" t="s">
        <v>143</v>
      </c>
      <c r="AU292" s="175" t="s">
        <v>88</v>
      </c>
      <c r="AY292" s="18" t="s">
        <v>141</v>
      </c>
      <c r="BE292" s="176">
        <f>IF(N292="základní",J292,0)</f>
        <v>0</v>
      </c>
      <c r="BF292" s="176">
        <f>IF(N292="snížená",J292,0)</f>
        <v>0</v>
      </c>
      <c r="BG292" s="176">
        <f>IF(N292="zákl. přenesená",J292,0)</f>
        <v>0</v>
      </c>
      <c r="BH292" s="176">
        <f>IF(N292="sníž. přenesená",J292,0)</f>
        <v>0</v>
      </c>
      <c r="BI292" s="176">
        <f>IF(N292="nulová",J292,0)</f>
        <v>0</v>
      </c>
      <c r="BJ292" s="18" t="s">
        <v>86</v>
      </c>
      <c r="BK292" s="176">
        <f>ROUND(I292*H292,2)</f>
        <v>0</v>
      </c>
      <c r="BL292" s="18" t="s">
        <v>147</v>
      </c>
      <c r="BM292" s="175" t="s">
        <v>927</v>
      </c>
    </row>
    <row r="293" spans="1:65" s="13" customFormat="1">
      <c r="B293" s="177"/>
      <c r="D293" s="178" t="s">
        <v>149</v>
      </c>
      <c r="E293" s="179" t="s">
        <v>1</v>
      </c>
      <c r="F293" s="180" t="s">
        <v>928</v>
      </c>
      <c r="H293" s="181">
        <v>40</v>
      </c>
      <c r="I293" s="182"/>
      <c r="L293" s="177"/>
      <c r="M293" s="183"/>
      <c r="N293" s="184"/>
      <c r="O293" s="184"/>
      <c r="P293" s="184"/>
      <c r="Q293" s="184"/>
      <c r="R293" s="184"/>
      <c r="S293" s="184"/>
      <c r="T293" s="185"/>
      <c r="AT293" s="179" t="s">
        <v>149</v>
      </c>
      <c r="AU293" s="179" t="s">
        <v>88</v>
      </c>
      <c r="AV293" s="13" t="s">
        <v>88</v>
      </c>
      <c r="AW293" s="13" t="s">
        <v>34</v>
      </c>
      <c r="AX293" s="13" t="s">
        <v>86</v>
      </c>
      <c r="AY293" s="179" t="s">
        <v>141</v>
      </c>
    </row>
    <row r="294" spans="1:65" s="2" customFormat="1" ht="21.75" customHeight="1">
      <c r="A294" s="33"/>
      <c r="B294" s="162"/>
      <c r="C294" s="163" t="s">
        <v>393</v>
      </c>
      <c r="D294" s="163" t="s">
        <v>143</v>
      </c>
      <c r="E294" s="164" t="s">
        <v>476</v>
      </c>
      <c r="F294" s="165" t="s">
        <v>477</v>
      </c>
      <c r="G294" s="166" t="s">
        <v>194</v>
      </c>
      <c r="H294" s="167">
        <v>21.6</v>
      </c>
      <c r="I294" s="168"/>
      <c r="J294" s="169">
        <f>ROUND(I294*H294,2)</f>
        <v>0</v>
      </c>
      <c r="K294" s="170"/>
      <c r="L294" s="34"/>
      <c r="M294" s="171" t="s">
        <v>1</v>
      </c>
      <c r="N294" s="172" t="s">
        <v>43</v>
      </c>
      <c r="O294" s="59"/>
      <c r="P294" s="173">
        <f>O294*H294</f>
        <v>0</v>
      </c>
      <c r="Q294" s="173">
        <v>0</v>
      </c>
      <c r="R294" s="173">
        <f>Q294*H294</f>
        <v>0</v>
      </c>
      <c r="S294" s="173">
        <v>0</v>
      </c>
      <c r="T294" s="174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75" t="s">
        <v>147</v>
      </c>
      <c r="AT294" s="175" t="s">
        <v>143</v>
      </c>
      <c r="AU294" s="175" t="s">
        <v>88</v>
      </c>
      <c r="AY294" s="18" t="s">
        <v>141</v>
      </c>
      <c r="BE294" s="176">
        <f>IF(N294="základní",J294,0)</f>
        <v>0</v>
      </c>
      <c r="BF294" s="176">
        <f>IF(N294="snížená",J294,0)</f>
        <v>0</v>
      </c>
      <c r="BG294" s="176">
        <f>IF(N294="zákl. přenesená",J294,0)</f>
        <v>0</v>
      </c>
      <c r="BH294" s="176">
        <f>IF(N294="sníž. přenesená",J294,0)</f>
        <v>0</v>
      </c>
      <c r="BI294" s="176">
        <f>IF(N294="nulová",J294,0)</f>
        <v>0</v>
      </c>
      <c r="BJ294" s="18" t="s">
        <v>86</v>
      </c>
      <c r="BK294" s="176">
        <f>ROUND(I294*H294,2)</f>
        <v>0</v>
      </c>
      <c r="BL294" s="18" t="s">
        <v>147</v>
      </c>
      <c r="BM294" s="175" t="s">
        <v>929</v>
      </c>
    </row>
    <row r="295" spans="1:65" s="2" customFormat="1" ht="21.75" customHeight="1">
      <c r="A295" s="33"/>
      <c r="B295" s="162"/>
      <c r="C295" s="163" t="s">
        <v>397</v>
      </c>
      <c r="D295" s="163" t="s">
        <v>143</v>
      </c>
      <c r="E295" s="164" t="s">
        <v>930</v>
      </c>
      <c r="F295" s="165" t="s">
        <v>931</v>
      </c>
      <c r="G295" s="166" t="s">
        <v>194</v>
      </c>
      <c r="H295" s="167">
        <v>32.119999999999997</v>
      </c>
      <c r="I295" s="168"/>
      <c r="J295" s="169">
        <f>ROUND(I295*H295,2)</f>
        <v>0</v>
      </c>
      <c r="K295" s="170"/>
      <c r="L295" s="34"/>
      <c r="M295" s="171" t="s">
        <v>1</v>
      </c>
      <c r="N295" s="172" t="s">
        <v>43</v>
      </c>
      <c r="O295" s="59"/>
      <c r="P295" s="173">
        <f>O295*H295</f>
        <v>0</v>
      </c>
      <c r="Q295" s="173">
        <v>0</v>
      </c>
      <c r="R295" s="173">
        <f>Q295*H295</f>
        <v>0</v>
      </c>
      <c r="S295" s="173">
        <v>0</v>
      </c>
      <c r="T295" s="174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75" t="s">
        <v>147</v>
      </c>
      <c r="AT295" s="175" t="s">
        <v>143</v>
      </c>
      <c r="AU295" s="175" t="s">
        <v>88</v>
      </c>
      <c r="AY295" s="18" t="s">
        <v>141</v>
      </c>
      <c r="BE295" s="176">
        <f>IF(N295="základní",J295,0)</f>
        <v>0</v>
      </c>
      <c r="BF295" s="176">
        <f>IF(N295="snížená",J295,0)</f>
        <v>0</v>
      </c>
      <c r="BG295" s="176">
        <f>IF(N295="zákl. přenesená",J295,0)</f>
        <v>0</v>
      </c>
      <c r="BH295" s="176">
        <f>IF(N295="sníž. přenesená",J295,0)</f>
        <v>0</v>
      </c>
      <c r="BI295" s="176">
        <f>IF(N295="nulová",J295,0)</f>
        <v>0</v>
      </c>
      <c r="BJ295" s="18" t="s">
        <v>86</v>
      </c>
      <c r="BK295" s="176">
        <f>ROUND(I295*H295,2)</f>
        <v>0</v>
      </c>
      <c r="BL295" s="18" t="s">
        <v>147</v>
      </c>
      <c r="BM295" s="175" t="s">
        <v>932</v>
      </c>
    </row>
    <row r="296" spans="1:65" s="12" customFormat="1" ht="22.8" customHeight="1">
      <c r="B296" s="149"/>
      <c r="D296" s="150" t="s">
        <v>77</v>
      </c>
      <c r="E296" s="160" t="s">
        <v>479</v>
      </c>
      <c r="F296" s="160" t="s">
        <v>480</v>
      </c>
      <c r="I296" s="152"/>
      <c r="J296" s="161">
        <f>BK296</f>
        <v>0</v>
      </c>
      <c r="L296" s="149"/>
      <c r="M296" s="154"/>
      <c r="N296" s="155"/>
      <c r="O296" s="155"/>
      <c r="P296" s="156">
        <f>P297</f>
        <v>0</v>
      </c>
      <c r="Q296" s="155"/>
      <c r="R296" s="156">
        <f>R297</f>
        <v>0</v>
      </c>
      <c r="S296" s="155"/>
      <c r="T296" s="157">
        <f>T297</f>
        <v>0</v>
      </c>
      <c r="AR296" s="150" t="s">
        <v>86</v>
      </c>
      <c r="AT296" s="158" t="s">
        <v>77</v>
      </c>
      <c r="AU296" s="158" t="s">
        <v>86</v>
      </c>
      <c r="AY296" s="150" t="s">
        <v>141</v>
      </c>
      <c r="BK296" s="159">
        <f>BK297</f>
        <v>0</v>
      </c>
    </row>
    <row r="297" spans="1:65" s="2" customFormat="1" ht="16.5" customHeight="1">
      <c r="A297" s="33"/>
      <c r="B297" s="162"/>
      <c r="C297" s="163" t="s">
        <v>401</v>
      </c>
      <c r="D297" s="163" t="s">
        <v>143</v>
      </c>
      <c r="E297" s="164" t="s">
        <v>482</v>
      </c>
      <c r="F297" s="165" t="s">
        <v>483</v>
      </c>
      <c r="G297" s="166" t="s">
        <v>194</v>
      </c>
      <c r="H297" s="167">
        <v>87.334000000000003</v>
      </c>
      <c r="I297" s="168"/>
      <c r="J297" s="169">
        <f>ROUND(I297*H297,2)</f>
        <v>0</v>
      </c>
      <c r="K297" s="170"/>
      <c r="L297" s="34"/>
      <c r="M297" s="171" t="s">
        <v>1</v>
      </c>
      <c r="N297" s="172" t="s">
        <v>43</v>
      </c>
      <c r="O297" s="59"/>
      <c r="P297" s="173">
        <f>O297*H297</f>
        <v>0</v>
      </c>
      <c r="Q297" s="173">
        <v>0</v>
      </c>
      <c r="R297" s="173">
        <f>Q297*H297</f>
        <v>0</v>
      </c>
      <c r="S297" s="173">
        <v>0</v>
      </c>
      <c r="T297" s="174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75" t="s">
        <v>147</v>
      </c>
      <c r="AT297" s="175" t="s">
        <v>143</v>
      </c>
      <c r="AU297" s="175" t="s">
        <v>88</v>
      </c>
      <c r="AY297" s="18" t="s">
        <v>141</v>
      </c>
      <c r="BE297" s="176">
        <f>IF(N297="základní",J297,0)</f>
        <v>0</v>
      </c>
      <c r="BF297" s="176">
        <f>IF(N297="snížená",J297,0)</f>
        <v>0</v>
      </c>
      <c r="BG297" s="176">
        <f>IF(N297="zákl. přenesená",J297,0)</f>
        <v>0</v>
      </c>
      <c r="BH297" s="176">
        <f>IF(N297="sníž. přenesená",J297,0)</f>
        <v>0</v>
      </c>
      <c r="BI297" s="176">
        <f>IF(N297="nulová",J297,0)</f>
        <v>0</v>
      </c>
      <c r="BJ297" s="18" t="s">
        <v>86</v>
      </c>
      <c r="BK297" s="176">
        <f>ROUND(I297*H297,2)</f>
        <v>0</v>
      </c>
      <c r="BL297" s="18" t="s">
        <v>147</v>
      </c>
      <c r="BM297" s="175" t="s">
        <v>933</v>
      </c>
    </row>
    <row r="298" spans="1:65" s="12" customFormat="1" ht="25.95" customHeight="1">
      <c r="B298" s="149"/>
      <c r="D298" s="150" t="s">
        <v>77</v>
      </c>
      <c r="E298" s="151" t="s">
        <v>485</v>
      </c>
      <c r="F298" s="151" t="s">
        <v>486</v>
      </c>
      <c r="I298" s="152"/>
      <c r="J298" s="153">
        <f>BK298</f>
        <v>0</v>
      </c>
      <c r="L298" s="149"/>
      <c r="M298" s="154"/>
      <c r="N298" s="155"/>
      <c r="O298" s="155"/>
      <c r="P298" s="156">
        <f>P299</f>
        <v>0</v>
      </c>
      <c r="Q298" s="155"/>
      <c r="R298" s="156">
        <f>R299</f>
        <v>7.1749999999999993E-4</v>
      </c>
      <c r="S298" s="155"/>
      <c r="T298" s="157">
        <f>T299</f>
        <v>0</v>
      </c>
      <c r="AR298" s="150" t="s">
        <v>88</v>
      </c>
      <c r="AT298" s="158" t="s">
        <v>77</v>
      </c>
      <c r="AU298" s="158" t="s">
        <v>78</v>
      </c>
      <c r="AY298" s="150" t="s">
        <v>141</v>
      </c>
      <c r="BK298" s="159">
        <f>BK299</f>
        <v>0</v>
      </c>
    </row>
    <row r="299" spans="1:65" s="12" customFormat="1" ht="22.8" customHeight="1">
      <c r="B299" s="149"/>
      <c r="D299" s="150" t="s">
        <v>77</v>
      </c>
      <c r="E299" s="160" t="s">
        <v>934</v>
      </c>
      <c r="F299" s="160" t="s">
        <v>935</v>
      </c>
      <c r="I299" s="152"/>
      <c r="J299" s="161">
        <f>BK299</f>
        <v>0</v>
      </c>
      <c r="L299" s="149"/>
      <c r="M299" s="154"/>
      <c r="N299" s="155"/>
      <c r="O299" s="155"/>
      <c r="P299" s="156">
        <f>SUM(P300:P306)</f>
        <v>0</v>
      </c>
      <c r="Q299" s="155"/>
      <c r="R299" s="156">
        <f>SUM(R300:R306)</f>
        <v>7.1749999999999993E-4</v>
      </c>
      <c r="S299" s="155"/>
      <c r="T299" s="157">
        <f>SUM(T300:T306)</f>
        <v>0</v>
      </c>
      <c r="AR299" s="150" t="s">
        <v>88</v>
      </c>
      <c r="AT299" s="158" t="s">
        <v>77</v>
      </c>
      <c r="AU299" s="158" t="s">
        <v>86</v>
      </c>
      <c r="AY299" s="150" t="s">
        <v>141</v>
      </c>
      <c r="BK299" s="159">
        <f>SUM(BK300:BK306)</f>
        <v>0</v>
      </c>
    </row>
    <row r="300" spans="1:65" s="2" customFormat="1" ht="21.75" customHeight="1">
      <c r="A300" s="33"/>
      <c r="B300" s="162"/>
      <c r="C300" s="163" t="s">
        <v>405</v>
      </c>
      <c r="D300" s="163" t="s">
        <v>143</v>
      </c>
      <c r="E300" s="164" t="s">
        <v>936</v>
      </c>
      <c r="F300" s="165" t="s">
        <v>937</v>
      </c>
      <c r="G300" s="166" t="s">
        <v>146</v>
      </c>
      <c r="H300" s="167">
        <v>2.0499999999999998</v>
      </c>
      <c r="I300" s="168"/>
      <c r="J300" s="169">
        <f>ROUND(I300*H300,2)</f>
        <v>0</v>
      </c>
      <c r="K300" s="170"/>
      <c r="L300" s="34"/>
      <c r="M300" s="171" t="s">
        <v>1</v>
      </c>
      <c r="N300" s="172" t="s">
        <v>43</v>
      </c>
      <c r="O300" s="59"/>
      <c r="P300" s="173">
        <f>O300*H300</f>
        <v>0</v>
      </c>
      <c r="Q300" s="173">
        <v>3.5E-4</v>
      </c>
      <c r="R300" s="173">
        <f>Q300*H300</f>
        <v>7.1749999999999993E-4</v>
      </c>
      <c r="S300" s="173">
        <v>0</v>
      </c>
      <c r="T300" s="174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75" t="s">
        <v>224</v>
      </c>
      <c r="AT300" s="175" t="s">
        <v>143</v>
      </c>
      <c r="AU300" s="175" t="s">
        <v>88</v>
      </c>
      <c r="AY300" s="18" t="s">
        <v>141</v>
      </c>
      <c r="BE300" s="176">
        <f>IF(N300="základní",J300,0)</f>
        <v>0</v>
      </c>
      <c r="BF300" s="176">
        <f>IF(N300="snížená",J300,0)</f>
        <v>0</v>
      </c>
      <c r="BG300" s="176">
        <f>IF(N300="zákl. přenesená",J300,0)</f>
        <v>0</v>
      </c>
      <c r="BH300" s="176">
        <f>IF(N300="sníž. přenesená",J300,0)</f>
        <v>0</v>
      </c>
      <c r="BI300" s="176">
        <f>IF(N300="nulová",J300,0)</f>
        <v>0</v>
      </c>
      <c r="BJ300" s="18" t="s">
        <v>86</v>
      </c>
      <c r="BK300" s="176">
        <f>ROUND(I300*H300,2)</f>
        <v>0</v>
      </c>
      <c r="BL300" s="18" t="s">
        <v>224</v>
      </c>
      <c r="BM300" s="175" t="s">
        <v>938</v>
      </c>
    </row>
    <row r="301" spans="1:65" s="14" customFormat="1">
      <c r="B301" s="186"/>
      <c r="D301" s="178" t="s">
        <v>149</v>
      </c>
      <c r="E301" s="187" t="s">
        <v>1</v>
      </c>
      <c r="F301" s="188" t="s">
        <v>845</v>
      </c>
      <c r="H301" s="187" t="s">
        <v>1</v>
      </c>
      <c r="I301" s="189"/>
      <c r="L301" s="186"/>
      <c r="M301" s="190"/>
      <c r="N301" s="191"/>
      <c r="O301" s="191"/>
      <c r="P301" s="191"/>
      <c r="Q301" s="191"/>
      <c r="R301" s="191"/>
      <c r="S301" s="191"/>
      <c r="T301" s="192"/>
      <c r="AT301" s="187" t="s">
        <v>149</v>
      </c>
      <c r="AU301" s="187" t="s">
        <v>88</v>
      </c>
      <c r="AV301" s="14" t="s">
        <v>86</v>
      </c>
      <c r="AW301" s="14" t="s">
        <v>34</v>
      </c>
      <c r="AX301" s="14" t="s">
        <v>78</v>
      </c>
      <c r="AY301" s="187" t="s">
        <v>141</v>
      </c>
    </row>
    <row r="302" spans="1:65" s="14" customFormat="1">
      <c r="B302" s="186"/>
      <c r="D302" s="178" t="s">
        <v>149</v>
      </c>
      <c r="E302" s="187" t="s">
        <v>1</v>
      </c>
      <c r="F302" s="188" t="s">
        <v>846</v>
      </c>
      <c r="H302" s="187" t="s">
        <v>1</v>
      </c>
      <c r="I302" s="189"/>
      <c r="L302" s="186"/>
      <c r="M302" s="190"/>
      <c r="N302" s="191"/>
      <c r="O302" s="191"/>
      <c r="P302" s="191"/>
      <c r="Q302" s="191"/>
      <c r="R302" s="191"/>
      <c r="S302" s="191"/>
      <c r="T302" s="192"/>
      <c r="AT302" s="187" t="s">
        <v>149</v>
      </c>
      <c r="AU302" s="187" t="s">
        <v>88</v>
      </c>
      <c r="AV302" s="14" t="s">
        <v>86</v>
      </c>
      <c r="AW302" s="14" t="s">
        <v>34</v>
      </c>
      <c r="AX302" s="14" t="s">
        <v>78</v>
      </c>
      <c r="AY302" s="187" t="s">
        <v>141</v>
      </c>
    </row>
    <row r="303" spans="1:65" s="13" customFormat="1">
      <c r="B303" s="177"/>
      <c r="D303" s="178" t="s">
        <v>149</v>
      </c>
      <c r="E303" s="179" t="s">
        <v>1</v>
      </c>
      <c r="F303" s="180" t="s">
        <v>939</v>
      </c>
      <c r="H303" s="181">
        <v>0.55000000000000004</v>
      </c>
      <c r="I303" s="182"/>
      <c r="L303" s="177"/>
      <c r="M303" s="183"/>
      <c r="N303" s="184"/>
      <c r="O303" s="184"/>
      <c r="P303" s="184"/>
      <c r="Q303" s="184"/>
      <c r="R303" s="184"/>
      <c r="S303" s="184"/>
      <c r="T303" s="185"/>
      <c r="AT303" s="179" t="s">
        <v>149</v>
      </c>
      <c r="AU303" s="179" t="s">
        <v>88</v>
      </c>
      <c r="AV303" s="13" t="s">
        <v>88</v>
      </c>
      <c r="AW303" s="13" t="s">
        <v>34</v>
      </c>
      <c r="AX303" s="13" t="s">
        <v>78</v>
      </c>
      <c r="AY303" s="179" t="s">
        <v>141</v>
      </c>
    </row>
    <row r="304" spans="1:65" s="13" customFormat="1">
      <c r="B304" s="177"/>
      <c r="D304" s="178" t="s">
        <v>149</v>
      </c>
      <c r="E304" s="179" t="s">
        <v>1</v>
      </c>
      <c r="F304" s="180" t="s">
        <v>940</v>
      </c>
      <c r="H304" s="181">
        <v>1.5</v>
      </c>
      <c r="I304" s="182"/>
      <c r="L304" s="177"/>
      <c r="M304" s="183"/>
      <c r="N304" s="184"/>
      <c r="O304" s="184"/>
      <c r="P304" s="184"/>
      <c r="Q304" s="184"/>
      <c r="R304" s="184"/>
      <c r="S304" s="184"/>
      <c r="T304" s="185"/>
      <c r="AT304" s="179" t="s">
        <v>149</v>
      </c>
      <c r="AU304" s="179" t="s">
        <v>88</v>
      </c>
      <c r="AV304" s="13" t="s">
        <v>88</v>
      </c>
      <c r="AW304" s="13" t="s">
        <v>34</v>
      </c>
      <c r="AX304" s="13" t="s">
        <v>78</v>
      </c>
      <c r="AY304" s="179" t="s">
        <v>141</v>
      </c>
    </row>
    <row r="305" spans="1:65" s="15" customFormat="1">
      <c r="B305" s="193"/>
      <c r="D305" s="178" t="s">
        <v>149</v>
      </c>
      <c r="E305" s="194" t="s">
        <v>1</v>
      </c>
      <c r="F305" s="195" t="s">
        <v>158</v>
      </c>
      <c r="H305" s="196">
        <v>2.0499999999999998</v>
      </c>
      <c r="I305" s="197"/>
      <c r="L305" s="193"/>
      <c r="M305" s="198"/>
      <c r="N305" s="199"/>
      <c r="O305" s="199"/>
      <c r="P305" s="199"/>
      <c r="Q305" s="199"/>
      <c r="R305" s="199"/>
      <c r="S305" s="199"/>
      <c r="T305" s="200"/>
      <c r="AT305" s="194" t="s">
        <v>149</v>
      </c>
      <c r="AU305" s="194" t="s">
        <v>88</v>
      </c>
      <c r="AV305" s="15" t="s">
        <v>147</v>
      </c>
      <c r="AW305" s="15" t="s">
        <v>34</v>
      </c>
      <c r="AX305" s="15" t="s">
        <v>86</v>
      </c>
      <c r="AY305" s="194" t="s">
        <v>141</v>
      </c>
    </row>
    <row r="306" spans="1:65" s="2" customFormat="1" ht="21.75" customHeight="1">
      <c r="A306" s="33"/>
      <c r="B306" s="162"/>
      <c r="C306" s="163" t="s">
        <v>409</v>
      </c>
      <c r="D306" s="163" t="s">
        <v>143</v>
      </c>
      <c r="E306" s="164" t="s">
        <v>941</v>
      </c>
      <c r="F306" s="165" t="s">
        <v>942</v>
      </c>
      <c r="G306" s="166" t="s">
        <v>528</v>
      </c>
      <c r="H306" s="212"/>
      <c r="I306" s="168"/>
      <c r="J306" s="169">
        <f>ROUND(I306*H306,2)</f>
        <v>0</v>
      </c>
      <c r="K306" s="170"/>
      <c r="L306" s="34"/>
      <c r="M306" s="213" t="s">
        <v>1</v>
      </c>
      <c r="N306" s="214" t="s">
        <v>43</v>
      </c>
      <c r="O306" s="215"/>
      <c r="P306" s="216">
        <f>O306*H306</f>
        <v>0</v>
      </c>
      <c r="Q306" s="216">
        <v>0</v>
      </c>
      <c r="R306" s="216">
        <f>Q306*H306</f>
        <v>0</v>
      </c>
      <c r="S306" s="216">
        <v>0</v>
      </c>
      <c r="T306" s="21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75" t="s">
        <v>224</v>
      </c>
      <c r="AT306" s="175" t="s">
        <v>143</v>
      </c>
      <c r="AU306" s="175" t="s">
        <v>88</v>
      </c>
      <c r="AY306" s="18" t="s">
        <v>141</v>
      </c>
      <c r="BE306" s="176">
        <f>IF(N306="základní",J306,0)</f>
        <v>0</v>
      </c>
      <c r="BF306" s="176">
        <f>IF(N306="snížená",J306,0)</f>
        <v>0</v>
      </c>
      <c r="BG306" s="176">
        <f>IF(N306="zákl. přenesená",J306,0)</f>
        <v>0</v>
      </c>
      <c r="BH306" s="176">
        <f>IF(N306="sníž. přenesená",J306,0)</f>
        <v>0</v>
      </c>
      <c r="BI306" s="176">
        <f>IF(N306="nulová",J306,0)</f>
        <v>0</v>
      </c>
      <c r="BJ306" s="18" t="s">
        <v>86</v>
      </c>
      <c r="BK306" s="176">
        <f>ROUND(I306*H306,2)</f>
        <v>0</v>
      </c>
      <c r="BL306" s="18" t="s">
        <v>224</v>
      </c>
      <c r="BM306" s="175" t="s">
        <v>943</v>
      </c>
    </row>
    <row r="307" spans="1:65" s="2" customFormat="1" ht="6.9" customHeight="1">
      <c r="A307" s="33"/>
      <c r="B307" s="48"/>
      <c r="C307" s="49"/>
      <c r="D307" s="49"/>
      <c r="E307" s="49"/>
      <c r="F307" s="49"/>
      <c r="G307" s="49"/>
      <c r="H307" s="49"/>
      <c r="I307" s="121"/>
      <c r="J307" s="49"/>
      <c r="K307" s="49"/>
      <c r="L307" s="34"/>
      <c r="M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</row>
  </sheetData>
  <autoFilter ref="C125:K306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SO 01 Multifunkční h...</vt:lpstr>
      <vt:lpstr>02 - SO 02 Víceúčelové hř...</vt:lpstr>
      <vt:lpstr>03 - SO 03 Workout</vt:lpstr>
      <vt:lpstr>04 - SO 04 Zpevněné plochy</vt:lpstr>
      <vt:lpstr>'01 - SO 01 Multifunkční h...'!Názvy_tisku</vt:lpstr>
      <vt:lpstr>'02 - SO 02 Víceúčelové hř...'!Názvy_tisku</vt:lpstr>
      <vt:lpstr>'03 - SO 03 Workout'!Názvy_tisku</vt:lpstr>
      <vt:lpstr>'04 - SO 04 Zpevněné plochy'!Názvy_tisku</vt:lpstr>
      <vt:lpstr>'Rekapitulace stavby'!Názvy_tisku</vt:lpstr>
      <vt:lpstr>'01 - SO 01 Multifunkční h...'!Oblast_tisku</vt:lpstr>
      <vt:lpstr>'02 - SO 02 Víceúčelové hř...'!Oblast_tisku</vt:lpstr>
      <vt:lpstr>'03 - SO 03 Workout'!Oblast_tisku</vt:lpstr>
      <vt:lpstr>'04 - SO 04 Zpevněné plochy'!Oblast_tisku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admin</cp:lastModifiedBy>
  <dcterms:created xsi:type="dcterms:W3CDTF">2023-06-29T07:50:45Z</dcterms:created>
  <dcterms:modified xsi:type="dcterms:W3CDTF">2023-10-01T17:31:29Z</dcterms:modified>
</cp:coreProperties>
</file>