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80" yWindow="-150" windowWidth="28500" windowHeight="9060" activeTab="2"/>
  </bookViews>
  <sheets>
    <sheet name="2020" sheetId="9" r:id="rId1"/>
    <sheet name="2021" sheetId="13" r:id="rId2"/>
    <sheet name="2022" sheetId="14" r:id="rId3"/>
    <sheet name="2023" sheetId="15" r:id="rId4"/>
  </sheets>
  <calcPr calcId="145621"/>
</workbook>
</file>

<file path=xl/calcChain.xml><?xml version="1.0" encoding="utf-8"?>
<calcChain xmlns="http://schemas.openxmlformats.org/spreadsheetml/2006/main">
  <c r="Z6" i="15" l="1"/>
  <c r="X6" i="15"/>
  <c r="Q11" i="14" l="1"/>
  <c r="I10" i="14" l="1"/>
  <c r="C10" i="13" l="1"/>
  <c r="W6" i="13" l="1"/>
  <c r="V6" i="13"/>
  <c r="W20" i="9" l="1"/>
  <c r="V20" i="9"/>
  <c r="V6" i="9"/>
  <c r="W6" i="9"/>
  <c r="F6" i="15" l="1"/>
  <c r="G7" i="15" s="1"/>
  <c r="D6" i="15"/>
  <c r="Z20" i="15"/>
  <c r="X20" i="15"/>
  <c r="T20" i="15"/>
  <c r="R20" i="15"/>
  <c r="P20" i="15"/>
  <c r="N20" i="15"/>
  <c r="L20" i="15"/>
  <c r="J20" i="15"/>
  <c r="H20" i="15"/>
  <c r="F20" i="15"/>
  <c r="D20" i="15"/>
  <c r="B20" i="15"/>
  <c r="AA18" i="15"/>
  <c r="Y18" i="15"/>
  <c r="U18" i="15"/>
  <c r="S18" i="15"/>
  <c r="Q18" i="15"/>
  <c r="W18" i="15" s="1"/>
  <c r="O18" i="15"/>
  <c r="V18" i="15" s="1"/>
  <c r="M18" i="15"/>
  <c r="K18" i="15"/>
  <c r="I18" i="15"/>
  <c r="G18" i="15"/>
  <c r="E18" i="15"/>
  <c r="C18" i="15"/>
  <c r="AA17" i="15"/>
  <c r="Y17" i="15"/>
  <c r="U17" i="15"/>
  <c r="S17" i="15"/>
  <c r="Q17" i="15"/>
  <c r="W17" i="15" s="1"/>
  <c r="O17" i="15"/>
  <c r="M17" i="15"/>
  <c r="V17" i="15" s="1"/>
  <c r="K17" i="15"/>
  <c r="I17" i="15"/>
  <c r="G17" i="15"/>
  <c r="E17" i="15"/>
  <c r="C17" i="15"/>
  <c r="AA16" i="15"/>
  <c r="Y16" i="15"/>
  <c r="U16" i="15"/>
  <c r="S16" i="15"/>
  <c r="Q16" i="15"/>
  <c r="W16" i="15" s="1"/>
  <c r="O16" i="15"/>
  <c r="V16" i="15" s="1"/>
  <c r="M16" i="15"/>
  <c r="K16" i="15"/>
  <c r="I16" i="15"/>
  <c r="G16" i="15"/>
  <c r="E16" i="15"/>
  <c r="C16" i="15"/>
  <c r="AA15" i="15"/>
  <c r="Y15" i="15"/>
  <c r="U15" i="15"/>
  <c r="S15" i="15"/>
  <c r="Q15" i="15"/>
  <c r="W15" i="15" s="1"/>
  <c r="O15" i="15"/>
  <c r="M15" i="15"/>
  <c r="V15" i="15" s="1"/>
  <c r="K15" i="15"/>
  <c r="I15" i="15"/>
  <c r="G15" i="15"/>
  <c r="E15" i="15"/>
  <c r="C15" i="15"/>
  <c r="AA14" i="15"/>
  <c r="Y14" i="15"/>
  <c r="U14" i="15"/>
  <c r="S14" i="15"/>
  <c r="Q14" i="15"/>
  <c r="W14" i="15" s="1"/>
  <c r="O14" i="15"/>
  <c r="V14" i="15" s="1"/>
  <c r="M14" i="15"/>
  <c r="K14" i="15"/>
  <c r="I14" i="15"/>
  <c r="G14" i="15"/>
  <c r="E14" i="15"/>
  <c r="C14" i="15"/>
  <c r="AA13" i="15"/>
  <c r="Y13" i="15"/>
  <c r="U13" i="15"/>
  <c r="S13" i="15"/>
  <c r="Q13" i="15"/>
  <c r="W13" i="15" s="1"/>
  <c r="O13" i="15"/>
  <c r="M13" i="15"/>
  <c r="V13" i="15" s="1"/>
  <c r="K13" i="15"/>
  <c r="I13" i="15"/>
  <c r="G13" i="15"/>
  <c r="E13" i="15"/>
  <c r="C13" i="15"/>
  <c r="AA12" i="15"/>
  <c r="Y12" i="15"/>
  <c r="U12" i="15"/>
  <c r="S12" i="15"/>
  <c r="Q12" i="15"/>
  <c r="W12" i="15" s="1"/>
  <c r="O12" i="15"/>
  <c r="V12" i="15" s="1"/>
  <c r="M12" i="15"/>
  <c r="K12" i="15"/>
  <c r="I12" i="15"/>
  <c r="G12" i="15"/>
  <c r="E12" i="15"/>
  <c r="C12" i="15"/>
  <c r="AA11" i="15"/>
  <c r="Y11" i="15"/>
  <c r="U11" i="15"/>
  <c r="S11" i="15"/>
  <c r="Q11" i="15"/>
  <c r="O11" i="15"/>
  <c r="M11" i="15"/>
  <c r="V11" i="15" s="1"/>
  <c r="K11" i="15"/>
  <c r="I11" i="15"/>
  <c r="G11" i="15"/>
  <c r="E11" i="15"/>
  <c r="C11" i="15"/>
  <c r="AA10" i="15"/>
  <c r="Y10" i="15"/>
  <c r="U10" i="15"/>
  <c r="S10" i="15"/>
  <c r="Q10" i="15"/>
  <c r="O10" i="15"/>
  <c r="M10" i="15"/>
  <c r="K10" i="15"/>
  <c r="I10" i="15"/>
  <c r="G10" i="15"/>
  <c r="E10" i="15"/>
  <c r="C10" i="15"/>
  <c r="AA9" i="15"/>
  <c r="Y9" i="15"/>
  <c r="U9" i="15"/>
  <c r="S9" i="15"/>
  <c r="Q9" i="15"/>
  <c r="O9" i="15"/>
  <c r="M9" i="15"/>
  <c r="K9" i="15"/>
  <c r="I9" i="15"/>
  <c r="G9" i="15"/>
  <c r="E9" i="15"/>
  <c r="C9" i="15"/>
  <c r="AA8" i="15"/>
  <c r="Y8" i="15"/>
  <c r="U8" i="15"/>
  <c r="S8" i="15"/>
  <c r="Q8" i="15"/>
  <c r="O8" i="15"/>
  <c r="M8" i="15"/>
  <c r="K8" i="15"/>
  <c r="I8" i="15"/>
  <c r="G8" i="15"/>
  <c r="E8" i="15"/>
  <c r="C8" i="15"/>
  <c r="AA7" i="15"/>
  <c r="AA19" i="15" s="1"/>
  <c r="E7" i="15"/>
  <c r="F6" i="14"/>
  <c r="G7" i="14" s="1"/>
  <c r="B6" i="14"/>
  <c r="C7" i="14" s="1"/>
  <c r="Z20" i="14"/>
  <c r="X20" i="14"/>
  <c r="T20" i="14"/>
  <c r="T6" i="15" s="1"/>
  <c r="R20" i="14"/>
  <c r="R6" i="15" s="1"/>
  <c r="S7" i="15" s="1"/>
  <c r="S19" i="15" s="1"/>
  <c r="P20" i="14"/>
  <c r="P6" i="15" s="1"/>
  <c r="N20" i="14"/>
  <c r="N6" i="15" s="1"/>
  <c r="O7" i="15" s="1"/>
  <c r="O19" i="15" s="1"/>
  <c r="L20" i="14"/>
  <c r="L6" i="15" s="1"/>
  <c r="J20" i="14"/>
  <c r="J6" i="15" s="1"/>
  <c r="K7" i="15" s="1"/>
  <c r="K19" i="15" s="1"/>
  <c r="H20" i="14"/>
  <c r="H6" i="15" s="1"/>
  <c r="I7" i="15" s="1"/>
  <c r="F20" i="14"/>
  <c r="D20" i="14"/>
  <c r="B20" i="14"/>
  <c r="B6" i="15" s="1"/>
  <c r="C7" i="15" s="1"/>
  <c r="C19" i="15" s="1"/>
  <c r="AA18" i="14"/>
  <c r="Y18" i="14"/>
  <c r="U18" i="14"/>
  <c r="S18" i="14"/>
  <c r="Q18" i="14"/>
  <c r="O18" i="14"/>
  <c r="M18" i="14"/>
  <c r="K18" i="14"/>
  <c r="I18" i="14"/>
  <c r="G18" i="14"/>
  <c r="E18" i="14"/>
  <c r="C18" i="14"/>
  <c r="AA17" i="14"/>
  <c r="Y17" i="14"/>
  <c r="U17" i="14"/>
  <c r="S17" i="14"/>
  <c r="Q17" i="14"/>
  <c r="O17" i="14"/>
  <c r="M17" i="14"/>
  <c r="V17" i="14" s="1"/>
  <c r="K17" i="14"/>
  <c r="I17" i="14"/>
  <c r="G17" i="14"/>
  <c r="E17" i="14"/>
  <c r="C17" i="14"/>
  <c r="AA16" i="14"/>
  <c r="Y16" i="14"/>
  <c r="U16" i="14"/>
  <c r="S16" i="14"/>
  <c r="Q16" i="14"/>
  <c r="O16" i="14"/>
  <c r="M16" i="14"/>
  <c r="V16" i="14" s="1"/>
  <c r="K16" i="14"/>
  <c r="I16" i="14"/>
  <c r="G16" i="14"/>
  <c r="E16" i="14"/>
  <c r="C16" i="14"/>
  <c r="AA15" i="14"/>
  <c r="Y15" i="14"/>
  <c r="U15" i="14"/>
  <c r="S15" i="14"/>
  <c r="Q15" i="14"/>
  <c r="O15" i="14"/>
  <c r="M15" i="14"/>
  <c r="V15" i="14" s="1"/>
  <c r="K15" i="14"/>
  <c r="I15" i="14"/>
  <c r="G15" i="14"/>
  <c r="E15" i="14"/>
  <c r="C15" i="14"/>
  <c r="AA14" i="14"/>
  <c r="Y14" i="14"/>
  <c r="U14" i="14"/>
  <c r="S14" i="14"/>
  <c r="Q14" i="14"/>
  <c r="O14" i="14"/>
  <c r="M14" i="14"/>
  <c r="V14" i="14" s="1"/>
  <c r="K14" i="14"/>
  <c r="I14" i="14"/>
  <c r="G14" i="14"/>
  <c r="E14" i="14"/>
  <c r="C14" i="14"/>
  <c r="AA13" i="14"/>
  <c r="Y13" i="14"/>
  <c r="U13" i="14"/>
  <c r="S13" i="14"/>
  <c r="Q13" i="14"/>
  <c r="O13" i="14"/>
  <c r="M13" i="14"/>
  <c r="V13" i="14" s="1"/>
  <c r="K13" i="14"/>
  <c r="I13" i="14"/>
  <c r="G13" i="14"/>
  <c r="E13" i="14"/>
  <c r="C13" i="14"/>
  <c r="AA12" i="14"/>
  <c r="Y12" i="14"/>
  <c r="U12" i="14"/>
  <c r="S12" i="14"/>
  <c r="Q12" i="14"/>
  <c r="O12" i="14"/>
  <c r="M12" i="14"/>
  <c r="K12" i="14"/>
  <c r="I12" i="14"/>
  <c r="G12" i="14"/>
  <c r="E12" i="14"/>
  <c r="C12" i="14"/>
  <c r="AA11" i="14"/>
  <c r="Y11" i="14"/>
  <c r="U11" i="14"/>
  <c r="S11" i="14"/>
  <c r="O11" i="14"/>
  <c r="M11" i="14"/>
  <c r="K11" i="14"/>
  <c r="I11" i="14"/>
  <c r="G11" i="14"/>
  <c r="E11" i="14"/>
  <c r="C11" i="14"/>
  <c r="AA10" i="14"/>
  <c r="Y10" i="14"/>
  <c r="U10" i="14"/>
  <c r="S10" i="14"/>
  <c r="Q10" i="14"/>
  <c r="O10" i="14"/>
  <c r="M10" i="14"/>
  <c r="K10" i="14"/>
  <c r="G10" i="14"/>
  <c r="E10" i="14"/>
  <c r="C10" i="14"/>
  <c r="AA9" i="14"/>
  <c r="Y9" i="14"/>
  <c r="U9" i="14"/>
  <c r="S9" i="14"/>
  <c r="Q9" i="14"/>
  <c r="O9" i="14"/>
  <c r="M9" i="14"/>
  <c r="K9" i="14"/>
  <c r="I9" i="14"/>
  <c r="G9" i="14"/>
  <c r="E9" i="14"/>
  <c r="C9" i="14"/>
  <c r="AA8" i="14"/>
  <c r="Y8" i="14"/>
  <c r="U8" i="14"/>
  <c r="S8" i="14"/>
  <c r="Q8" i="14"/>
  <c r="O8" i="14"/>
  <c r="M8" i="14"/>
  <c r="K8" i="14"/>
  <c r="I8" i="14"/>
  <c r="G8" i="14"/>
  <c r="E8" i="14"/>
  <c r="C8" i="14"/>
  <c r="Z6" i="13"/>
  <c r="X6" i="13"/>
  <c r="P6" i="13"/>
  <c r="T6" i="13"/>
  <c r="R6" i="13"/>
  <c r="N6" i="13"/>
  <c r="L6" i="13"/>
  <c r="J6" i="13"/>
  <c r="F6" i="13"/>
  <c r="D6" i="13"/>
  <c r="B6" i="13"/>
  <c r="Z20" i="13"/>
  <c r="Z6" i="14" s="1"/>
  <c r="AA7" i="14" s="1"/>
  <c r="X20" i="13"/>
  <c r="Y7" i="15" s="1"/>
  <c r="T20" i="13"/>
  <c r="T6" i="14" s="1"/>
  <c r="U7" i="14" s="1"/>
  <c r="R20" i="13"/>
  <c r="R6" i="14" s="1"/>
  <c r="S7" i="14" s="1"/>
  <c r="P20" i="13"/>
  <c r="P6" i="14" s="1"/>
  <c r="N20" i="13"/>
  <c r="N6" i="14" s="1"/>
  <c r="O7" i="14" s="1"/>
  <c r="L20" i="13"/>
  <c r="L6" i="14" s="1"/>
  <c r="J20" i="13"/>
  <c r="J6" i="14" s="1"/>
  <c r="K7" i="14" s="1"/>
  <c r="H20" i="13"/>
  <c r="H6" i="14" s="1"/>
  <c r="I7" i="14" s="1"/>
  <c r="F20" i="13"/>
  <c r="D20" i="13"/>
  <c r="D6" i="14" s="1"/>
  <c r="E7" i="14" s="1"/>
  <c r="B20" i="13"/>
  <c r="AA18" i="13"/>
  <c r="Y18" i="13"/>
  <c r="U18" i="13"/>
  <c r="S18" i="13"/>
  <c r="Q18" i="13"/>
  <c r="O18" i="13"/>
  <c r="M18" i="13"/>
  <c r="K18" i="13"/>
  <c r="I18" i="13"/>
  <c r="G18" i="13"/>
  <c r="E18" i="13"/>
  <c r="C18" i="13"/>
  <c r="AA17" i="13"/>
  <c r="Y17" i="13"/>
  <c r="U17" i="13"/>
  <c r="S17" i="13"/>
  <c r="Q17" i="13"/>
  <c r="O17" i="13"/>
  <c r="M17" i="13"/>
  <c r="K17" i="13"/>
  <c r="I17" i="13"/>
  <c r="G17" i="13"/>
  <c r="E17" i="13"/>
  <c r="C17" i="13"/>
  <c r="AA16" i="13"/>
  <c r="Y16" i="13"/>
  <c r="U16" i="13"/>
  <c r="S16" i="13"/>
  <c r="Q16" i="13"/>
  <c r="O16" i="13"/>
  <c r="M16" i="13"/>
  <c r="K16" i="13"/>
  <c r="I16" i="13"/>
  <c r="G16" i="13"/>
  <c r="E16" i="13"/>
  <c r="C16" i="13"/>
  <c r="AA15" i="13"/>
  <c r="Y15" i="13"/>
  <c r="U15" i="13"/>
  <c r="S15" i="13"/>
  <c r="Q15" i="13"/>
  <c r="O15" i="13"/>
  <c r="M15" i="13"/>
  <c r="V15" i="13" s="1"/>
  <c r="K15" i="13"/>
  <c r="I15" i="13"/>
  <c r="G15" i="13"/>
  <c r="E15" i="13"/>
  <c r="C15" i="13"/>
  <c r="AA14" i="13"/>
  <c r="Y14" i="13"/>
  <c r="U14" i="13"/>
  <c r="S14" i="13"/>
  <c r="Q14" i="13"/>
  <c r="O14" i="13"/>
  <c r="M14" i="13"/>
  <c r="K14" i="13"/>
  <c r="I14" i="13"/>
  <c r="G14" i="13"/>
  <c r="E14" i="13"/>
  <c r="C14" i="13"/>
  <c r="AA13" i="13"/>
  <c r="Y13" i="13"/>
  <c r="U13" i="13"/>
  <c r="S13" i="13"/>
  <c r="Q13" i="13"/>
  <c r="O13" i="13"/>
  <c r="M13" i="13"/>
  <c r="K13" i="13"/>
  <c r="I13" i="13"/>
  <c r="G13" i="13"/>
  <c r="E13" i="13"/>
  <c r="C13" i="13"/>
  <c r="AA12" i="13"/>
  <c r="Y12" i="13"/>
  <c r="U12" i="13"/>
  <c r="S12" i="13"/>
  <c r="Q12" i="13"/>
  <c r="O12" i="13"/>
  <c r="M12" i="13"/>
  <c r="K12" i="13"/>
  <c r="I12" i="13"/>
  <c r="G12" i="13"/>
  <c r="E12" i="13"/>
  <c r="C12" i="13"/>
  <c r="AA11" i="13"/>
  <c r="Y11" i="13"/>
  <c r="U11" i="13"/>
  <c r="S11" i="13"/>
  <c r="Q11" i="13"/>
  <c r="O11" i="13"/>
  <c r="M11" i="13"/>
  <c r="K11" i="13"/>
  <c r="I11" i="13"/>
  <c r="G11" i="13"/>
  <c r="E11" i="13"/>
  <c r="C11" i="13"/>
  <c r="AA10" i="13"/>
  <c r="Y10" i="13"/>
  <c r="U10" i="13"/>
  <c r="S10" i="13"/>
  <c r="Q10" i="13"/>
  <c r="O10" i="13"/>
  <c r="M10" i="13"/>
  <c r="K10" i="13"/>
  <c r="I10" i="13"/>
  <c r="G10" i="13"/>
  <c r="E10" i="13"/>
  <c r="AA9" i="13"/>
  <c r="Y9" i="13"/>
  <c r="U9" i="13"/>
  <c r="S9" i="13"/>
  <c r="Q9" i="13"/>
  <c r="O9" i="13"/>
  <c r="M9" i="13"/>
  <c r="K9" i="13"/>
  <c r="I9" i="13"/>
  <c r="G9" i="13"/>
  <c r="E9" i="13"/>
  <c r="AA8" i="13"/>
  <c r="Y8" i="13"/>
  <c r="U8" i="13"/>
  <c r="S8" i="13"/>
  <c r="Q8" i="13"/>
  <c r="O8" i="13"/>
  <c r="M8" i="13"/>
  <c r="K8" i="13"/>
  <c r="I8" i="13"/>
  <c r="G8" i="13"/>
  <c r="E8" i="13"/>
  <c r="C8" i="13"/>
  <c r="AA7" i="13"/>
  <c r="Y7" i="13"/>
  <c r="S7" i="13"/>
  <c r="Q7" i="13"/>
  <c r="O7" i="13"/>
  <c r="M7" i="13"/>
  <c r="K7" i="13"/>
  <c r="I7" i="13"/>
  <c r="G7" i="13"/>
  <c r="E7" i="13"/>
  <c r="C7" i="13"/>
  <c r="Y19" i="15" l="1"/>
  <c r="W11" i="15"/>
  <c r="V9" i="15"/>
  <c r="W10" i="15"/>
  <c r="V10" i="15"/>
  <c r="I19" i="15"/>
  <c r="G19" i="15"/>
  <c r="W9" i="15"/>
  <c r="W8" i="15"/>
  <c r="V8" i="15"/>
  <c r="E19" i="15"/>
  <c r="V18" i="14"/>
  <c r="W6" i="15"/>
  <c r="Q7" i="15"/>
  <c r="V6" i="15"/>
  <c r="M7" i="15"/>
  <c r="M19" i="15" s="1"/>
  <c r="W18" i="14"/>
  <c r="W17" i="14"/>
  <c r="W16" i="14"/>
  <c r="W15" i="14"/>
  <c r="U19" i="14"/>
  <c r="W14" i="14"/>
  <c r="W13" i="14"/>
  <c r="AA19" i="14"/>
  <c r="W12" i="14"/>
  <c r="V12" i="14"/>
  <c r="W11" i="14"/>
  <c r="V11" i="14"/>
  <c r="K19" i="14"/>
  <c r="W10" i="14"/>
  <c r="O19" i="14"/>
  <c r="V10" i="14"/>
  <c r="G19" i="14"/>
  <c r="W9" i="14"/>
  <c r="S19" i="14"/>
  <c r="V9" i="14"/>
  <c r="V8" i="14"/>
  <c r="W8" i="14"/>
  <c r="I19" i="14"/>
  <c r="E19" i="14"/>
  <c r="C19" i="14"/>
  <c r="X6" i="14"/>
  <c r="Y7" i="14" s="1"/>
  <c r="Y19" i="14" s="1"/>
  <c r="W6" i="14"/>
  <c r="Q7" i="14"/>
  <c r="Q19" i="14" s="1"/>
  <c r="M7" i="14"/>
  <c r="M19" i="14" s="1"/>
  <c r="V6" i="14"/>
  <c r="V17" i="13"/>
  <c r="V13" i="13"/>
  <c r="V11" i="13"/>
  <c r="AA19" i="13"/>
  <c r="Y19" i="13"/>
  <c r="S19" i="13"/>
  <c r="V9" i="13"/>
  <c r="O19" i="13"/>
  <c r="K19" i="13"/>
  <c r="G19" i="13"/>
  <c r="C19" i="13"/>
  <c r="Q19" i="13"/>
  <c r="M19" i="13"/>
  <c r="I19" i="13"/>
  <c r="E19" i="13"/>
  <c r="Q19" i="15"/>
  <c r="U7" i="15"/>
  <c r="U19" i="15" s="1"/>
  <c r="U7" i="13"/>
  <c r="U19" i="13" s="1"/>
  <c r="V7" i="13"/>
  <c r="W8" i="13"/>
  <c r="W9" i="13"/>
  <c r="W10" i="13"/>
  <c r="W11" i="13"/>
  <c r="W12" i="13"/>
  <c r="W13" i="13"/>
  <c r="W14" i="13"/>
  <c r="W15" i="13"/>
  <c r="W16" i="13"/>
  <c r="W17" i="13"/>
  <c r="W18" i="13"/>
  <c r="V8" i="13"/>
  <c r="V10" i="13"/>
  <c r="V12" i="13"/>
  <c r="V14" i="13"/>
  <c r="V16" i="13"/>
  <c r="V18" i="13"/>
  <c r="K7" i="9"/>
  <c r="K8" i="9"/>
  <c r="K9" i="9"/>
  <c r="K10" i="9"/>
  <c r="K11" i="9"/>
  <c r="K12" i="9"/>
  <c r="K13" i="9"/>
  <c r="K14" i="9"/>
  <c r="K15" i="9"/>
  <c r="K16" i="9"/>
  <c r="K17" i="9"/>
  <c r="K18" i="9"/>
  <c r="K19" i="9"/>
  <c r="J20" i="9"/>
  <c r="V7" i="15" l="1"/>
  <c r="V19" i="15" s="1"/>
  <c r="V20" i="15" s="1"/>
  <c r="W7" i="14"/>
  <c r="W19" i="14" s="1"/>
  <c r="W20" i="14" s="1"/>
  <c r="V7" i="14"/>
  <c r="V19" i="14" s="1"/>
  <c r="V20" i="14" s="1"/>
  <c r="V19" i="13"/>
  <c r="V20" i="13" s="1"/>
  <c r="W7" i="15"/>
  <c r="W19" i="15" s="1"/>
  <c r="W20" i="15" s="1"/>
  <c r="W7" i="13"/>
  <c r="W19" i="13" s="1"/>
  <c r="W20" i="13" s="1"/>
  <c r="I7" i="9"/>
  <c r="I8" i="9"/>
  <c r="I9" i="9"/>
  <c r="I10" i="9"/>
  <c r="I11" i="9"/>
  <c r="I12" i="9"/>
  <c r="I13" i="9"/>
  <c r="I14" i="9"/>
  <c r="I15" i="9"/>
  <c r="I16" i="9"/>
  <c r="I17" i="9"/>
  <c r="I18" i="9"/>
  <c r="H20" i="9"/>
  <c r="I19" i="9" l="1"/>
  <c r="V13" i="9" l="1"/>
  <c r="V14" i="9"/>
  <c r="V15" i="9"/>
  <c r="V16" i="9"/>
  <c r="V17" i="9"/>
  <c r="V18" i="9"/>
  <c r="W8" i="9" l="1"/>
  <c r="W9" i="9"/>
  <c r="W10" i="9"/>
  <c r="W11" i="9"/>
  <c r="W12" i="9"/>
  <c r="W13" i="9"/>
  <c r="W14" i="9"/>
  <c r="W15" i="9"/>
  <c r="W16" i="9"/>
  <c r="W17" i="9"/>
  <c r="W18" i="9"/>
  <c r="U8" i="9"/>
  <c r="U9" i="9"/>
  <c r="U10" i="9"/>
  <c r="U11" i="9"/>
  <c r="U12" i="9"/>
  <c r="U13" i="9"/>
  <c r="U14" i="9"/>
  <c r="U15" i="9"/>
  <c r="U16" i="9"/>
  <c r="U17" i="9"/>
  <c r="U18" i="9"/>
  <c r="S8" i="9"/>
  <c r="S9" i="9"/>
  <c r="S10" i="9"/>
  <c r="S11" i="9"/>
  <c r="S12" i="9"/>
  <c r="V12" i="9" s="1"/>
  <c r="S13" i="9"/>
  <c r="S14" i="9"/>
  <c r="S15" i="9"/>
  <c r="S16" i="9"/>
  <c r="S17" i="9"/>
  <c r="S18" i="9"/>
  <c r="T20" i="9"/>
  <c r="R20" i="9"/>
  <c r="P20" i="9"/>
  <c r="N20" i="9"/>
  <c r="L20" i="9"/>
  <c r="S19" i="9"/>
  <c r="U7" i="9"/>
  <c r="W7" i="9" s="1"/>
  <c r="W19" i="9" s="1"/>
  <c r="S7" i="9"/>
  <c r="O18" i="9"/>
  <c r="Q8" i="9"/>
  <c r="Q9" i="9"/>
  <c r="Q10" i="9"/>
  <c r="Q11" i="9"/>
  <c r="Q12" i="9"/>
  <c r="Q13" i="9"/>
  <c r="Q14" i="9"/>
  <c r="Q15" i="9"/>
  <c r="Q16" i="9"/>
  <c r="Q17" i="9"/>
  <c r="Q18" i="9"/>
  <c r="Q7" i="9"/>
  <c r="O11" i="9"/>
  <c r="O12" i="9"/>
  <c r="O13" i="9"/>
  <c r="O14" i="9"/>
  <c r="O15" i="9"/>
  <c r="O16" i="9"/>
  <c r="O17" i="9"/>
  <c r="O8" i="9"/>
  <c r="O9" i="9"/>
  <c r="O10" i="9"/>
  <c r="O7" i="9"/>
  <c r="M8" i="9"/>
  <c r="M9" i="9"/>
  <c r="M10" i="9"/>
  <c r="M11" i="9"/>
  <c r="M12" i="9"/>
  <c r="M13" i="9"/>
  <c r="M14" i="9"/>
  <c r="M15" i="9"/>
  <c r="M16" i="9"/>
  <c r="M17" i="9"/>
  <c r="M18" i="9"/>
  <c r="M7" i="9"/>
  <c r="V9" i="9" l="1"/>
  <c r="V8" i="9"/>
  <c r="V7" i="9"/>
  <c r="V11" i="9"/>
  <c r="V10" i="9"/>
  <c r="U19" i="9"/>
  <c r="Q19" i="9"/>
  <c r="O19" i="9"/>
  <c r="M19" i="9"/>
  <c r="Z20" i="9"/>
  <c r="X20" i="9"/>
  <c r="AA9" i="9"/>
  <c r="AA10" i="9"/>
  <c r="AA11" i="9"/>
  <c r="AA12" i="9"/>
  <c r="AA13" i="9"/>
  <c r="AA14" i="9"/>
  <c r="AA15" i="9"/>
  <c r="AA16" i="9"/>
  <c r="AA17" i="9"/>
  <c r="AA18" i="9"/>
  <c r="AA8" i="9"/>
  <c r="AA7" i="9"/>
  <c r="AA19" i="9" s="1"/>
  <c r="Y9" i="9"/>
  <c r="Y10" i="9"/>
  <c r="Y11" i="9"/>
  <c r="Y12" i="9"/>
  <c r="Y13" i="9"/>
  <c r="Y14" i="9"/>
  <c r="Y15" i="9"/>
  <c r="Y16" i="9"/>
  <c r="Y17" i="9"/>
  <c r="Y18" i="9"/>
  <c r="Y8" i="9"/>
  <c r="Y7" i="9"/>
  <c r="Y19" i="9" s="1"/>
  <c r="F20" i="9" l="1"/>
  <c r="D20" i="9"/>
  <c r="B20" i="9"/>
  <c r="E18" i="9"/>
  <c r="G8" i="9"/>
  <c r="G9" i="9"/>
  <c r="G10" i="9"/>
  <c r="G11" i="9"/>
  <c r="G12" i="9"/>
  <c r="G13" i="9"/>
  <c r="G14" i="9"/>
  <c r="G15" i="9"/>
  <c r="G16" i="9"/>
  <c r="G17" i="9"/>
  <c r="G18" i="9"/>
  <c r="E8" i="9"/>
  <c r="E19" i="9" s="1"/>
  <c r="E9" i="9"/>
  <c r="E10" i="9"/>
  <c r="E11" i="9"/>
  <c r="E12" i="9"/>
  <c r="E13" i="9"/>
  <c r="E14" i="9"/>
  <c r="E15" i="9"/>
  <c r="E16" i="9"/>
  <c r="E17" i="9"/>
  <c r="G7" i="9"/>
  <c r="G19" i="9" s="1"/>
  <c r="E7" i="9"/>
  <c r="C9" i="9"/>
  <c r="C10" i="9"/>
  <c r="C11" i="9"/>
  <c r="C12" i="9"/>
  <c r="C13" i="9"/>
  <c r="C14" i="9"/>
  <c r="C15" i="9"/>
  <c r="C16" i="9"/>
  <c r="C17" i="9"/>
  <c r="C18" i="9"/>
  <c r="C8" i="9"/>
  <c r="C7" i="9"/>
  <c r="C19" i="9" l="1"/>
  <c r="V19" i="9"/>
</calcChain>
</file>

<file path=xl/sharedStrings.xml><?xml version="1.0" encoding="utf-8"?>
<sst xmlns="http://schemas.openxmlformats.org/spreadsheetml/2006/main" count="189" uniqueCount="49">
  <si>
    <t>Vyvíječ páry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</si>
  <si>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</si>
  <si>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</si>
  <si>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</si>
  <si>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</si>
  <si>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</si>
  <si>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</si>
  <si>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</si>
  <si>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</si>
  <si>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</si>
  <si>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</si>
  <si>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</si>
  <si>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</si>
  <si>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 xml:space="preserve"> </t>
  </si>
  <si>
    <t>stav k 1.1. 2020</t>
  </si>
  <si>
    <t>Celkem     rok 2020</t>
  </si>
  <si>
    <t>stav               k 1.1. 2021</t>
  </si>
  <si>
    <t>Rozdíl (m3)</t>
  </si>
  <si>
    <t>Stav počítadla (GJ)</t>
  </si>
  <si>
    <t>Spotřeba                  (GJ)</t>
  </si>
  <si>
    <t>Kotelna</t>
  </si>
  <si>
    <t>Údržba</t>
  </si>
  <si>
    <t>Dodávky tepla Kavema</t>
  </si>
  <si>
    <t>K1 + K2 (plyn)</t>
  </si>
  <si>
    <t>Rozdíl hodin</t>
  </si>
  <si>
    <t>Plyn  za kotelnu (m3)</t>
  </si>
  <si>
    <t>Celkem provozních hodin</t>
  </si>
  <si>
    <t>K1 (hod)</t>
  </si>
  <si>
    <t>K2 (hod)</t>
  </si>
  <si>
    <t>Odečet Lékařská vila</t>
  </si>
  <si>
    <t>Odečet truhlárna</t>
  </si>
  <si>
    <t>Odečet  údržba</t>
  </si>
  <si>
    <t>Odečet zahrada (hlavní plynoměr)</t>
  </si>
  <si>
    <t>Rozdíl (MJ)</t>
  </si>
  <si>
    <t>Odečet svobodárna č.p. 223</t>
  </si>
  <si>
    <t>stav k 1.1. 2023</t>
  </si>
  <si>
    <t>Celkem     rok 2023</t>
  </si>
  <si>
    <t>stav               k 1.1. 2024</t>
  </si>
  <si>
    <t>stav k 1.1. 2022</t>
  </si>
  <si>
    <t>Celkem     rok 2022</t>
  </si>
  <si>
    <t>stav               k 1.1. 2023</t>
  </si>
  <si>
    <t>stav k 1.1. 2021</t>
  </si>
  <si>
    <t>Celkem     rok 2021</t>
  </si>
  <si>
    <t>stav               k 1.1. 2022</t>
  </si>
  <si>
    <t>Podklady pro zpracování hlášení ISPOP</t>
  </si>
  <si>
    <t>Spotřeby plynu a provozní hodiny v kotelně OLÚ Albertinum Žamberk za rok 2021</t>
  </si>
  <si>
    <t>Spotřeby plynu a provozní hodiny v kotelně OLÚ Albertinum Žamberk za rok 2020</t>
  </si>
  <si>
    <t>Spotřeby plynu a provozní hodiny v kotelně OLÚ Albertinum Žamberk za rok 2022</t>
  </si>
  <si>
    <t>Spotřeby plynu a provozní hodiny v kotelně OLÚ Albertinum Žamberk za rok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</si>
</sst>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</fills>
  <borders count="5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/>
      <right style="medium">
        <color auto="1"/>
      </right>
      <top style="thick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thick">
        <color auto="1"/>
      </bottom>
      <diagonal/>
    </border>
    <border>
      <left/>
      <right/>
      <top style="medium">
        <color auto="1"/>
      </top>
      <bottom style="thick">
        <color auto="1"/>
      </bottom>
      <diagonal/>
    </border>
    <border>
      <left/>
      <right style="thick">
        <color auto="1"/>
      </right>
      <top style="medium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/>
      <diagonal/>
    </border>
    <border>
      <left style="medium">
        <color auto="1"/>
      </left>
      <right/>
      <top style="thick">
        <color auto="1"/>
      </top>
      <bottom/>
      <diagonal/>
    </border>
    <border>
      <left style="thin">
        <color auto="1"/>
      </left>
      <right/>
      <top style="thick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ck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/>
      <bottom style="thick">
        <color auto="1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4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5" borderId="4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 wrapText="1"/>
    </xf>
    <xf numFmtId="0" fontId="0" fillId="6" borderId="33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6" borderId="10" xfId="0" applyFill="1" applyBorder="1" applyAlignment="1">
      <alignment horizontal="center" vertical="center"/>
    </xf>
    <xf numFmtId="0" fontId="0" fillId="7" borderId="33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7" borderId="10" xfId="0" applyFill="1" applyBorder="1" applyAlignment="1">
      <alignment horizontal="center" vertical="center"/>
    </xf>
    <xf numFmtId="0" fontId="4" fillId="4" borderId="23" xfId="0" applyFont="1" applyFill="1" applyBorder="1" applyAlignment="1">
      <alignment horizontal="center" vertical="center" wrapText="1"/>
    </xf>
    <xf numFmtId="3" fontId="0" fillId="2" borderId="8" xfId="0" applyNumberFormat="1" applyFont="1" applyFill="1" applyBorder="1" applyAlignment="1">
      <alignment horizontal="center" vertical="center" wrapText="1"/>
    </xf>
    <xf numFmtId="3" fontId="1" fillId="0" borderId="11" xfId="0" applyNumberFormat="1" applyFont="1" applyBorder="1" applyAlignment="1">
      <alignment horizontal="center" vertical="center"/>
    </xf>
    <xf numFmtId="3" fontId="1" fillId="0" borderId="12" xfId="0" applyNumberFormat="1" applyFont="1" applyBorder="1" applyAlignment="1">
      <alignment horizontal="center" vertical="center"/>
    </xf>
    <xf numFmtId="3" fontId="1" fillId="0" borderId="13" xfId="0" applyNumberFormat="1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3" fontId="1" fillId="8" borderId="18" xfId="0" applyNumberFormat="1" applyFont="1" applyFill="1" applyBorder="1" applyAlignment="1">
      <alignment horizontal="center" vertical="center"/>
    </xf>
    <xf numFmtId="3" fontId="1" fillId="8" borderId="1" xfId="0" applyNumberFormat="1" applyFont="1" applyFill="1" applyBorder="1" applyAlignment="1">
      <alignment horizontal="center" vertical="center"/>
    </xf>
    <xf numFmtId="3" fontId="1" fillId="8" borderId="21" xfId="0" applyNumberFormat="1" applyFont="1" applyFill="1" applyBorder="1" applyAlignment="1">
      <alignment horizontal="center" vertical="center"/>
    </xf>
    <xf numFmtId="3" fontId="1" fillId="8" borderId="11" xfId="0" applyNumberFormat="1" applyFont="1" applyFill="1" applyBorder="1" applyAlignment="1">
      <alignment horizontal="center" vertical="center"/>
    </xf>
    <xf numFmtId="3" fontId="4" fillId="3" borderId="5" xfId="0" applyNumberFormat="1" applyFont="1" applyFill="1" applyBorder="1" applyAlignment="1">
      <alignment horizontal="center" vertical="center" wrapText="1"/>
    </xf>
    <xf numFmtId="3" fontId="3" fillId="3" borderId="5" xfId="0" applyNumberFormat="1" applyFont="1" applyFill="1" applyBorder="1" applyAlignment="1">
      <alignment horizontal="center" vertical="center" wrapText="1"/>
    </xf>
    <xf numFmtId="3" fontId="4" fillId="3" borderId="6" xfId="0" applyNumberFormat="1" applyFont="1" applyFill="1" applyBorder="1" applyAlignment="1">
      <alignment horizontal="center" vertical="center" wrapText="1"/>
    </xf>
    <xf numFmtId="3" fontId="4" fillId="3" borderId="25" xfId="0" applyNumberFormat="1" applyFont="1" applyFill="1" applyBorder="1" applyAlignment="1">
      <alignment horizontal="center" vertical="center" wrapText="1"/>
    </xf>
    <xf numFmtId="3" fontId="2" fillId="3" borderId="24" xfId="0" applyNumberFormat="1" applyFont="1" applyFill="1" applyBorder="1" applyAlignment="1">
      <alignment horizontal="center" vertical="center" wrapText="1"/>
    </xf>
    <xf numFmtId="0" fontId="1" fillId="3" borderId="24" xfId="0" applyFont="1" applyFill="1" applyBorder="1"/>
    <xf numFmtId="0" fontId="2" fillId="3" borderId="26" xfId="0" applyFont="1" applyFill="1" applyBorder="1" applyAlignment="1">
      <alignment horizontal="center" vertical="center"/>
    </xf>
    <xf numFmtId="3" fontId="4" fillId="4" borderId="8" xfId="0" applyNumberFormat="1" applyFont="1" applyFill="1" applyBorder="1" applyAlignment="1">
      <alignment horizontal="center" vertical="center" wrapText="1"/>
    </xf>
    <xf numFmtId="3" fontId="3" fillId="4" borderId="8" xfId="0" applyNumberFormat="1" applyFont="1" applyFill="1" applyBorder="1" applyAlignment="1">
      <alignment horizontal="center" vertical="center" wrapText="1"/>
    </xf>
    <xf numFmtId="3" fontId="4" fillId="4" borderId="25" xfId="0" applyNumberFormat="1" applyFont="1" applyFill="1" applyBorder="1" applyAlignment="1">
      <alignment horizontal="center" vertical="center" wrapText="1"/>
    </xf>
    <xf numFmtId="3" fontId="4" fillId="4" borderId="24" xfId="0" applyNumberFormat="1" applyFont="1" applyFill="1" applyBorder="1" applyAlignment="1">
      <alignment horizontal="center" vertical="center" wrapText="1"/>
    </xf>
    <xf numFmtId="0" fontId="4" fillId="4" borderId="24" xfId="0" applyFont="1" applyFill="1" applyBorder="1" applyAlignment="1">
      <alignment horizontal="center" vertical="center"/>
    </xf>
    <xf numFmtId="0" fontId="0" fillId="4" borderId="26" xfId="0" applyFill="1" applyBorder="1"/>
    <xf numFmtId="3" fontId="1" fillId="9" borderId="11" xfId="0" applyNumberFormat="1" applyFont="1" applyFill="1" applyBorder="1" applyAlignment="1">
      <alignment horizontal="center" vertical="center"/>
    </xf>
    <xf numFmtId="3" fontId="0" fillId="9" borderId="11" xfId="0" applyNumberFormat="1" applyFont="1" applyFill="1" applyBorder="1" applyAlignment="1">
      <alignment horizontal="center" vertical="center"/>
    </xf>
    <xf numFmtId="3" fontId="3" fillId="9" borderId="3" xfId="0" applyNumberFormat="1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center" vertical="center" wrapText="1"/>
    </xf>
    <xf numFmtId="0" fontId="4" fillId="4" borderId="3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29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vertical="center" wrapText="1"/>
    </xf>
    <xf numFmtId="0" fontId="2" fillId="4" borderId="31" xfId="0" applyFont="1" applyFill="1" applyBorder="1" applyAlignment="1">
      <alignment horizontal="center" vertical="center" wrapText="1"/>
    </xf>
    <xf numFmtId="0" fontId="2" fillId="4" borderId="32" xfId="0" applyFont="1" applyFill="1" applyBorder="1" applyAlignment="1">
      <alignment horizontal="center" vertical="center" wrapText="1"/>
    </xf>
    <xf numFmtId="3" fontId="0" fillId="0" borderId="0" xfId="0" applyNumberFormat="1"/>
    <xf numFmtId="3" fontId="1" fillId="0" borderId="17" xfId="0" applyNumberFormat="1" applyFont="1" applyBorder="1" applyAlignment="1">
      <alignment horizontal="center" vertical="center"/>
    </xf>
    <xf numFmtId="3" fontId="1" fillId="9" borderId="40" xfId="0" applyNumberFormat="1" applyFont="1" applyFill="1" applyBorder="1" applyAlignment="1">
      <alignment horizontal="center" vertical="center"/>
    </xf>
    <xf numFmtId="3" fontId="1" fillId="9" borderId="44" xfId="0" applyNumberFormat="1" applyFont="1" applyFill="1" applyBorder="1" applyAlignment="1">
      <alignment horizontal="center" vertical="center"/>
    </xf>
    <xf numFmtId="3" fontId="1" fillId="0" borderId="42" xfId="0" applyNumberFormat="1" applyFont="1" applyBorder="1" applyAlignment="1">
      <alignment horizontal="center" vertical="center"/>
    </xf>
    <xf numFmtId="3" fontId="1" fillId="9" borderId="46" xfId="0" applyNumberFormat="1" applyFont="1" applyFill="1" applyBorder="1" applyAlignment="1">
      <alignment horizontal="center" vertical="center"/>
    </xf>
    <xf numFmtId="3" fontId="1" fillId="0" borderId="34" xfId="0" applyNumberFormat="1" applyFont="1" applyBorder="1" applyAlignment="1">
      <alignment horizontal="center" vertical="center"/>
    </xf>
    <xf numFmtId="3" fontId="1" fillId="0" borderId="19" xfId="0" applyNumberFormat="1" applyFont="1" applyBorder="1" applyAlignment="1">
      <alignment horizontal="center" vertical="center"/>
    </xf>
    <xf numFmtId="3" fontId="1" fillId="9" borderId="41" xfId="0" applyNumberFormat="1" applyFont="1" applyFill="1" applyBorder="1" applyAlignment="1">
      <alignment horizontal="center" vertical="center"/>
    </xf>
    <xf numFmtId="3" fontId="1" fillId="9" borderId="45" xfId="0" applyNumberFormat="1" applyFont="1" applyFill="1" applyBorder="1" applyAlignment="1">
      <alignment horizontal="center" vertical="center"/>
    </xf>
    <xf numFmtId="3" fontId="1" fillId="0" borderId="35" xfId="0" applyNumberFormat="1" applyFont="1" applyBorder="1" applyAlignment="1">
      <alignment horizontal="center" vertical="center"/>
    </xf>
    <xf numFmtId="3" fontId="1" fillId="0" borderId="20" xfId="0" applyNumberFormat="1" applyFont="1" applyBorder="1" applyAlignment="1">
      <alignment horizontal="center" vertical="center"/>
    </xf>
    <xf numFmtId="3" fontId="1" fillId="0" borderId="43" xfId="0" applyNumberFormat="1" applyFont="1" applyBorder="1" applyAlignment="1">
      <alignment horizontal="center" vertical="center"/>
    </xf>
    <xf numFmtId="3" fontId="1" fillId="9" borderId="47" xfId="0" applyNumberFormat="1" applyFont="1" applyFill="1" applyBorder="1" applyAlignment="1">
      <alignment horizontal="center" vertical="center"/>
    </xf>
    <xf numFmtId="3" fontId="1" fillId="9" borderId="48" xfId="0" applyNumberFormat="1" applyFont="1" applyFill="1" applyBorder="1" applyAlignment="1">
      <alignment horizontal="center" vertical="center"/>
    </xf>
    <xf numFmtId="3" fontId="1" fillId="0" borderId="36" xfId="0" applyNumberFormat="1" applyFont="1" applyBorder="1" applyAlignment="1">
      <alignment horizontal="center" vertical="center"/>
    </xf>
    <xf numFmtId="3" fontId="0" fillId="2" borderId="23" xfId="0" applyNumberFormat="1" applyFont="1" applyFill="1" applyBorder="1" applyAlignment="1">
      <alignment horizontal="center" vertical="center" wrapText="1"/>
    </xf>
    <xf numFmtId="3" fontId="5" fillId="2" borderId="39" xfId="0" applyNumberFormat="1" applyFont="1" applyFill="1" applyBorder="1" applyAlignment="1">
      <alignment horizontal="center" vertical="center" wrapText="1"/>
    </xf>
    <xf numFmtId="3" fontId="0" fillId="2" borderId="7" xfId="0" applyNumberFormat="1" applyFont="1" applyFill="1" applyBorder="1" applyAlignment="1">
      <alignment horizontal="center" vertical="center" wrapText="1"/>
    </xf>
    <xf numFmtId="3" fontId="5" fillId="2" borderId="38" xfId="0" applyNumberFormat="1" applyFont="1" applyFill="1" applyBorder="1" applyAlignment="1">
      <alignment horizontal="center" vertical="center" wrapText="1"/>
    </xf>
    <xf numFmtId="3" fontId="4" fillId="2" borderId="8" xfId="0" applyNumberFormat="1" applyFont="1" applyFill="1" applyBorder="1" applyAlignment="1">
      <alignment horizontal="center" vertical="center" wrapText="1"/>
    </xf>
    <xf numFmtId="3" fontId="5" fillId="10" borderId="38" xfId="0" applyNumberFormat="1" applyFont="1" applyFill="1" applyBorder="1" applyAlignment="1">
      <alignment horizontal="center" vertical="center" wrapText="1"/>
    </xf>
    <xf numFmtId="3" fontId="0" fillId="10" borderId="7" xfId="0" applyNumberFormat="1" applyFont="1" applyFill="1" applyBorder="1" applyAlignment="1">
      <alignment horizontal="center" vertical="center" wrapText="1"/>
    </xf>
    <xf numFmtId="3" fontId="0" fillId="3" borderId="5" xfId="0" applyNumberFormat="1" applyFont="1" applyFill="1" applyBorder="1" applyAlignment="1">
      <alignment horizontal="center" vertical="center" wrapText="1"/>
    </xf>
    <xf numFmtId="3" fontId="3" fillId="11" borderId="2" xfId="0" applyNumberFormat="1" applyFont="1" applyFill="1" applyBorder="1" applyAlignment="1">
      <alignment horizontal="center" vertical="center"/>
    </xf>
    <xf numFmtId="3" fontId="1" fillId="10" borderId="44" xfId="0" applyNumberFormat="1" applyFont="1" applyFill="1" applyBorder="1" applyAlignment="1">
      <alignment horizontal="center" vertical="center"/>
    </xf>
    <xf numFmtId="3" fontId="1" fillId="10" borderId="45" xfId="0" applyNumberFormat="1" applyFont="1" applyFill="1" applyBorder="1" applyAlignment="1">
      <alignment horizontal="center" vertical="center"/>
    </xf>
    <xf numFmtId="3" fontId="1" fillId="10" borderId="48" xfId="0" applyNumberFormat="1" applyFont="1" applyFill="1" applyBorder="1" applyAlignment="1">
      <alignment horizontal="center" vertical="center"/>
    </xf>
    <xf numFmtId="3" fontId="1" fillId="5" borderId="7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1" fillId="2" borderId="38" xfId="0" applyFont="1" applyFill="1" applyBorder="1" applyAlignment="1">
      <alignment horizontal="center" vertical="center" wrapText="1"/>
    </xf>
    <xf numFmtId="3" fontId="3" fillId="2" borderId="9" xfId="0" applyNumberFormat="1" applyFont="1" applyFill="1" applyBorder="1" applyAlignment="1">
      <alignment horizontal="center" vertical="center" wrapText="1"/>
    </xf>
    <xf numFmtId="3" fontId="9" fillId="12" borderId="19" xfId="0" applyNumberFormat="1" applyFont="1" applyFill="1" applyBorder="1" applyAlignment="1">
      <alignment horizontal="center" vertical="center"/>
    </xf>
    <xf numFmtId="0" fontId="0" fillId="13" borderId="0" xfId="0" applyFill="1"/>
    <xf numFmtId="3" fontId="1" fillId="0" borderId="12" xfId="0" applyNumberFormat="1" applyFont="1" applyFill="1" applyBorder="1" applyAlignment="1">
      <alignment horizontal="center" vertical="center"/>
    </xf>
    <xf numFmtId="0" fontId="2" fillId="2" borderId="39" xfId="0" applyFont="1" applyFill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2" fillId="2" borderId="50" xfId="0" applyFont="1" applyFill="1" applyBorder="1" applyAlignment="1">
      <alignment horizontal="center" vertical="center" wrapText="1"/>
    </xf>
    <xf numFmtId="0" fontId="2" fillId="10" borderId="50" xfId="0" applyFont="1" applyFill="1" applyBorder="1" applyAlignment="1">
      <alignment horizontal="center" vertical="center" wrapText="1"/>
    </xf>
    <xf numFmtId="0" fontId="4" fillId="10" borderId="4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horizontal="center" vertical="center"/>
    </xf>
    <xf numFmtId="0" fontId="6" fillId="13" borderId="53" xfId="0" applyFont="1" applyFill="1" applyBorder="1" applyAlignment="1">
      <alignment horizontal="center" vertical="center"/>
    </xf>
    <xf numFmtId="0" fontId="6" fillId="13" borderId="54" xfId="0" applyFont="1" applyFill="1" applyBorder="1" applyAlignment="1">
      <alignment horizontal="center" vertical="center"/>
    </xf>
    <xf numFmtId="0" fontId="6" fillId="13" borderId="55" xfId="0" applyFont="1" applyFill="1" applyBorder="1" applyAlignment="1">
      <alignment horizontal="center" vertical="center"/>
    </xf>
    <xf numFmtId="0" fontId="10" fillId="13" borderId="56" xfId="0" applyFont="1" applyFill="1" applyBorder="1" applyAlignment="1">
      <alignment horizontal="center" vertical="center"/>
    </xf>
    <xf numFmtId="0" fontId="10" fillId="13" borderId="51" xfId="0" applyFont="1" applyFill="1" applyBorder="1" applyAlignment="1">
      <alignment horizontal="center" vertical="center"/>
    </xf>
    <xf numFmtId="0" fontId="10" fillId="13" borderId="52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26"/>
  <sheetViews>
    <sheetView zoomScale="80" zoomScaleNormal="80" workbookViewId="0">
      <selection activeCell="Y25" sqref="Y25:Y26"/>
    </sheetView>
  </sheetViews>
  <sheetFormatPr defaultRowHeight="15" x14ac:dyDescent="0.25"/>
  <cols>
    <col min="1" max="1" width="10.7109375" customWidth="1"/>
    <col min="2" max="2" width="12.85546875" customWidth="1"/>
    <col min="3" max="3" width="9.7109375" customWidth="1"/>
    <col min="4" max="4" width="14.7109375" customWidth="1"/>
    <col min="5" max="5" width="9.7109375" customWidth="1"/>
    <col min="6" max="6" width="14.7109375" customWidth="1"/>
    <col min="7" max="7" width="9.7109375" customWidth="1"/>
    <col min="8" max="8" width="14.7109375" customWidth="1"/>
    <col min="9" max="9" width="9.7109375" customWidth="1"/>
    <col min="10" max="10" width="14.85546875" customWidth="1"/>
    <col min="11" max="11" width="10.85546875" customWidth="1"/>
    <col min="12" max="21" width="10.7109375" customWidth="1"/>
    <col min="22" max="22" width="14.7109375" customWidth="1"/>
    <col min="23" max="23" width="12.7109375" customWidth="1"/>
    <col min="24" max="27" width="13.7109375" customWidth="1"/>
  </cols>
  <sheetData>
    <row r="2" spans="1:27" ht="15.75" thickBot="1" x14ac:dyDescent="0.3"/>
    <row r="3" spans="1:27" ht="22.5" thickTop="1" thickBot="1" x14ac:dyDescent="0.3">
      <c r="L3" s="108" t="s">
        <v>44</v>
      </c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10"/>
      <c r="X3" s="97" t="s">
        <v>22</v>
      </c>
      <c r="Y3" s="98"/>
      <c r="Z3" s="98"/>
      <c r="AA3" s="99"/>
    </row>
    <row r="4" spans="1:27" ht="27" customHeight="1" thickBot="1" x14ac:dyDescent="0.3">
      <c r="L4" s="111" t="s">
        <v>46</v>
      </c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3"/>
      <c r="X4" s="104" t="s">
        <v>20</v>
      </c>
      <c r="Y4" s="105"/>
      <c r="Z4" s="106" t="s">
        <v>21</v>
      </c>
      <c r="AA4" s="107"/>
    </row>
    <row r="5" spans="1:27" ht="39.75" customHeight="1" thickTop="1" thickBot="1" x14ac:dyDescent="0.3">
      <c r="A5" s="86">
        <v>2020</v>
      </c>
      <c r="B5" s="92" t="s">
        <v>32</v>
      </c>
      <c r="C5" s="93"/>
      <c r="D5" s="94" t="s">
        <v>31</v>
      </c>
      <c r="E5" s="93"/>
      <c r="F5" s="94" t="s">
        <v>29</v>
      </c>
      <c r="G5" s="93"/>
      <c r="H5" s="94" t="s">
        <v>30</v>
      </c>
      <c r="I5" s="93"/>
      <c r="J5" s="95" t="s">
        <v>34</v>
      </c>
      <c r="K5" s="96"/>
      <c r="L5" s="100" t="s">
        <v>27</v>
      </c>
      <c r="M5" s="101"/>
      <c r="N5" s="102" t="s">
        <v>28</v>
      </c>
      <c r="O5" s="101"/>
      <c r="P5" s="102" t="s">
        <v>23</v>
      </c>
      <c r="Q5" s="101"/>
      <c r="R5" s="102" t="s">
        <v>0</v>
      </c>
      <c r="S5" s="103"/>
      <c r="T5" s="103"/>
      <c r="U5" s="101"/>
      <c r="V5" s="28" t="s">
        <v>26</v>
      </c>
      <c r="W5" s="87" t="s">
        <v>25</v>
      </c>
      <c r="X5" s="11" t="s">
        <v>18</v>
      </c>
      <c r="Y5" s="12" t="s">
        <v>19</v>
      </c>
      <c r="Z5" s="12" t="s">
        <v>18</v>
      </c>
      <c r="AA5" s="16" t="s">
        <v>19</v>
      </c>
    </row>
    <row r="6" spans="1:27" ht="33" thickTop="1" thickBot="1" x14ac:dyDescent="0.3">
      <c r="A6" s="7" t="s">
        <v>14</v>
      </c>
      <c r="B6" s="73">
        <v>787850</v>
      </c>
      <c r="C6" s="74" t="s">
        <v>17</v>
      </c>
      <c r="D6" s="75">
        <v>19975</v>
      </c>
      <c r="E6" s="76" t="s">
        <v>17</v>
      </c>
      <c r="F6" s="73">
        <v>21946</v>
      </c>
      <c r="G6" s="74" t="s">
        <v>17</v>
      </c>
      <c r="H6" s="75">
        <v>95246</v>
      </c>
      <c r="I6" s="76" t="s">
        <v>17</v>
      </c>
      <c r="J6" s="79">
        <v>4750200</v>
      </c>
      <c r="K6" s="78" t="s">
        <v>33</v>
      </c>
      <c r="L6" s="73">
        <v>34109</v>
      </c>
      <c r="M6" s="24" t="s">
        <v>24</v>
      </c>
      <c r="N6" s="24">
        <v>34281</v>
      </c>
      <c r="O6" s="24" t="s">
        <v>24</v>
      </c>
      <c r="P6" s="24">
        <v>1583450</v>
      </c>
      <c r="Q6" s="24" t="s">
        <v>17</v>
      </c>
      <c r="R6" s="24">
        <v>19326</v>
      </c>
      <c r="S6" s="24" t="s">
        <v>24</v>
      </c>
      <c r="T6" s="24">
        <v>800680</v>
      </c>
      <c r="U6" s="24" t="s">
        <v>17</v>
      </c>
      <c r="V6" s="77">
        <f>SUM(L6+N6+R6)</f>
        <v>87716</v>
      </c>
      <c r="W6" s="88">
        <f>SUM(P6+T6)</f>
        <v>2384130</v>
      </c>
      <c r="X6" s="13">
        <v>5711</v>
      </c>
      <c r="Y6" s="14"/>
      <c r="Z6" s="14">
        <v>631</v>
      </c>
      <c r="AA6" s="15"/>
    </row>
    <row r="7" spans="1:27" ht="20.100000000000001" customHeight="1" thickTop="1" x14ac:dyDescent="0.25">
      <c r="A7" s="3" t="s">
        <v>1</v>
      </c>
      <c r="B7" s="58">
        <v>805500</v>
      </c>
      <c r="C7" s="59">
        <f>B7-B6</f>
        <v>17650</v>
      </c>
      <c r="D7" s="58">
        <v>20061</v>
      </c>
      <c r="E7" s="60">
        <f>D7-D6</f>
        <v>86</v>
      </c>
      <c r="F7" s="61">
        <v>23770</v>
      </c>
      <c r="G7" s="62">
        <f>F7-F6</f>
        <v>1824</v>
      </c>
      <c r="H7" s="58">
        <v>0</v>
      </c>
      <c r="I7" s="60">
        <f>H7-H6</f>
        <v>-95246</v>
      </c>
      <c r="J7" s="58">
        <v>0</v>
      </c>
      <c r="K7" s="60">
        <f>J7-J6</f>
        <v>-4750200</v>
      </c>
      <c r="L7" s="63">
        <v>34127</v>
      </c>
      <c r="M7" s="29">
        <f>L7-L6</f>
        <v>18</v>
      </c>
      <c r="N7" s="25">
        <v>34302</v>
      </c>
      <c r="O7" s="32">
        <f>N7-N6</f>
        <v>21</v>
      </c>
      <c r="P7" s="25">
        <v>1585630</v>
      </c>
      <c r="Q7" s="46">
        <f>P7-P6</f>
        <v>2180</v>
      </c>
      <c r="R7" s="25">
        <v>19607</v>
      </c>
      <c r="S7" s="32">
        <f>R7-R6</f>
        <v>281</v>
      </c>
      <c r="T7" s="25">
        <v>807149</v>
      </c>
      <c r="U7" s="47">
        <f>T7-T6</f>
        <v>6469</v>
      </c>
      <c r="V7" s="6">
        <f>M7+O7+S7</f>
        <v>320</v>
      </c>
      <c r="W7" s="48">
        <f>Q7+U7</f>
        <v>8649</v>
      </c>
      <c r="X7" s="17">
        <v>6225</v>
      </c>
      <c r="Y7" s="9">
        <f>X7-X6</f>
        <v>514</v>
      </c>
      <c r="Z7" s="20">
        <v>715</v>
      </c>
      <c r="AA7" s="10">
        <f>Z7-Z6</f>
        <v>84</v>
      </c>
    </row>
    <row r="8" spans="1:27" ht="20.100000000000001" customHeight="1" x14ac:dyDescent="0.25">
      <c r="A8" s="4" t="s">
        <v>2</v>
      </c>
      <c r="B8" s="64">
        <v>817320</v>
      </c>
      <c r="C8" s="65">
        <f>B8-B7</f>
        <v>11820</v>
      </c>
      <c r="D8" s="64">
        <v>20158</v>
      </c>
      <c r="E8" s="66">
        <f t="shared" ref="E8:E18" si="0">D8-D7</f>
        <v>97</v>
      </c>
      <c r="F8" s="26">
        <v>25152</v>
      </c>
      <c r="G8" s="65">
        <f t="shared" ref="G8:G18" si="1">F8-F7</f>
        <v>1382</v>
      </c>
      <c r="H8" s="64">
        <v>0</v>
      </c>
      <c r="I8" s="66">
        <f t="shared" ref="I8:I18" si="2">H8-H7</f>
        <v>0</v>
      </c>
      <c r="J8" s="64">
        <v>0</v>
      </c>
      <c r="K8" s="66">
        <f t="shared" ref="K8:K18" si="3">J8-J7</f>
        <v>0</v>
      </c>
      <c r="L8" s="67">
        <v>34149</v>
      </c>
      <c r="M8" s="30">
        <f t="shared" ref="M8:M18" si="4">L8-L7</f>
        <v>22</v>
      </c>
      <c r="N8" s="26">
        <v>34322</v>
      </c>
      <c r="O8" s="32">
        <f t="shared" ref="O8:O18" si="5">N8-N7</f>
        <v>20</v>
      </c>
      <c r="P8" s="26">
        <v>1587470</v>
      </c>
      <c r="Q8" s="46">
        <f t="shared" ref="Q8:Q18" si="6">P8-P7</f>
        <v>1840</v>
      </c>
      <c r="R8" s="26">
        <v>19820</v>
      </c>
      <c r="S8" s="32">
        <f t="shared" ref="S8:S18" si="7">R8-R7</f>
        <v>213</v>
      </c>
      <c r="T8" s="26">
        <v>811710</v>
      </c>
      <c r="U8" s="47">
        <f t="shared" ref="U8:U18" si="8">T8-T7</f>
        <v>4561</v>
      </c>
      <c r="V8" s="6">
        <f t="shared" ref="V8:V18" si="9">M8+O8+S8</f>
        <v>255</v>
      </c>
      <c r="W8" s="48">
        <f t="shared" ref="W8:W18" si="10">Q8+U8</f>
        <v>6401</v>
      </c>
      <c r="X8" s="18">
        <v>6750</v>
      </c>
      <c r="Y8" s="9">
        <f>X8-X7</f>
        <v>525</v>
      </c>
      <c r="Z8" s="21">
        <v>786</v>
      </c>
      <c r="AA8" s="10">
        <f>Z8-Z7</f>
        <v>71</v>
      </c>
    </row>
    <row r="9" spans="1:27" ht="20.100000000000001" customHeight="1" x14ac:dyDescent="0.25">
      <c r="A9" s="4" t="s">
        <v>3</v>
      </c>
      <c r="B9" s="64">
        <v>827170</v>
      </c>
      <c r="C9" s="65">
        <f t="shared" ref="C9:C18" si="11">B9-B8</f>
        <v>9850</v>
      </c>
      <c r="D9" s="64">
        <v>20170</v>
      </c>
      <c r="E9" s="66">
        <f t="shared" si="0"/>
        <v>12</v>
      </c>
      <c r="F9" s="26">
        <v>26400</v>
      </c>
      <c r="G9" s="65">
        <f t="shared" si="1"/>
        <v>1248</v>
      </c>
      <c r="H9" s="64">
        <v>0</v>
      </c>
      <c r="I9" s="66">
        <f t="shared" si="2"/>
        <v>0</v>
      </c>
      <c r="J9" s="64">
        <v>0</v>
      </c>
      <c r="K9" s="66">
        <f t="shared" si="3"/>
        <v>0</v>
      </c>
      <c r="L9" s="67">
        <v>34160</v>
      </c>
      <c r="M9" s="30">
        <f t="shared" si="4"/>
        <v>11</v>
      </c>
      <c r="N9" s="26">
        <v>34334</v>
      </c>
      <c r="O9" s="32">
        <f t="shared" si="5"/>
        <v>12</v>
      </c>
      <c r="P9" s="26">
        <v>1589565</v>
      </c>
      <c r="Q9" s="46">
        <f t="shared" si="6"/>
        <v>2095</v>
      </c>
      <c r="R9" s="26">
        <v>20033</v>
      </c>
      <c r="S9" s="32">
        <f t="shared" si="7"/>
        <v>213</v>
      </c>
      <c r="T9" s="26">
        <v>816880</v>
      </c>
      <c r="U9" s="47">
        <f t="shared" si="8"/>
        <v>5170</v>
      </c>
      <c r="V9" s="6">
        <f t="shared" si="9"/>
        <v>236</v>
      </c>
      <c r="W9" s="48">
        <f t="shared" si="10"/>
        <v>7265</v>
      </c>
      <c r="X9" s="18">
        <v>7259</v>
      </c>
      <c r="Y9" s="9">
        <f t="shared" ref="Y9:Y18" si="12">X9-X8</f>
        <v>509</v>
      </c>
      <c r="Z9" s="21">
        <v>851</v>
      </c>
      <c r="AA9" s="10">
        <f t="shared" ref="AA9:AA18" si="13">Z9-Z8</f>
        <v>65</v>
      </c>
    </row>
    <row r="10" spans="1:27" ht="20.100000000000001" customHeight="1" x14ac:dyDescent="0.25">
      <c r="A10" s="4" t="s">
        <v>4</v>
      </c>
      <c r="B10" s="64">
        <v>835037</v>
      </c>
      <c r="C10" s="65">
        <f t="shared" si="11"/>
        <v>7867</v>
      </c>
      <c r="D10" s="64">
        <v>20193</v>
      </c>
      <c r="E10" s="66">
        <f t="shared" si="0"/>
        <v>23</v>
      </c>
      <c r="F10" s="26">
        <v>27086</v>
      </c>
      <c r="G10" s="65">
        <f t="shared" si="1"/>
        <v>686</v>
      </c>
      <c r="H10" s="64">
        <v>0</v>
      </c>
      <c r="I10" s="66">
        <f t="shared" si="2"/>
        <v>0</v>
      </c>
      <c r="J10" s="64">
        <v>0</v>
      </c>
      <c r="K10" s="66">
        <f t="shared" si="3"/>
        <v>0</v>
      </c>
      <c r="L10" s="67">
        <v>34170</v>
      </c>
      <c r="M10" s="30">
        <f t="shared" si="4"/>
        <v>10</v>
      </c>
      <c r="N10" s="26">
        <v>34343</v>
      </c>
      <c r="O10" s="32">
        <f t="shared" si="5"/>
        <v>9</v>
      </c>
      <c r="P10" s="26">
        <v>1591448</v>
      </c>
      <c r="Q10" s="46">
        <f t="shared" si="6"/>
        <v>1883</v>
      </c>
      <c r="R10" s="26">
        <v>20240</v>
      </c>
      <c r="S10" s="32">
        <f t="shared" si="7"/>
        <v>207</v>
      </c>
      <c r="T10" s="26">
        <v>822013</v>
      </c>
      <c r="U10" s="47">
        <f t="shared" si="8"/>
        <v>5133</v>
      </c>
      <c r="V10" s="6">
        <f t="shared" si="9"/>
        <v>226</v>
      </c>
      <c r="W10" s="48">
        <f t="shared" si="10"/>
        <v>7016</v>
      </c>
      <c r="X10" s="18">
        <v>7630</v>
      </c>
      <c r="Y10" s="9">
        <f t="shared" si="12"/>
        <v>371</v>
      </c>
      <c r="Z10" s="21">
        <v>887</v>
      </c>
      <c r="AA10" s="10">
        <f t="shared" si="13"/>
        <v>36</v>
      </c>
    </row>
    <row r="11" spans="1:27" ht="20.100000000000001" customHeight="1" x14ac:dyDescent="0.25">
      <c r="A11" s="4" t="s">
        <v>5</v>
      </c>
      <c r="B11" s="64">
        <v>842374</v>
      </c>
      <c r="C11" s="65">
        <f t="shared" si="11"/>
        <v>7337</v>
      </c>
      <c r="D11" s="64">
        <v>20196</v>
      </c>
      <c r="E11" s="66">
        <f t="shared" si="0"/>
        <v>3</v>
      </c>
      <c r="F11" s="26">
        <v>27543</v>
      </c>
      <c r="G11" s="65">
        <f t="shared" si="1"/>
        <v>457</v>
      </c>
      <c r="H11" s="64">
        <v>0</v>
      </c>
      <c r="I11" s="66">
        <f t="shared" si="2"/>
        <v>0</v>
      </c>
      <c r="J11" s="64">
        <v>0</v>
      </c>
      <c r="K11" s="66">
        <f t="shared" si="3"/>
        <v>0</v>
      </c>
      <c r="L11" s="67">
        <v>34181</v>
      </c>
      <c r="M11" s="30">
        <f t="shared" si="4"/>
        <v>11</v>
      </c>
      <c r="N11" s="26">
        <v>34356</v>
      </c>
      <c r="O11" s="32">
        <f t="shared" si="5"/>
        <v>13</v>
      </c>
      <c r="P11" s="26">
        <v>1591942</v>
      </c>
      <c r="Q11" s="46">
        <f t="shared" si="6"/>
        <v>494</v>
      </c>
      <c r="R11" s="26">
        <v>20448</v>
      </c>
      <c r="S11" s="32">
        <f t="shared" si="7"/>
        <v>208</v>
      </c>
      <c r="T11" s="26">
        <v>826411</v>
      </c>
      <c r="U11" s="47">
        <f t="shared" si="8"/>
        <v>4398</v>
      </c>
      <c r="V11" s="6">
        <f t="shared" si="9"/>
        <v>232</v>
      </c>
      <c r="W11" s="48">
        <f t="shared" si="10"/>
        <v>4892</v>
      </c>
      <c r="X11" s="18">
        <v>7930</v>
      </c>
      <c r="Y11" s="9">
        <f t="shared" si="12"/>
        <v>300</v>
      </c>
      <c r="Z11" s="21">
        <v>915</v>
      </c>
      <c r="AA11" s="10">
        <f t="shared" si="13"/>
        <v>28</v>
      </c>
    </row>
    <row r="12" spans="1:27" ht="20.100000000000001" customHeight="1" x14ac:dyDescent="0.25">
      <c r="A12" s="4" t="s">
        <v>6</v>
      </c>
      <c r="B12" s="64">
        <v>848903</v>
      </c>
      <c r="C12" s="65">
        <f t="shared" si="11"/>
        <v>6529</v>
      </c>
      <c r="D12" s="64">
        <v>20197</v>
      </c>
      <c r="E12" s="66">
        <f t="shared" si="0"/>
        <v>1</v>
      </c>
      <c r="F12" s="26">
        <v>27777</v>
      </c>
      <c r="G12" s="65">
        <f t="shared" si="1"/>
        <v>234</v>
      </c>
      <c r="H12" s="64">
        <v>0</v>
      </c>
      <c r="I12" s="66">
        <f t="shared" si="2"/>
        <v>0</v>
      </c>
      <c r="J12" s="64">
        <v>0</v>
      </c>
      <c r="K12" s="66">
        <f t="shared" si="3"/>
        <v>0</v>
      </c>
      <c r="L12" s="67">
        <v>34190</v>
      </c>
      <c r="M12" s="30">
        <f t="shared" si="4"/>
        <v>9</v>
      </c>
      <c r="N12" s="26">
        <v>34362</v>
      </c>
      <c r="O12" s="32">
        <f t="shared" si="5"/>
        <v>6</v>
      </c>
      <c r="P12" s="26">
        <v>1592223</v>
      </c>
      <c r="Q12" s="46">
        <f t="shared" si="6"/>
        <v>281</v>
      </c>
      <c r="R12" s="26">
        <v>20682</v>
      </c>
      <c r="S12" s="32">
        <f t="shared" si="7"/>
        <v>234</v>
      </c>
      <c r="T12" s="26">
        <v>831644</v>
      </c>
      <c r="U12" s="47">
        <f t="shared" si="8"/>
        <v>5233</v>
      </c>
      <c r="V12" s="6">
        <f t="shared" si="9"/>
        <v>249</v>
      </c>
      <c r="W12" s="48">
        <f t="shared" si="10"/>
        <v>5514</v>
      </c>
      <c r="X12" s="18">
        <v>8115</v>
      </c>
      <c r="Y12" s="9">
        <f t="shared" si="12"/>
        <v>185</v>
      </c>
      <c r="Z12" s="21">
        <v>925</v>
      </c>
      <c r="AA12" s="10">
        <f t="shared" si="13"/>
        <v>10</v>
      </c>
    </row>
    <row r="13" spans="1:27" ht="20.100000000000001" customHeight="1" x14ac:dyDescent="0.25">
      <c r="A13" s="4" t="s">
        <v>7</v>
      </c>
      <c r="B13" s="64">
        <v>854940</v>
      </c>
      <c r="C13" s="65">
        <f t="shared" si="11"/>
        <v>6037</v>
      </c>
      <c r="D13" s="64">
        <v>20197</v>
      </c>
      <c r="E13" s="66">
        <f t="shared" si="0"/>
        <v>0</v>
      </c>
      <c r="F13" s="26">
        <v>27978</v>
      </c>
      <c r="G13" s="65">
        <f t="shared" si="1"/>
        <v>201</v>
      </c>
      <c r="H13" s="64">
        <v>0</v>
      </c>
      <c r="I13" s="66">
        <f t="shared" si="2"/>
        <v>0</v>
      </c>
      <c r="J13" s="64">
        <v>0</v>
      </c>
      <c r="K13" s="66">
        <f t="shared" si="3"/>
        <v>0</v>
      </c>
      <c r="L13" s="67">
        <v>34194</v>
      </c>
      <c r="M13" s="30">
        <f t="shared" si="4"/>
        <v>4</v>
      </c>
      <c r="N13" s="26">
        <v>34364</v>
      </c>
      <c r="O13" s="32">
        <f t="shared" si="5"/>
        <v>2</v>
      </c>
      <c r="P13" s="26">
        <v>1592347</v>
      </c>
      <c r="Q13" s="46">
        <f t="shared" si="6"/>
        <v>124</v>
      </c>
      <c r="R13" s="26">
        <v>20915</v>
      </c>
      <c r="S13" s="32">
        <f t="shared" si="7"/>
        <v>233</v>
      </c>
      <c r="T13" s="26">
        <v>836970</v>
      </c>
      <c r="U13" s="47">
        <f t="shared" si="8"/>
        <v>5326</v>
      </c>
      <c r="V13" s="6">
        <f t="shared" si="9"/>
        <v>239</v>
      </c>
      <c r="W13" s="48">
        <f t="shared" si="10"/>
        <v>5450</v>
      </c>
      <c r="X13" s="18">
        <v>8280</v>
      </c>
      <c r="Y13" s="9">
        <f t="shared" si="12"/>
        <v>165</v>
      </c>
      <c r="Z13" s="21">
        <v>933</v>
      </c>
      <c r="AA13" s="10">
        <f t="shared" si="13"/>
        <v>8</v>
      </c>
    </row>
    <row r="14" spans="1:27" ht="20.100000000000001" customHeight="1" x14ac:dyDescent="0.25">
      <c r="A14" s="4" t="s">
        <v>8</v>
      </c>
      <c r="B14" s="64">
        <v>860470</v>
      </c>
      <c r="C14" s="65">
        <f t="shared" si="11"/>
        <v>5530</v>
      </c>
      <c r="D14" s="64">
        <v>20197</v>
      </c>
      <c r="E14" s="66">
        <f t="shared" si="0"/>
        <v>0</v>
      </c>
      <c r="F14" s="26">
        <v>28138</v>
      </c>
      <c r="G14" s="65">
        <f t="shared" si="1"/>
        <v>160</v>
      </c>
      <c r="H14" s="64">
        <v>0</v>
      </c>
      <c r="I14" s="66">
        <f t="shared" si="2"/>
        <v>0</v>
      </c>
      <c r="J14" s="64">
        <v>0</v>
      </c>
      <c r="K14" s="66">
        <f t="shared" si="3"/>
        <v>0</v>
      </c>
      <c r="L14" s="67">
        <v>34196</v>
      </c>
      <c r="M14" s="30">
        <f t="shared" si="4"/>
        <v>2</v>
      </c>
      <c r="N14" s="26">
        <v>34367</v>
      </c>
      <c r="O14" s="32">
        <f t="shared" si="5"/>
        <v>3</v>
      </c>
      <c r="P14" s="26">
        <v>1592483</v>
      </c>
      <c r="Q14" s="46">
        <f t="shared" si="6"/>
        <v>136</v>
      </c>
      <c r="R14" s="26">
        <v>21107</v>
      </c>
      <c r="S14" s="32">
        <f t="shared" si="7"/>
        <v>192</v>
      </c>
      <c r="T14" s="26">
        <v>841940</v>
      </c>
      <c r="U14" s="47">
        <f t="shared" si="8"/>
        <v>4970</v>
      </c>
      <c r="V14" s="6">
        <f t="shared" si="9"/>
        <v>197</v>
      </c>
      <c r="W14" s="48">
        <f t="shared" si="10"/>
        <v>5106</v>
      </c>
      <c r="X14" s="18">
        <v>8416</v>
      </c>
      <c r="Y14" s="9">
        <f t="shared" si="12"/>
        <v>136</v>
      </c>
      <c r="Z14" s="21">
        <v>940</v>
      </c>
      <c r="AA14" s="10">
        <f t="shared" si="13"/>
        <v>7</v>
      </c>
    </row>
    <row r="15" spans="1:27" ht="20.100000000000001" customHeight="1" x14ac:dyDescent="0.25">
      <c r="A15" s="4" t="s">
        <v>9</v>
      </c>
      <c r="B15" s="64">
        <v>866755</v>
      </c>
      <c r="C15" s="65">
        <f t="shared" si="11"/>
        <v>6285</v>
      </c>
      <c r="D15" s="64">
        <v>20197</v>
      </c>
      <c r="E15" s="66">
        <f t="shared" si="0"/>
        <v>0</v>
      </c>
      <c r="F15" s="26">
        <v>28463</v>
      </c>
      <c r="G15" s="65">
        <f t="shared" si="1"/>
        <v>325</v>
      </c>
      <c r="H15" s="64">
        <v>0</v>
      </c>
      <c r="I15" s="66">
        <f t="shared" si="2"/>
        <v>0</v>
      </c>
      <c r="J15" s="64">
        <v>0</v>
      </c>
      <c r="K15" s="66">
        <f t="shared" si="3"/>
        <v>0</v>
      </c>
      <c r="L15" s="67">
        <v>34200</v>
      </c>
      <c r="M15" s="30">
        <f t="shared" si="4"/>
        <v>4</v>
      </c>
      <c r="N15" s="26">
        <v>34370</v>
      </c>
      <c r="O15" s="32">
        <f t="shared" si="5"/>
        <v>3</v>
      </c>
      <c r="P15" s="26">
        <v>1592612</v>
      </c>
      <c r="Q15" s="46">
        <f t="shared" si="6"/>
        <v>129</v>
      </c>
      <c r="R15" s="26">
        <v>21349</v>
      </c>
      <c r="S15" s="32">
        <f t="shared" si="7"/>
        <v>242</v>
      </c>
      <c r="T15" s="26">
        <v>846841</v>
      </c>
      <c r="U15" s="47">
        <f t="shared" si="8"/>
        <v>4901</v>
      </c>
      <c r="V15" s="6">
        <f t="shared" si="9"/>
        <v>249</v>
      </c>
      <c r="W15" s="48">
        <f t="shared" si="10"/>
        <v>5030</v>
      </c>
      <c r="X15" s="18">
        <v>8650</v>
      </c>
      <c r="Y15" s="9">
        <f t="shared" si="12"/>
        <v>234</v>
      </c>
      <c r="Z15" s="21">
        <v>960</v>
      </c>
      <c r="AA15" s="10">
        <f t="shared" si="13"/>
        <v>20</v>
      </c>
    </row>
    <row r="16" spans="1:27" ht="20.100000000000001" customHeight="1" x14ac:dyDescent="0.25">
      <c r="A16" s="4" t="s">
        <v>10</v>
      </c>
      <c r="B16" s="64">
        <v>874956</v>
      </c>
      <c r="C16" s="65">
        <f t="shared" si="11"/>
        <v>8201</v>
      </c>
      <c r="D16" s="64">
        <v>20197</v>
      </c>
      <c r="E16" s="66">
        <f t="shared" si="0"/>
        <v>0</v>
      </c>
      <c r="F16" s="26">
        <v>29348</v>
      </c>
      <c r="G16" s="65">
        <f t="shared" si="1"/>
        <v>885</v>
      </c>
      <c r="H16" s="64">
        <v>0</v>
      </c>
      <c r="I16" s="66">
        <f t="shared" si="2"/>
        <v>0</v>
      </c>
      <c r="J16" s="64">
        <v>0</v>
      </c>
      <c r="K16" s="66">
        <f t="shared" si="3"/>
        <v>0</v>
      </c>
      <c r="L16" s="67">
        <v>34209</v>
      </c>
      <c r="M16" s="30">
        <f t="shared" si="4"/>
        <v>9</v>
      </c>
      <c r="N16" s="26">
        <v>34377</v>
      </c>
      <c r="O16" s="32">
        <f t="shared" si="5"/>
        <v>7</v>
      </c>
      <c r="P16" s="26">
        <v>1593001</v>
      </c>
      <c r="Q16" s="46">
        <f t="shared" si="6"/>
        <v>389</v>
      </c>
      <c r="R16" s="26">
        <v>21565</v>
      </c>
      <c r="S16" s="32">
        <f t="shared" si="7"/>
        <v>216</v>
      </c>
      <c r="T16" s="26">
        <v>851777</v>
      </c>
      <c r="U16" s="47">
        <f t="shared" si="8"/>
        <v>4936</v>
      </c>
      <c r="V16" s="6">
        <f t="shared" si="9"/>
        <v>232</v>
      </c>
      <c r="W16" s="48">
        <f t="shared" si="10"/>
        <v>5325</v>
      </c>
      <c r="X16" s="18">
        <v>9101</v>
      </c>
      <c r="Y16" s="9">
        <f t="shared" si="12"/>
        <v>451</v>
      </c>
      <c r="Z16" s="21">
        <v>1009</v>
      </c>
      <c r="AA16" s="10">
        <f t="shared" si="13"/>
        <v>49</v>
      </c>
    </row>
    <row r="17" spans="1:27" ht="20.100000000000001" customHeight="1" x14ac:dyDescent="0.25">
      <c r="A17" s="4" t="s">
        <v>11</v>
      </c>
      <c r="B17" s="64">
        <v>883717</v>
      </c>
      <c r="C17" s="65">
        <f t="shared" si="11"/>
        <v>8761</v>
      </c>
      <c r="D17" s="64">
        <v>20199</v>
      </c>
      <c r="E17" s="66">
        <f t="shared" si="0"/>
        <v>2</v>
      </c>
      <c r="F17" s="26">
        <v>30611</v>
      </c>
      <c r="G17" s="65">
        <f t="shared" si="1"/>
        <v>1263</v>
      </c>
      <c r="H17" s="64">
        <v>0</v>
      </c>
      <c r="I17" s="66">
        <f t="shared" si="2"/>
        <v>0</v>
      </c>
      <c r="J17" s="64">
        <v>0</v>
      </c>
      <c r="K17" s="66">
        <f t="shared" si="3"/>
        <v>0</v>
      </c>
      <c r="L17" s="67">
        <v>34226</v>
      </c>
      <c r="M17" s="30">
        <f t="shared" si="4"/>
        <v>17</v>
      </c>
      <c r="N17" s="26">
        <v>34395</v>
      </c>
      <c r="O17" s="32">
        <f t="shared" si="5"/>
        <v>18</v>
      </c>
      <c r="P17" s="26">
        <v>1593454</v>
      </c>
      <c r="Q17" s="46">
        <f t="shared" si="6"/>
        <v>453</v>
      </c>
      <c r="R17" s="26">
        <v>21766</v>
      </c>
      <c r="S17" s="32">
        <f t="shared" si="7"/>
        <v>201</v>
      </c>
      <c r="T17" s="26">
        <v>856253</v>
      </c>
      <c r="U17" s="47">
        <f t="shared" si="8"/>
        <v>4476</v>
      </c>
      <c r="V17" s="6">
        <f t="shared" si="9"/>
        <v>236</v>
      </c>
      <c r="W17" s="48">
        <f t="shared" si="10"/>
        <v>4929</v>
      </c>
      <c r="X17" s="18">
        <v>9678</v>
      </c>
      <c r="Y17" s="9">
        <f t="shared" si="12"/>
        <v>577</v>
      </c>
      <c r="Z17" s="21">
        <v>1075</v>
      </c>
      <c r="AA17" s="10">
        <f t="shared" si="13"/>
        <v>66</v>
      </c>
    </row>
    <row r="18" spans="1:27" ht="20.100000000000001" customHeight="1" thickBot="1" x14ac:dyDescent="0.3">
      <c r="A18" s="5" t="s">
        <v>12</v>
      </c>
      <c r="B18" s="68">
        <v>895926</v>
      </c>
      <c r="C18" s="65">
        <f t="shared" si="11"/>
        <v>12209</v>
      </c>
      <c r="D18" s="68">
        <v>20450</v>
      </c>
      <c r="E18" s="66">
        <f t="shared" si="0"/>
        <v>251</v>
      </c>
      <c r="F18" s="69">
        <v>32256</v>
      </c>
      <c r="G18" s="70">
        <f t="shared" si="1"/>
        <v>1645</v>
      </c>
      <c r="H18" s="68">
        <v>104088</v>
      </c>
      <c r="I18" s="71">
        <f t="shared" si="2"/>
        <v>104088</v>
      </c>
      <c r="J18" s="68">
        <v>5126238</v>
      </c>
      <c r="K18" s="71">
        <f t="shared" si="3"/>
        <v>5126238</v>
      </c>
      <c r="L18" s="72">
        <v>34245</v>
      </c>
      <c r="M18" s="31">
        <f t="shared" si="4"/>
        <v>19</v>
      </c>
      <c r="N18" s="27">
        <v>34415</v>
      </c>
      <c r="O18" s="32">
        <f t="shared" si="5"/>
        <v>20</v>
      </c>
      <c r="P18" s="27">
        <v>1595213</v>
      </c>
      <c r="Q18" s="46">
        <f t="shared" si="6"/>
        <v>1759</v>
      </c>
      <c r="R18" s="27">
        <v>21990</v>
      </c>
      <c r="S18" s="32">
        <f t="shared" si="7"/>
        <v>224</v>
      </c>
      <c r="T18" s="27">
        <v>861178</v>
      </c>
      <c r="U18" s="47">
        <f t="shared" si="8"/>
        <v>4925</v>
      </c>
      <c r="V18" s="6">
        <f t="shared" si="9"/>
        <v>263</v>
      </c>
      <c r="W18" s="48">
        <f t="shared" si="10"/>
        <v>6684</v>
      </c>
      <c r="X18" s="19">
        <v>10250</v>
      </c>
      <c r="Y18" s="9">
        <f t="shared" si="12"/>
        <v>572</v>
      </c>
      <c r="Z18" s="22">
        <v>1140</v>
      </c>
      <c r="AA18" s="10">
        <f t="shared" si="13"/>
        <v>65</v>
      </c>
    </row>
    <row r="19" spans="1:27" ht="31.5" thickTop="1" thickBot="1" x14ac:dyDescent="0.3">
      <c r="A19" s="1" t="s">
        <v>15</v>
      </c>
      <c r="B19" s="8"/>
      <c r="C19" s="49">
        <f>SUM(C7:C18)</f>
        <v>108076</v>
      </c>
      <c r="D19" s="51"/>
      <c r="E19" s="52">
        <f>SUM(E7:E18)</f>
        <v>475</v>
      </c>
      <c r="F19" s="8"/>
      <c r="G19" s="49">
        <f>SUM(G7:G18)</f>
        <v>10310</v>
      </c>
      <c r="H19" s="51"/>
      <c r="I19" s="52">
        <f>SUM(I7:I18)</f>
        <v>8842</v>
      </c>
      <c r="J19" s="51"/>
      <c r="K19" s="52">
        <f>SUM(K7:K18)</f>
        <v>376038</v>
      </c>
      <c r="L19" s="8"/>
      <c r="M19" s="33">
        <f>SUM(M7:M18)</f>
        <v>136</v>
      </c>
      <c r="N19" s="33"/>
      <c r="O19" s="33">
        <f>SUM(O7:O18)</f>
        <v>134</v>
      </c>
      <c r="P19" s="33"/>
      <c r="Q19" s="34">
        <f>SUM(Q7:Q18)</f>
        <v>11763</v>
      </c>
      <c r="R19" s="33"/>
      <c r="S19" s="33">
        <f>SUM(S7:S18)</f>
        <v>2664</v>
      </c>
      <c r="T19" s="33"/>
      <c r="U19" s="34">
        <f>SUM(U7:U18)</f>
        <v>60498</v>
      </c>
      <c r="V19" s="33">
        <f t="shared" ref="V19" si="14">SUM(V7:V18)</f>
        <v>2934</v>
      </c>
      <c r="W19" s="35">
        <f>SUM(W7:W18)</f>
        <v>72261</v>
      </c>
      <c r="X19" s="36"/>
      <c r="Y19" s="37">
        <f>SUM(Y7:Y18)</f>
        <v>4539</v>
      </c>
      <c r="Z19" s="38"/>
      <c r="AA19" s="39">
        <f>SUM(AA7:AA18)</f>
        <v>509</v>
      </c>
    </row>
    <row r="20" spans="1:27" ht="31.5" thickTop="1" thickBot="1" x14ac:dyDescent="0.3">
      <c r="A20" s="2" t="s">
        <v>16</v>
      </c>
      <c r="B20" s="23">
        <f>B18</f>
        <v>895926</v>
      </c>
      <c r="C20" s="50"/>
      <c r="D20" s="53">
        <f>D18</f>
        <v>20450</v>
      </c>
      <c r="E20" s="54"/>
      <c r="F20" s="23">
        <f>F18</f>
        <v>32256</v>
      </c>
      <c r="G20" s="55"/>
      <c r="H20" s="53">
        <f>H18</f>
        <v>104088</v>
      </c>
      <c r="I20" s="56"/>
      <c r="J20" s="53">
        <f>J18</f>
        <v>5126238</v>
      </c>
      <c r="K20" s="56"/>
      <c r="L20" s="23">
        <f>L18</f>
        <v>34245</v>
      </c>
      <c r="M20" s="40"/>
      <c r="N20" s="40">
        <f>N18</f>
        <v>34415</v>
      </c>
      <c r="O20" s="40"/>
      <c r="P20" s="41">
        <f>P18</f>
        <v>1595213</v>
      </c>
      <c r="Q20" s="41"/>
      <c r="R20" s="40">
        <f>R18</f>
        <v>21990</v>
      </c>
      <c r="S20" s="40"/>
      <c r="T20" s="40">
        <f>T18</f>
        <v>861178</v>
      </c>
      <c r="U20" s="40"/>
      <c r="V20" s="40">
        <f>SUM(V6+V19)</f>
        <v>90650</v>
      </c>
      <c r="W20" s="40">
        <f>SUM(W6+W19)</f>
        <v>2456391</v>
      </c>
      <c r="X20" s="42">
        <f>X18</f>
        <v>10250</v>
      </c>
      <c r="Y20" s="43"/>
      <c r="Z20" s="44">
        <f>Z18</f>
        <v>1140</v>
      </c>
      <c r="AA20" s="45"/>
    </row>
    <row r="21" spans="1:27" ht="15.75" thickTop="1" x14ac:dyDescent="0.25">
      <c r="L21" s="90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</row>
    <row r="22" spans="1:27" x14ac:dyDescent="0.25">
      <c r="Q22" t="s">
        <v>13</v>
      </c>
    </row>
    <row r="23" spans="1:27" x14ac:dyDescent="0.25">
      <c r="V23" s="57"/>
      <c r="W23" s="57"/>
      <c r="X23" s="57"/>
    </row>
    <row r="24" spans="1:27" x14ac:dyDescent="0.25">
      <c r="V24" s="57"/>
      <c r="W24" s="57"/>
      <c r="X24" s="57"/>
    </row>
    <row r="25" spans="1:27" x14ac:dyDescent="0.25">
      <c r="G25" t="s">
        <v>13</v>
      </c>
      <c r="V25" s="57"/>
      <c r="W25" s="57"/>
      <c r="X25" s="57"/>
    </row>
    <row r="26" spans="1:27" x14ac:dyDescent="0.25">
      <c r="V26" s="57"/>
      <c r="W26" s="57"/>
      <c r="X26" s="57"/>
    </row>
  </sheetData>
  <mergeCells count="14">
    <mergeCell ref="X3:AA3"/>
    <mergeCell ref="L5:M5"/>
    <mergeCell ref="N5:O5"/>
    <mergeCell ref="P5:Q5"/>
    <mergeCell ref="R5:U5"/>
    <mergeCell ref="X4:Y4"/>
    <mergeCell ref="Z4:AA4"/>
    <mergeCell ref="L3:W3"/>
    <mergeCell ref="L4:W4"/>
    <mergeCell ref="B5:C5"/>
    <mergeCell ref="D5:E5"/>
    <mergeCell ref="F5:G5"/>
    <mergeCell ref="H5:I5"/>
    <mergeCell ref="J5:K5"/>
  </mergeCells>
  <pageMargins left="0.70866141732283472" right="0.70866141732283472" top="0.78740157480314965" bottom="0.78740157480314965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26"/>
  <sheetViews>
    <sheetView zoomScale="80" zoomScaleNormal="80" workbookViewId="0">
      <selection activeCell="X26" sqref="X26:X27"/>
    </sheetView>
  </sheetViews>
  <sheetFormatPr defaultRowHeight="15" x14ac:dyDescent="0.25"/>
  <cols>
    <col min="1" max="1" width="10.7109375" customWidth="1"/>
    <col min="2" max="2" width="12.85546875" customWidth="1"/>
    <col min="3" max="3" width="9.7109375" customWidth="1"/>
    <col min="4" max="4" width="14.7109375" customWidth="1"/>
    <col min="5" max="5" width="9.7109375" customWidth="1"/>
    <col min="6" max="6" width="14.7109375" customWidth="1"/>
    <col min="7" max="7" width="9.7109375" customWidth="1"/>
    <col min="8" max="8" width="14.7109375" customWidth="1"/>
    <col min="9" max="9" width="9.7109375" customWidth="1"/>
    <col min="10" max="10" width="14.85546875" customWidth="1"/>
    <col min="11" max="11" width="10.85546875" customWidth="1"/>
    <col min="12" max="21" width="10.7109375" customWidth="1"/>
    <col min="22" max="22" width="14.7109375" customWidth="1"/>
    <col min="23" max="23" width="12.7109375" customWidth="1"/>
    <col min="24" max="27" width="13.7109375" customWidth="1"/>
  </cols>
  <sheetData>
    <row r="2" spans="1:27" ht="15.75" thickBot="1" x14ac:dyDescent="0.3"/>
    <row r="3" spans="1:27" ht="22.5" thickTop="1" thickBot="1" x14ac:dyDescent="0.3">
      <c r="L3" s="108" t="s">
        <v>44</v>
      </c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10"/>
      <c r="X3" s="97" t="s">
        <v>22</v>
      </c>
      <c r="Y3" s="98"/>
      <c r="Z3" s="98"/>
      <c r="AA3" s="99"/>
    </row>
    <row r="4" spans="1:27" ht="27" customHeight="1" thickBot="1" x14ac:dyDescent="0.3">
      <c r="L4" s="111" t="s">
        <v>45</v>
      </c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3"/>
      <c r="X4" s="104" t="s">
        <v>20</v>
      </c>
      <c r="Y4" s="105"/>
      <c r="Z4" s="106" t="s">
        <v>21</v>
      </c>
      <c r="AA4" s="107"/>
    </row>
    <row r="5" spans="1:27" ht="45.75" customHeight="1" thickTop="1" thickBot="1" x14ac:dyDescent="0.3">
      <c r="A5" s="86">
        <v>2021</v>
      </c>
      <c r="B5" s="92" t="s">
        <v>32</v>
      </c>
      <c r="C5" s="93"/>
      <c r="D5" s="94" t="s">
        <v>31</v>
      </c>
      <c r="E5" s="93"/>
      <c r="F5" s="94" t="s">
        <v>29</v>
      </c>
      <c r="G5" s="93"/>
      <c r="H5" s="94" t="s">
        <v>30</v>
      </c>
      <c r="I5" s="93"/>
      <c r="J5" s="95" t="s">
        <v>34</v>
      </c>
      <c r="K5" s="96"/>
      <c r="L5" s="100" t="s">
        <v>27</v>
      </c>
      <c r="M5" s="101"/>
      <c r="N5" s="102" t="s">
        <v>28</v>
      </c>
      <c r="O5" s="101"/>
      <c r="P5" s="102" t="s">
        <v>23</v>
      </c>
      <c r="Q5" s="101"/>
      <c r="R5" s="102" t="s">
        <v>0</v>
      </c>
      <c r="S5" s="103"/>
      <c r="T5" s="103"/>
      <c r="U5" s="101"/>
      <c r="V5" s="28" t="s">
        <v>26</v>
      </c>
      <c r="W5" s="87" t="s">
        <v>25</v>
      </c>
      <c r="X5" s="11" t="s">
        <v>18</v>
      </c>
      <c r="Y5" s="12" t="s">
        <v>19</v>
      </c>
      <c r="Z5" s="12" t="s">
        <v>18</v>
      </c>
      <c r="AA5" s="16" t="s">
        <v>19</v>
      </c>
    </row>
    <row r="6" spans="1:27" ht="33" thickTop="1" thickBot="1" x14ac:dyDescent="0.3">
      <c r="A6" s="7" t="s">
        <v>41</v>
      </c>
      <c r="B6" s="73">
        <f>'2020'!B20</f>
        <v>895926</v>
      </c>
      <c r="C6" s="74" t="s">
        <v>17</v>
      </c>
      <c r="D6" s="75">
        <f>'2020'!D20</f>
        <v>20450</v>
      </c>
      <c r="E6" s="76" t="s">
        <v>17</v>
      </c>
      <c r="F6" s="73">
        <f>'2020'!F20</f>
        <v>32256</v>
      </c>
      <c r="G6" s="74" t="s">
        <v>17</v>
      </c>
      <c r="H6" s="75">
        <v>4088</v>
      </c>
      <c r="I6" s="76" t="s">
        <v>17</v>
      </c>
      <c r="J6" s="79">
        <f>'2020'!J20</f>
        <v>5126238</v>
      </c>
      <c r="K6" s="78" t="s">
        <v>33</v>
      </c>
      <c r="L6" s="73">
        <f>'2020'!L20</f>
        <v>34245</v>
      </c>
      <c r="M6" s="24" t="s">
        <v>24</v>
      </c>
      <c r="N6" s="24">
        <f>'2020'!N20</f>
        <v>34415</v>
      </c>
      <c r="O6" s="24" t="s">
        <v>24</v>
      </c>
      <c r="P6" s="24">
        <f>'2020'!P20</f>
        <v>1595213</v>
      </c>
      <c r="Q6" s="24" t="s">
        <v>17</v>
      </c>
      <c r="R6" s="24">
        <f>'2020'!R20</f>
        <v>21990</v>
      </c>
      <c r="S6" s="24" t="s">
        <v>24</v>
      </c>
      <c r="T6" s="24">
        <f>'2020'!T20</f>
        <v>861178</v>
      </c>
      <c r="U6" s="24" t="s">
        <v>17</v>
      </c>
      <c r="V6" s="77">
        <f>SUM(L6+N6+R6)</f>
        <v>90650</v>
      </c>
      <c r="W6" s="88">
        <f>SUM(P6+T6)</f>
        <v>2456391</v>
      </c>
      <c r="X6" s="85">
        <f>'2020'!X20</f>
        <v>10250</v>
      </c>
      <c r="Y6" s="14"/>
      <c r="Z6" s="14">
        <f>'2020'!Z20</f>
        <v>1140</v>
      </c>
      <c r="AA6" s="15"/>
    </row>
    <row r="7" spans="1:27" ht="20.100000000000001" customHeight="1" thickTop="1" x14ac:dyDescent="0.25">
      <c r="A7" s="3" t="s">
        <v>1</v>
      </c>
      <c r="B7" s="58">
        <v>908432</v>
      </c>
      <c r="C7" s="59">
        <f>B7-B6</f>
        <v>12506</v>
      </c>
      <c r="D7" s="58">
        <v>20852</v>
      </c>
      <c r="E7" s="60">
        <f>D7-D6</f>
        <v>402</v>
      </c>
      <c r="F7" s="61">
        <v>34159</v>
      </c>
      <c r="G7" s="62">
        <f>F7-F6</f>
        <v>1903</v>
      </c>
      <c r="H7" s="58">
        <v>5187</v>
      </c>
      <c r="I7" s="60">
        <f>H7-H6</f>
        <v>1099</v>
      </c>
      <c r="J7" s="58">
        <v>5177662</v>
      </c>
      <c r="K7" s="82">
        <f>J7-J6</f>
        <v>51424</v>
      </c>
      <c r="L7" s="63">
        <v>34279</v>
      </c>
      <c r="M7" s="29">
        <f>L7-L6</f>
        <v>34</v>
      </c>
      <c r="N7" s="25">
        <v>34445</v>
      </c>
      <c r="O7" s="32">
        <f>N7-N6</f>
        <v>30</v>
      </c>
      <c r="P7" s="25">
        <v>1596742</v>
      </c>
      <c r="Q7" s="46">
        <f>P7-P6</f>
        <v>1529</v>
      </c>
      <c r="R7" s="25">
        <v>22230</v>
      </c>
      <c r="S7" s="32">
        <f>R7-R6</f>
        <v>240</v>
      </c>
      <c r="T7" s="25">
        <v>866212</v>
      </c>
      <c r="U7" s="47">
        <f>T7-T6</f>
        <v>5034</v>
      </c>
      <c r="V7" s="81">
        <f>M7+O7+S7</f>
        <v>304</v>
      </c>
      <c r="W7" s="48">
        <f>Q7+U7</f>
        <v>6563</v>
      </c>
      <c r="X7" s="17">
        <v>10905</v>
      </c>
      <c r="Y7" s="9">
        <f>X7-X6</f>
        <v>655</v>
      </c>
      <c r="Z7" s="20">
        <v>1214</v>
      </c>
      <c r="AA7" s="10">
        <f>Z7-Z6</f>
        <v>74</v>
      </c>
    </row>
    <row r="8" spans="1:27" ht="20.100000000000001" customHeight="1" x14ac:dyDescent="0.25">
      <c r="A8" s="4" t="s">
        <v>2</v>
      </c>
      <c r="B8" s="64">
        <v>922275</v>
      </c>
      <c r="C8" s="65">
        <f>B8-B7</f>
        <v>13843</v>
      </c>
      <c r="D8" s="64">
        <v>21006</v>
      </c>
      <c r="E8" s="66">
        <f t="shared" ref="E8:E18" si="0">D8-D7</f>
        <v>154</v>
      </c>
      <c r="F8" s="26">
        <v>35934</v>
      </c>
      <c r="G8" s="65">
        <f t="shared" ref="G8:G18" si="1">F8-F7</f>
        <v>1775</v>
      </c>
      <c r="H8" s="64">
        <v>6111</v>
      </c>
      <c r="I8" s="66">
        <f t="shared" ref="I8:I18" si="2">H8-H7</f>
        <v>924</v>
      </c>
      <c r="J8" s="64">
        <v>5231292</v>
      </c>
      <c r="K8" s="83">
        <f t="shared" ref="K8:K18" si="3">J8-J7</f>
        <v>53630</v>
      </c>
      <c r="L8" s="67">
        <v>34334</v>
      </c>
      <c r="M8" s="30">
        <f t="shared" ref="M8:M18" si="4">L8-L7</f>
        <v>55</v>
      </c>
      <c r="N8" s="26">
        <v>34504</v>
      </c>
      <c r="O8" s="32">
        <f t="shared" ref="O8:O18" si="5">N8-N7</f>
        <v>59</v>
      </c>
      <c r="P8" s="26">
        <v>1599651</v>
      </c>
      <c r="Q8" s="46">
        <f t="shared" ref="Q8:Q18" si="6">P8-P7</f>
        <v>2909</v>
      </c>
      <c r="R8" s="26">
        <v>22429</v>
      </c>
      <c r="S8" s="32">
        <f t="shared" ref="S8:S18" si="7">R8-R7</f>
        <v>199</v>
      </c>
      <c r="T8" s="26">
        <v>870798</v>
      </c>
      <c r="U8" s="47">
        <f t="shared" ref="U8:U18" si="8">T8-T7</f>
        <v>4586</v>
      </c>
      <c r="V8" s="81">
        <f t="shared" ref="V8:V18" si="9">M8+O8+S8</f>
        <v>313</v>
      </c>
      <c r="W8" s="48">
        <f t="shared" ref="W8:W18" si="10">Q8+U8</f>
        <v>7495</v>
      </c>
      <c r="X8" s="18">
        <v>11474</v>
      </c>
      <c r="Y8" s="9">
        <f>X8-X7</f>
        <v>569</v>
      </c>
      <c r="Z8" s="21">
        <v>1283</v>
      </c>
      <c r="AA8" s="10">
        <f>Z8-Z7</f>
        <v>69</v>
      </c>
    </row>
    <row r="9" spans="1:27" ht="20.100000000000001" customHeight="1" x14ac:dyDescent="0.25">
      <c r="A9" s="4" t="s">
        <v>3</v>
      </c>
      <c r="B9" s="89">
        <v>10626</v>
      </c>
      <c r="C9" s="65">
        <v>12024</v>
      </c>
      <c r="D9" s="64">
        <v>21067</v>
      </c>
      <c r="E9" s="66">
        <f t="shared" si="0"/>
        <v>61</v>
      </c>
      <c r="F9" s="26">
        <v>37464</v>
      </c>
      <c r="G9" s="65">
        <f t="shared" si="1"/>
        <v>1530</v>
      </c>
      <c r="H9" s="64">
        <v>7925</v>
      </c>
      <c r="I9" s="66">
        <f t="shared" si="2"/>
        <v>1814</v>
      </c>
      <c r="J9" s="64">
        <v>5279337</v>
      </c>
      <c r="K9" s="83">
        <f t="shared" si="3"/>
        <v>48045</v>
      </c>
      <c r="L9" s="67">
        <v>34364</v>
      </c>
      <c r="M9" s="30">
        <f t="shared" si="4"/>
        <v>30</v>
      </c>
      <c r="N9" s="26">
        <v>34528</v>
      </c>
      <c r="O9" s="32">
        <f t="shared" si="5"/>
        <v>24</v>
      </c>
      <c r="P9" s="26">
        <v>1601087</v>
      </c>
      <c r="Q9" s="46">
        <f t="shared" si="6"/>
        <v>1436</v>
      </c>
      <c r="R9" s="26">
        <v>22656</v>
      </c>
      <c r="S9" s="32">
        <f t="shared" si="7"/>
        <v>227</v>
      </c>
      <c r="T9" s="26">
        <v>876077</v>
      </c>
      <c r="U9" s="47">
        <f t="shared" si="8"/>
        <v>5279</v>
      </c>
      <c r="V9" s="81">
        <f t="shared" si="9"/>
        <v>281</v>
      </c>
      <c r="W9" s="48">
        <f t="shared" si="10"/>
        <v>6715</v>
      </c>
      <c r="X9" s="18">
        <v>12085</v>
      </c>
      <c r="Y9" s="9">
        <f t="shared" ref="Y9:Y18" si="11">X9-X8</f>
        <v>611</v>
      </c>
      <c r="Z9" s="21">
        <v>1350</v>
      </c>
      <c r="AA9" s="10">
        <f t="shared" ref="AA9:AA18" si="12">Z9-Z8</f>
        <v>67</v>
      </c>
    </row>
    <row r="10" spans="1:27" ht="20.100000000000001" customHeight="1" x14ac:dyDescent="0.25">
      <c r="A10" s="4" t="s">
        <v>4</v>
      </c>
      <c r="B10" s="64">
        <v>20527</v>
      </c>
      <c r="C10" s="65">
        <f t="shared" ref="C10:C18" si="13">B10-B9</f>
        <v>9901</v>
      </c>
      <c r="D10" s="64">
        <v>21151</v>
      </c>
      <c r="E10" s="66">
        <f t="shared" si="0"/>
        <v>84</v>
      </c>
      <c r="F10" s="26">
        <v>38522</v>
      </c>
      <c r="G10" s="65">
        <f t="shared" si="1"/>
        <v>1058</v>
      </c>
      <c r="H10" s="64">
        <v>8958</v>
      </c>
      <c r="I10" s="66">
        <f t="shared" si="2"/>
        <v>1033</v>
      </c>
      <c r="J10" s="64">
        <v>5316382</v>
      </c>
      <c r="K10" s="83">
        <f t="shared" si="3"/>
        <v>37045</v>
      </c>
      <c r="L10" s="67">
        <v>34383</v>
      </c>
      <c r="M10" s="30">
        <f t="shared" si="4"/>
        <v>19</v>
      </c>
      <c r="N10" s="26">
        <v>34548</v>
      </c>
      <c r="O10" s="32">
        <f t="shared" si="5"/>
        <v>20</v>
      </c>
      <c r="P10" s="26">
        <v>1601984</v>
      </c>
      <c r="Q10" s="46">
        <f t="shared" si="6"/>
        <v>897</v>
      </c>
      <c r="R10" s="26">
        <v>22883</v>
      </c>
      <c r="S10" s="32">
        <f t="shared" si="7"/>
        <v>227</v>
      </c>
      <c r="T10" s="26">
        <v>881095</v>
      </c>
      <c r="U10" s="47">
        <f t="shared" si="8"/>
        <v>5018</v>
      </c>
      <c r="V10" s="81">
        <f t="shared" si="9"/>
        <v>266</v>
      </c>
      <c r="W10" s="48">
        <f t="shared" si="10"/>
        <v>5915</v>
      </c>
      <c r="X10" s="18">
        <v>12630</v>
      </c>
      <c r="Y10" s="9">
        <f t="shared" si="11"/>
        <v>545</v>
      </c>
      <c r="Z10" s="21">
        <v>1398</v>
      </c>
      <c r="AA10" s="10">
        <f t="shared" si="12"/>
        <v>48</v>
      </c>
    </row>
    <row r="11" spans="1:27" ht="20.100000000000001" customHeight="1" x14ac:dyDescent="0.25">
      <c r="A11" s="4" t="s">
        <v>5</v>
      </c>
      <c r="B11" s="64">
        <v>28274</v>
      </c>
      <c r="C11" s="65">
        <f t="shared" si="13"/>
        <v>7747</v>
      </c>
      <c r="D11" s="64">
        <v>21151</v>
      </c>
      <c r="E11" s="66">
        <f t="shared" si="0"/>
        <v>0</v>
      </c>
      <c r="F11" s="26">
        <v>39095</v>
      </c>
      <c r="G11" s="65">
        <f t="shared" si="1"/>
        <v>573</v>
      </c>
      <c r="H11" s="64">
        <v>9614</v>
      </c>
      <c r="I11" s="66">
        <f t="shared" si="2"/>
        <v>656</v>
      </c>
      <c r="J11" s="64">
        <v>5337931</v>
      </c>
      <c r="K11" s="83">
        <f t="shared" si="3"/>
        <v>21549</v>
      </c>
      <c r="L11" s="67">
        <v>34387</v>
      </c>
      <c r="M11" s="30">
        <f t="shared" si="4"/>
        <v>4</v>
      </c>
      <c r="N11" s="26">
        <v>34553</v>
      </c>
      <c r="O11" s="32">
        <f t="shared" si="5"/>
        <v>5</v>
      </c>
      <c r="P11" s="26">
        <v>1602194</v>
      </c>
      <c r="Q11" s="46">
        <f t="shared" si="6"/>
        <v>210</v>
      </c>
      <c r="R11" s="26">
        <v>23101</v>
      </c>
      <c r="S11" s="32">
        <f t="shared" si="7"/>
        <v>218</v>
      </c>
      <c r="T11" s="26">
        <v>886294</v>
      </c>
      <c r="U11" s="47">
        <f t="shared" si="8"/>
        <v>5199</v>
      </c>
      <c r="V11" s="81">
        <f t="shared" si="9"/>
        <v>227</v>
      </c>
      <c r="W11" s="48">
        <f t="shared" si="10"/>
        <v>5409</v>
      </c>
      <c r="X11" s="18">
        <v>12987</v>
      </c>
      <c r="Y11" s="9">
        <f t="shared" si="11"/>
        <v>357</v>
      </c>
      <c r="Z11" s="21">
        <v>1434</v>
      </c>
      <c r="AA11" s="10">
        <f t="shared" si="12"/>
        <v>36</v>
      </c>
    </row>
    <row r="12" spans="1:27" ht="20.100000000000001" customHeight="1" x14ac:dyDescent="0.25">
      <c r="A12" s="4" t="s">
        <v>6</v>
      </c>
      <c r="B12" s="64">
        <v>34426</v>
      </c>
      <c r="C12" s="65">
        <f t="shared" si="13"/>
        <v>6152</v>
      </c>
      <c r="D12" s="64">
        <v>21151</v>
      </c>
      <c r="E12" s="66">
        <f t="shared" si="0"/>
        <v>0</v>
      </c>
      <c r="F12" s="26">
        <v>39297</v>
      </c>
      <c r="G12" s="65">
        <f t="shared" si="1"/>
        <v>202</v>
      </c>
      <c r="H12" s="64">
        <v>9778</v>
      </c>
      <c r="I12" s="66">
        <f t="shared" si="2"/>
        <v>164</v>
      </c>
      <c r="J12" s="64">
        <v>5344843</v>
      </c>
      <c r="K12" s="83">
        <f t="shared" si="3"/>
        <v>6912</v>
      </c>
      <c r="L12" s="67">
        <v>34391</v>
      </c>
      <c r="M12" s="30">
        <f t="shared" si="4"/>
        <v>4</v>
      </c>
      <c r="N12" s="26">
        <v>34560</v>
      </c>
      <c r="O12" s="32">
        <f t="shared" si="5"/>
        <v>7</v>
      </c>
      <c r="P12" s="26">
        <v>1602408</v>
      </c>
      <c r="Q12" s="46">
        <f t="shared" si="6"/>
        <v>214</v>
      </c>
      <c r="R12" s="26">
        <v>23316</v>
      </c>
      <c r="S12" s="32">
        <f t="shared" si="7"/>
        <v>215</v>
      </c>
      <c r="T12" s="26">
        <v>891306</v>
      </c>
      <c r="U12" s="47">
        <f t="shared" si="8"/>
        <v>5012</v>
      </c>
      <c r="V12" s="81">
        <f t="shared" si="9"/>
        <v>226</v>
      </c>
      <c r="W12" s="48">
        <f t="shared" si="10"/>
        <v>5226</v>
      </c>
      <c r="X12" s="18">
        <v>13171</v>
      </c>
      <c r="Y12" s="9">
        <f t="shared" si="11"/>
        <v>184</v>
      </c>
      <c r="Z12" s="21">
        <v>1442</v>
      </c>
      <c r="AA12" s="10">
        <f t="shared" si="12"/>
        <v>8</v>
      </c>
    </row>
    <row r="13" spans="1:27" ht="20.100000000000001" customHeight="1" x14ac:dyDescent="0.25">
      <c r="A13" s="4" t="s">
        <v>7</v>
      </c>
      <c r="B13" s="64">
        <v>41128</v>
      </c>
      <c r="C13" s="65">
        <f t="shared" si="13"/>
        <v>6702</v>
      </c>
      <c r="D13" s="64">
        <v>21151</v>
      </c>
      <c r="E13" s="66">
        <f t="shared" si="0"/>
        <v>0</v>
      </c>
      <c r="F13" s="26">
        <v>39490</v>
      </c>
      <c r="G13" s="65">
        <f t="shared" si="1"/>
        <v>193</v>
      </c>
      <c r="H13" s="64">
        <v>9910</v>
      </c>
      <c r="I13" s="66">
        <f t="shared" si="2"/>
        <v>132</v>
      </c>
      <c r="J13" s="64">
        <v>5349437</v>
      </c>
      <c r="K13" s="83">
        <f t="shared" si="3"/>
        <v>4594</v>
      </c>
      <c r="L13" s="67">
        <v>34416</v>
      </c>
      <c r="M13" s="30">
        <f t="shared" si="4"/>
        <v>25</v>
      </c>
      <c r="N13" s="26">
        <v>34583</v>
      </c>
      <c r="O13" s="32">
        <f t="shared" si="5"/>
        <v>23</v>
      </c>
      <c r="P13" s="26">
        <v>1603167</v>
      </c>
      <c r="Q13" s="46">
        <f t="shared" si="6"/>
        <v>759</v>
      </c>
      <c r="R13" s="26">
        <v>23548</v>
      </c>
      <c r="S13" s="32">
        <f t="shared" si="7"/>
        <v>232</v>
      </c>
      <c r="T13" s="26">
        <v>896385</v>
      </c>
      <c r="U13" s="47">
        <f t="shared" si="8"/>
        <v>5079</v>
      </c>
      <c r="V13" s="81">
        <f t="shared" si="9"/>
        <v>280</v>
      </c>
      <c r="W13" s="48">
        <f t="shared" si="10"/>
        <v>5838</v>
      </c>
      <c r="X13" s="18">
        <v>13313</v>
      </c>
      <c r="Y13" s="9">
        <f t="shared" si="11"/>
        <v>142</v>
      </c>
      <c r="Z13" s="21">
        <v>1447</v>
      </c>
      <c r="AA13" s="10">
        <f t="shared" si="12"/>
        <v>5</v>
      </c>
    </row>
    <row r="14" spans="1:27" ht="20.100000000000001" customHeight="1" x14ac:dyDescent="0.25">
      <c r="A14" s="4" t="s">
        <v>8</v>
      </c>
      <c r="B14" s="64">
        <v>48917</v>
      </c>
      <c r="C14" s="65">
        <f t="shared" si="13"/>
        <v>7789</v>
      </c>
      <c r="D14" s="64">
        <v>21159</v>
      </c>
      <c r="E14" s="66">
        <f t="shared" si="0"/>
        <v>8</v>
      </c>
      <c r="F14" s="26">
        <v>39724</v>
      </c>
      <c r="G14" s="65">
        <f t="shared" si="1"/>
        <v>234</v>
      </c>
      <c r="H14" s="64">
        <v>10154</v>
      </c>
      <c r="I14" s="66">
        <f t="shared" si="2"/>
        <v>244</v>
      </c>
      <c r="J14" s="64">
        <v>5356328</v>
      </c>
      <c r="K14" s="83">
        <f t="shared" si="3"/>
        <v>6891</v>
      </c>
      <c r="L14" s="67">
        <v>34454</v>
      </c>
      <c r="M14" s="30">
        <f t="shared" si="4"/>
        <v>38</v>
      </c>
      <c r="N14" s="26">
        <v>34620</v>
      </c>
      <c r="O14" s="32">
        <f t="shared" si="5"/>
        <v>37</v>
      </c>
      <c r="P14" s="26">
        <v>1604383</v>
      </c>
      <c r="Q14" s="46">
        <f t="shared" si="6"/>
        <v>1216</v>
      </c>
      <c r="R14" s="26">
        <v>23776</v>
      </c>
      <c r="S14" s="32">
        <f t="shared" si="7"/>
        <v>228</v>
      </c>
      <c r="T14" s="26">
        <v>901748</v>
      </c>
      <c r="U14" s="47">
        <f t="shared" si="8"/>
        <v>5363</v>
      </c>
      <c r="V14" s="81">
        <f t="shared" si="9"/>
        <v>303</v>
      </c>
      <c r="W14" s="48">
        <f t="shared" si="10"/>
        <v>6579</v>
      </c>
      <c r="X14" s="18">
        <v>13457</v>
      </c>
      <c r="Y14" s="9">
        <f t="shared" si="11"/>
        <v>144</v>
      </c>
      <c r="Z14" s="21">
        <v>1457</v>
      </c>
      <c r="AA14" s="10">
        <f t="shared" si="12"/>
        <v>10</v>
      </c>
    </row>
    <row r="15" spans="1:27" ht="20.100000000000001" customHeight="1" x14ac:dyDescent="0.25">
      <c r="A15" s="4" t="s">
        <v>9</v>
      </c>
      <c r="B15" s="64">
        <v>56765</v>
      </c>
      <c r="C15" s="65">
        <f t="shared" si="13"/>
        <v>7848</v>
      </c>
      <c r="D15" s="64">
        <v>21338</v>
      </c>
      <c r="E15" s="66">
        <f t="shared" si="0"/>
        <v>179</v>
      </c>
      <c r="F15" s="26">
        <v>40089</v>
      </c>
      <c r="G15" s="65">
        <f t="shared" si="1"/>
        <v>365</v>
      </c>
      <c r="H15" s="64">
        <v>10946</v>
      </c>
      <c r="I15" s="66">
        <f t="shared" si="2"/>
        <v>792</v>
      </c>
      <c r="J15" s="64">
        <v>5369196</v>
      </c>
      <c r="K15" s="83">
        <f t="shared" si="3"/>
        <v>12868</v>
      </c>
      <c r="L15" s="67">
        <v>34483</v>
      </c>
      <c r="M15" s="30">
        <f t="shared" si="4"/>
        <v>29</v>
      </c>
      <c r="N15" s="26">
        <v>34656</v>
      </c>
      <c r="O15" s="32">
        <f t="shared" si="5"/>
        <v>36</v>
      </c>
      <c r="P15" s="26">
        <v>1605450</v>
      </c>
      <c r="Q15" s="46">
        <f t="shared" si="6"/>
        <v>1067</v>
      </c>
      <c r="R15" s="26">
        <v>24003</v>
      </c>
      <c r="S15" s="32">
        <f t="shared" si="7"/>
        <v>227</v>
      </c>
      <c r="T15" s="26">
        <v>906833</v>
      </c>
      <c r="U15" s="47">
        <f t="shared" si="8"/>
        <v>5085</v>
      </c>
      <c r="V15" s="81">
        <f t="shared" si="9"/>
        <v>292</v>
      </c>
      <c r="W15" s="48">
        <f t="shared" si="10"/>
        <v>6152</v>
      </c>
      <c r="X15" s="18">
        <v>13683</v>
      </c>
      <c r="Y15" s="9">
        <f t="shared" si="11"/>
        <v>226</v>
      </c>
      <c r="Z15" s="21">
        <v>1478</v>
      </c>
      <c r="AA15" s="10">
        <f t="shared" si="12"/>
        <v>21</v>
      </c>
    </row>
    <row r="16" spans="1:27" ht="20.100000000000001" customHeight="1" x14ac:dyDescent="0.25">
      <c r="A16" s="4" t="s">
        <v>10</v>
      </c>
      <c r="B16" s="64">
        <v>67126</v>
      </c>
      <c r="C16" s="65">
        <f t="shared" si="13"/>
        <v>10361</v>
      </c>
      <c r="D16" s="64">
        <v>21388</v>
      </c>
      <c r="E16" s="66">
        <f t="shared" si="0"/>
        <v>50</v>
      </c>
      <c r="F16" s="26">
        <v>41066</v>
      </c>
      <c r="G16" s="65">
        <f t="shared" si="1"/>
        <v>977</v>
      </c>
      <c r="H16" s="64">
        <v>11342</v>
      </c>
      <c r="I16" s="66">
        <f t="shared" si="2"/>
        <v>396</v>
      </c>
      <c r="J16" s="64">
        <v>5398826</v>
      </c>
      <c r="K16" s="83">
        <f t="shared" si="3"/>
        <v>29630</v>
      </c>
      <c r="L16" s="67">
        <v>34532</v>
      </c>
      <c r="M16" s="30">
        <f t="shared" si="4"/>
        <v>49</v>
      </c>
      <c r="N16" s="26">
        <v>34702</v>
      </c>
      <c r="O16" s="32">
        <f t="shared" si="5"/>
        <v>46</v>
      </c>
      <c r="P16" s="26">
        <v>1607220</v>
      </c>
      <c r="Q16" s="46">
        <f t="shared" si="6"/>
        <v>1770</v>
      </c>
      <c r="R16" s="26">
        <v>24215</v>
      </c>
      <c r="S16" s="32">
        <f t="shared" si="7"/>
        <v>212</v>
      </c>
      <c r="T16" s="26">
        <v>911847</v>
      </c>
      <c r="U16" s="47">
        <f t="shared" si="8"/>
        <v>5014</v>
      </c>
      <c r="V16" s="81">
        <f t="shared" si="9"/>
        <v>307</v>
      </c>
      <c r="W16" s="48">
        <f t="shared" si="10"/>
        <v>6784</v>
      </c>
      <c r="X16" s="18">
        <v>14056</v>
      </c>
      <c r="Y16" s="9">
        <f t="shared" si="11"/>
        <v>373</v>
      </c>
      <c r="Z16" s="21">
        <v>1528</v>
      </c>
      <c r="AA16" s="10">
        <f t="shared" si="12"/>
        <v>50</v>
      </c>
    </row>
    <row r="17" spans="1:27" ht="20.100000000000001" customHeight="1" x14ac:dyDescent="0.25">
      <c r="A17" s="4" t="s">
        <v>11</v>
      </c>
      <c r="B17" s="64">
        <v>78311</v>
      </c>
      <c r="C17" s="65">
        <f t="shared" si="13"/>
        <v>11185</v>
      </c>
      <c r="D17" s="64">
        <v>21610</v>
      </c>
      <c r="E17" s="66">
        <f t="shared" si="0"/>
        <v>222</v>
      </c>
      <c r="F17" s="26">
        <v>42401</v>
      </c>
      <c r="G17" s="65">
        <f t="shared" si="1"/>
        <v>1335</v>
      </c>
      <c r="H17" s="64">
        <v>12474</v>
      </c>
      <c r="I17" s="66">
        <f t="shared" si="2"/>
        <v>1132</v>
      </c>
      <c r="J17" s="64">
        <v>5440417</v>
      </c>
      <c r="K17" s="83">
        <f t="shared" si="3"/>
        <v>41591</v>
      </c>
      <c r="L17" s="67">
        <v>34565</v>
      </c>
      <c r="M17" s="30">
        <f t="shared" si="4"/>
        <v>33</v>
      </c>
      <c r="N17" s="26">
        <v>34734</v>
      </c>
      <c r="O17" s="32">
        <f t="shared" si="5"/>
        <v>32</v>
      </c>
      <c r="P17" s="26">
        <v>1608687</v>
      </c>
      <c r="Q17" s="46">
        <f t="shared" si="6"/>
        <v>1467</v>
      </c>
      <c r="R17" s="26">
        <v>24450</v>
      </c>
      <c r="S17" s="32">
        <f t="shared" si="7"/>
        <v>235</v>
      </c>
      <c r="T17" s="26">
        <v>916861</v>
      </c>
      <c r="U17" s="47">
        <f t="shared" si="8"/>
        <v>5014</v>
      </c>
      <c r="V17" s="81">
        <f t="shared" si="9"/>
        <v>300</v>
      </c>
      <c r="W17" s="48">
        <f t="shared" si="10"/>
        <v>6481</v>
      </c>
      <c r="X17" s="18">
        <v>14565</v>
      </c>
      <c r="Y17" s="9">
        <f t="shared" si="11"/>
        <v>509</v>
      </c>
      <c r="Z17" s="21">
        <v>1587</v>
      </c>
      <c r="AA17" s="10">
        <f t="shared" si="12"/>
        <v>59</v>
      </c>
    </row>
    <row r="18" spans="1:27" ht="20.100000000000001" customHeight="1" thickBot="1" x14ac:dyDescent="0.3">
      <c r="A18" s="5" t="s">
        <v>12</v>
      </c>
      <c r="B18" s="68">
        <v>89589</v>
      </c>
      <c r="C18" s="65">
        <f t="shared" si="13"/>
        <v>11278</v>
      </c>
      <c r="D18" s="68">
        <v>21637</v>
      </c>
      <c r="E18" s="66">
        <f t="shared" si="0"/>
        <v>27</v>
      </c>
      <c r="F18" s="69">
        <v>44225</v>
      </c>
      <c r="G18" s="70">
        <f t="shared" si="1"/>
        <v>1824</v>
      </c>
      <c r="H18" s="68">
        <v>14042</v>
      </c>
      <c r="I18" s="71">
        <f t="shared" si="2"/>
        <v>1568</v>
      </c>
      <c r="J18" s="68">
        <v>5498537</v>
      </c>
      <c r="K18" s="84">
        <f t="shared" si="3"/>
        <v>58120</v>
      </c>
      <c r="L18" s="72">
        <v>34584</v>
      </c>
      <c r="M18" s="31">
        <f t="shared" si="4"/>
        <v>19</v>
      </c>
      <c r="N18" s="27">
        <v>34753</v>
      </c>
      <c r="O18" s="32">
        <f t="shared" si="5"/>
        <v>19</v>
      </c>
      <c r="P18" s="27">
        <v>1608987</v>
      </c>
      <c r="Q18" s="46">
        <f t="shared" si="6"/>
        <v>300</v>
      </c>
      <c r="R18" s="27">
        <v>24680</v>
      </c>
      <c r="S18" s="32">
        <f t="shared" si="7"/>
        <v>230</v>
      </c>
      <c r="T18" s="27">
        <v>922022</v>
      </c>
      <c r="U18" s="47">
        <f t="shared" si="8"/>
        <v>5161</v>
      </c>
      <c r="V18" s="81">
        <f t="shared" si="9"/>
        <v>268</v>
      </c>
      <c r="W18" s="48">
        <f t="shared" si="10"/>
        <v>5461</v>
      </c>
      <c r="X18" s="19">
        <v>15284</v>
      </c>
      <c r="Y18" s="9">
        <f t="shared" si="11"/>
        <v>719</v>
      </c>
      <c r="Z18" s="22">
        <v>1678</v>
      </c>
      <c r="AA18" s="10">
        <f t="shared" si="12"/>
        <v>91</v>
      </c>
    </row>
    <row r="19" spans="1:27" ht="31.5" thickTop="1" thickBot="1" x14ac:dyDescent="0.3">
      <c r="A19" s="1" t="s">
        <v>42</v>
      </c>
      <c r="B19" s="8"/>
      <c r="C19" s="49">
        <f>SUM(C7:C18)</f>
        <v>117336</v>
      </c>
      <c r="D19" s="51"/>
      <c r="E19" s="52">
        <f>SUM(E7:E18)</f>
        <v>1187</v>
      </c>
      <c r="F19" s="8"/>
      <c r="G19" s="49">
        <f>SUM(G7:G18)</f>
        <v>11969</v>
      </c>
      <c r="H19" s="51"/>
      <c r="I19" s="52">
        <f>SUM(I7:I18)</f>
        <v>9954</v>
      </c>
      <c r="J19" s="51"/>
      <c r="K19" s="52">
        <f>SUM(K7:K18)</f>
        <v>372299</v>
      </c>
      <c r="L19" s="8"/>
      <c r="M19" s="33">
        <f>SUM(M7:M18)</f>
        <v>339</v>
      </c>
      <c r="N19" s="33"/>
      <c r="O19" s="33">
        <f>SUM(O7:O18)</f>
        <v>338</v>
      </c>
      <c r="P19" s="33"/>
      <c r="Q19" s="80">
        <f>SUM(Q7:Q18)</f>
        <v>13774</v>
      </c>
      <c r="R19" s="33"/>
      <c r="S19" s="33">
        <f>SUM(S7:S18)</f>
        <v>2690</v>
      </c>
      <c r="T19" s="33"/>
      <c r="U19" s="34">
        <f>SUM(U7:U18)</f>
        <v>60844</v>
      </c>
      <c r="V19" s="33">
        <f t="shared" ref="V19" si="14">SUM(V7:V18)</f>
        <v>3367</v>
      </c>
      <c r="W19" s="35">
        <f>SUM(W7:W18)</f>
        <v>74618</v>
      </c>
      <c r="X19" s="36"/>
      <c r="Y19" s="37">
        <f>SUM(Y7:Y18)</f>
        <v>5034</v>
      </c>
      <c r="Z19" s="38"/>
      <c r="AA19" s="39">
        <f>SUM(AA7:AA18)</f>
        <v>538</v>
      </c>
    </row>
    <row r="20" spans="1:27" ht="31.5" thickTop="1" thickBot="1" x14ac:dyDescent="0.3">
      <c r="A20" s="2" t="s">
        <v>43</v>
      </c>
      <c r="B20" s="23">
        <f>B18</f>
        <v>89589</v>
      </c>
      <c r="C20" s="50"/>
      <c r="D20" s="53">
        <f>D18</f>
        <v>21637</v>
      </c>
      <c r="E20" s="54"/>
      <c r="F20" s="23">
        <f>F18</f>
        <v>44225</v>
      </c>
      <c r="G20" s="55"/>
      <c r="H20" s="53">
        <f>H18</f>
        <v>14042</v>
      </c>
      <c r="I20" s="56"/>
      <c r="J20" s="53">
        <f>J18</f>
        <v>5498537</v>
      </c>
      <c r="K20" s="56"/>
      <c r="L20" s="23">
        <f>L18</f>
        <v>34584</v>
      </c>
      <c r="M20" s="40"/>
      <c r="N20" s="40">
        <f>N18</f>
        <v>34753</v>
      </c>
      <c r="O20" s="40"/>
      <c r="P20" s="41">
        <f>P18</f>
        <v>1608987</v>
      </c>
      <c r="Q20" s="41"/>
      <c r="R20" s="40">
        <f>R18</f>
        <v>24680</v>
      </c>
      <c r="S20" s="40"/>
      <c r="T20" s="40">
        <f>T18</f>
        <v>922022</v>
      </c>
      <c r="U20" s="40"/>
      <c r="V20" s="40">
        <f>SUM(V6+V19)</f>
        <v>94017</v>
      </c>
      <c r="W20" s="40">
        <f>SUM(W6+W19)</f>
        <v>2531009</v>
      </c>
      <c r="X20" s="42">
        <f>X18</f>
        <v>15284</v>
      </c>
      <c r="Y20" s="43"/>
      <c r="Z20" s="44">
        <f>Z18</f>
        <v>1678</v>
      </c>
      <c r="AA20" s="45"/>
    </row>
    <row r="21" spans="1:27" ht="15.75" thickTop="1" x14ac:dyDescent="0.25">
      <c r="L21" s="90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</row>
    <row r="22" spans="1:27" x14ac:dyDescent="0.25">
      <c r="Q22" t="s">
        <v>13</v>
      </c>
    </row>
    <row r="23" spans="1:27" x14ac:dyDescent="0.25">
      <c r="V23" s="57"/>
      <c r="W23" s="57"/>
      <c r="X23" s="57"/>
    </row>
    <row r="24" spans="1:27" x14ac:dyDescent="0.25">
      <c r="V24" s="57"/>
      <c r="W24" s="57"/>
      <c r="X24" s="57"/>
    </row>
    <row r="25" spans="1:27" x14ac:dyDescent="0.25">
      <c r="G25" t="s">
        <v>13</v>
      </c>
      <c r="V25" s="57"/>
      <c r="W25" s="57"/>
      <c r="X25" s="57"/>
    </row>
    <row r="26" spans="1:27" x14ac:dyDescent="0.25">
      <c r="V26" s="57"/>
      <c r="W26" s="57"/>
      <c r="X26" s="57"/>
    </row>
  </sheetData>
  <mergeCells count="14">
    <mergeCell ref="B5:C5"/>
    <mergeCell ref="D5:E5"/>
    <mergeCell ref="F5:G5"/>
    <mergeCell ref="H5:I5"/>
    <mergeCell ref="J5:K5"/>
    <mergeCell ref="P5:Q5"/>
    <mergeCell ref="R5:U5"/>
    <mergeCell ref="X3:AA3"/>
    <mergeCell ref="X4:Y4"/>
    <mergeCell ref="Z4:AA4"/>
    <mergeCell ref="L4:W4"/>
    <mergeCell ref="L3:W3"/>
    <mergeCell ref="L5:M5"/>
    <mergeCell ref="N5:O5"/>
  </mergeCells>
  <pageMargins left="0.70866141732283472" right="0.70866141732283472" top="0.78740157480314965" bottom="0.78740157480314965" header="0.31496062992125984" footer="0.31496062992125984"/>
  <pageSetup paperSize="8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31"/>
  <sheetViews>
    <sheetView tabSelected="1" zoomScale="80" zoomScaleNormal="80" workbookViewId="0">
      <selection activeCell="K34" sqref="K34"/>
    </sheetView>
  </sheetViews>
  <sheetFormatPr defaultRowHeight="15" x14ac:dyDescent="0.25"/>
  <cols>
    <col min="1" max="1" width="10.7109375" customWidth="1"/>
    <col min="2" max="2" width="12.85546875" customWidth="1"/>
    <col min="3" max="3" width="9.7109375" customWidth="1"/>
    <col min="4" max="4" width="14.7109375" customWidth="1"/>
    <col min="5" max="5" width="9.7109375" customWidth="1"/>
    <col min="6" max="6" width="14.7109375" customWidth="1"/>
    <col min="7" max="7" width="9.7109375" customWidth="1"/>
    <col min="8" max="8" width="14.7109375" customWidth="1"/>
    <col min="9" max="9" width="9.7109375" customWidth="1"/>
    <col min="10" max="10" width="14.85546875" customWidth="1"/>
    <col min="11" max="11" width="10.85546875" customWidth="1"/>
    <col min="12" max="21" width="10.7109375" customWidth="1"/>
    <col min="22" max="22" width="14.7109375" customWidth="1"/>
    <col min="23" max="23" width="12.7109375" customWidth="1"/>
    <col min="24" max="27" width="13.7109375" customWidth="1"/>
  </cols>
  <sheetData>
    <row r="2" spans="1:27" ht="15.75" thickBot="1" x14ac:dyDescent="0.3"/>
    <row r="3" spans="1:27" ht="22.5" thickTop="1" thickBot="1" x14ac:dyDescent="0.3">
      <c r="L3" s="108" t="s">
        <v>44</v>
      </c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10"/>
      <c r="X3" s="97" t="s">
        <v>22</v>
      </c>
      <c r="Y3" s="98"/>
      <c r="Z3" s="98"/>
      <c r="AA3" s="99"/>
    </row>
    <row r="4" spans="1:27" ht="27" customHeight="1" thickBot="1" x14ac:dyDescent="0.3">
      <c r="L4" s="111" t="s">
        <v>47</v>
      </c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3"/>
      <c r="X4" s="104" t="s">
        <v>20</v>
      </c>
      <c r="Y4" s="105"/>
      <c r="Z4" s="106" t="s">
        <v>21</v>
      </c>
      <c r="AA4" s="107"/>
    </row>
    <row r="5" spans="1:27" ht="45.75" customHeight="1" thickTop="1" thickBot="1" x14ac:dyDescent="0.3">
      <c r="A5" s="86">
        <v>2022</v>
      </c>
      <c r="B5" s="92" t="s">
        <v>32</v>
      </c>
      <c r="C5" s="93"/>
      <c r="D5" s="94" t="s">
        <v>31</v>
      </c>
      <c r="E5" s="93"/>
      <c r="F5" s="94" t="s">
        <v>29</v>
      </c>
      <c r="G5" s="93"/>
      <c r="H5" s="94" t="s">
        <v>30</v>
      </c>
      <c r="I5" s="93"/>
      <c r="J5" s="95" t="s">
        <v>34</v>
      </c>
      <c r="K5" s="96"/>
      <c r="L5" s="100" t="s">
        <v>27</v>
      </c>
      <c r="M5" s="101"/>
      <c r="N5" s="102" t="s">
        <v>28</v>
      </c>
      <c r="O5" s="101"/>
      <c r="P5" s="102" t="s">
        <v>23</v>
      </c>
      <c r="Q5" s="101"/>
      <c r="R5" s="102" t="s">
        <v>0</v>
      </c>
      <c r="S5" s="103"/>
      <c r="T5" s="103"/>
      <c r="U5" s="101"/>
      <c r="V5" s="28" t="s">
        <v>26</v>
      </c>
      <c r="W5" s="87" t="s">
        <v>25</v>
      </c>
      <c r="X5" s="11" t="s">
        <v>18</v>
      </c>
      <c r="Y5" s="12" t="s">
        <v>19</v>
      </c>
      <c r="Z5" s="12" t="s">
        <v>18</v>
      </c>
      <c r="AA5" s="16" t="s">
        <v>19</v>
      </c>
    </row>
    <row r="6" spans="1:27" ht="33" thickTop="1" thickBot="1" x14ac:dyDescent="0.3">
      <c r="A6" s="7" t="s">
        <v>38</v>
      </c>
      <c r="B6" s="73">
        <f>'2021'!B20</f>
        <v>89589</v>
      </c>
      <c r="C6" s="74" t="s">
        <v>17</v>
      </c>
      <c r="D6" s="75">
        <f>'2021'!D20</f>
        <v>21637</v>
      </c>
      <c r="E6" s="76" t="s">
        <v>17</v>
      </c>
      <c r="F6" s="73">
        <f>'2021'!F20</f>
        <v>44225</v>
      </c>
      <c r="G6" s="74" t="s">
        <v>17</v>
      </c>
      <c r="H6" s="75">
        <f>'2021'!H20</f>
        <v>14042</v>
      </c>
      <c r="I6" s="76" t="s">
        <v>17</v>
      </c>
      <c r="J6" s="79">
        <f>'2021'!J20</f>
        <v>5498537</v>
      </c>
      <c r="K6" s="78" t="s">
        <v>33</v>
      </c>
      <c r="L6" s="73">
        <f>'2021'!L20</f>
        <v>34584</v>
      </c>
      <c r="M6" s="24" t="s">
        <v>24</v>
      </c>
      <c r="N6" s="24">
        <f>'2021'!N20</f>
        <v>34753</v>
      </c>
      <c r="O6" s="24" t="s">
        <v>24</v>
      </c>
      <c r="P6" s="24">
        <f>'2021'!P20</f>
        <v>1608987</v>
      </c>
      <c r="Q6" s="24" t="s">
        <v>17</v>
      </c>
      <c r="R6" s="24">
        <f>'2021'!R20</f>
        <v>24680</v>
      </c>
      <c r="S6" s="24" t="s">
        <v>24</v>
      </c>
      <c r="T6" s="24">
        <f>'2021'!T20</f>
        <v>922022</v>
      </c>
      <c r="U6" s="24" t="s">
        <v>17</v>
      </c>
      <c r="V6" s="77">
        <f>SUM(L6+N6+R6)</f>
        <v>94017</v>
      </c>
      <c r="W6" s="88">
        <f>SUM(P6+T6)</f>
        <v>2531009</v>
      </c>
      <c r="X6" s="85">
        <f>'2021'!X20</f>
        <v>15284</v>
      </c>
      <c r="Y6" s="14"/>
      <c r="Z6" s="14">
        <f>'2021'!Z20</f>
        <v>1678</v>
      </c>
      <c r="AA6" s="15"/>
    </row>
    <row r="7" spans="1:27" ht="20.100000000000001" customHeight="1" thickTop="1" x14ac:dyDescent="0.25">
      <c r="A7" s="3" t="s">
        <v>1</v>
      </c>
      <c r="B7" s="58">
        <v>101985</v>
      </c>
      <c r="C7" s="59">
        <f>B7-B6</f>
        <v>12396</v>
      </c>
      <c r="D7" s="58">
        <v>21870</v>
      </c>
      <c r="E7" s="60">
        <f>D7-D6</f>
        <v>233</v>
      </c>
      <c r="F7" s="61">
        <v>46023</v>
      </c>
      <c r="G7" s="62">
        <f>F7-F6</f>
        <v>1798</v>
      </c>
      <c r="H7" s="58">
        <v>15926</v>
      </c>
      <c r="I7" s="60">
        <f>H7-H6</f>
        <v>1884</v>
      </c>
      <c r="J7" s="58">
        <v>5554542</v>
      </c>
      <c r="K7" s="82">
        <f>J7-J6</f>
        <v>56005</v>
      </c>
      <c r="L7" s="63">
        <v>34596</v>
      </c>
      <c r="M7" s="29">
        <f>L7-L6</f>
        <v>12</v>
      </c>
      <c r="N7" s="25">
        <v>34767</v>
      </c>
      <c r="O7" s="32">
        <f>N7-N6</f>
        <v>14</v>
      </c>
      <c r="P7" s="25">
        <v>1610352</v>
      </c>
      <c r="Q7" s="46">
        <f>P7-P6</f>
        <v>1365</v>
      </c>
      <c r="R7" s="25">
        <v>24900</v>
      </c>
      <c r="S7" s="32">
        <f>R7-R6</f>
        <v>220</v>
      </c>
      <c r="T7" s="25">
        <v>926974</v>
      </c>
      <c r="U7" s="47">
        <f>T7-T6</f>
        <v>4952</v>
      </c>
      <c r="V7" s="81">
        <f>M7+O7+S7</f>
        <v>246</v>
      </c>
      <c r="W7" s="48">
        <f>Q7+U7</f>
        <v>6317</v>
      </c>
      <c r="X7" s="17">
        <v>15944</v>
      </c>
      <c r="Y7" s="9">
        <f>X7-X6</f>
        <v>660</v>
      </c>
      <c r="Z7" s="20">
        <v>1761</v>
      </c>
      <c r="AA7" s="10">
        <f>Z7-Z6</f>
        <v>83</v>
      </c>
    </row>
    <row r="8" spans="1:27" ht="20.100000000000001" customHeight="1" x14ac:dyDescent="0.25">
      <c r="A8" s="4" t="s">
        <v>2</v>
      </c>
      <c r="B8" s="64">
        <v>111696</v>
      </c>
      <c r="C8" s="65">
        <f>B8-B7</f>
        <v>9711</v>
      </c>
      <c r="D8" s="64">
        <v>21918</v>
      </c>
      <c r="E8" s="66">
        <f t="shared" ref="E8:E18" si="0">D8-D7</f>
        <v>48</v>
      </c>
      <c r="F8" s="26">
        <v>47416</v>
      </c>
      <c r="G8" s="65">
        <f t="shared" ref="G8:G18" si="1">F8-F7</f>
        <v>1393</v>
      </c>
      <c r="H8" s="64">
        <v>16862</v>
      </c>
      <c r="I8" s="66">
        <f t="shared" ref="I8:I18" si="2">H8-H7</f>
        <v>936</v>
      </c>
      <c r="J8" s="64">
        <v>5598022</v>
      </c>
      <c r="K8" s="83">
        <f t="shared" ref="K8:K18" si="3">J8-J7</f>
        <v>43480</v>
      </c>
      <c r="L8" s="67">
        <v>34614</v>
      </c>
      <c r="M8" s="30">
        <f t="shared" ref="M8:M18" si="4">L8-L7</f>
        <v>18</v>
      </c>
      <c r="N8" s="26">
        <v>34782</v>
      </c>
      <c r="O8" s="32">
        <f t="shared" ref="O8:O18" si="5">N8-N7</f>
        <v>15</v>
      </c>
      <c r="P8" s="26">
        <v>1610759</v>
      </c>
      <c r="Q8" s="46">
        <f t="shared" ref="Q8:Q18" si="6">P8-P7</f>
        <v>407</v>
      </c>
      <c r="R8" s="26">
        <v>25105</v>
      </c>
      <c r="S8" s="32">
        <f t="shared" ref="S8:S18" si="7">R8-R7</f>
        <v>205</v>
      </c>
      <c r="T8" s="26">
        <v>931705</v>
      </c>
      <c r="U8" s="47">
        <f t="shared" ref="U8:U18" si="8">T8-T7</f>
        <v>4731</v>
      </c>
      <c r="V8" s="81">
        <f t="shared" ref="V8:V18" si="9">M8+O8+S8</f>
        <v>238</v>
      </c>
      <c r="W8" s="48">
        <f t="shared" ref="W8:W18" si="10">Q8+U8</f>
        <v>5138</v>
      </c>
      <c r="X8" s="18">
        <v>16505</v>
      </c>
      <c r="Y8" s="9">
        <f>X8-X7</f>
        <v>561</v>
      </c>
      <c r="Z8" s="21">
        <v>1833</v>
      </c>
      <c r="AA8" s="10">
        <f>Z8-Z7</f>
        <v>72</v>
      </c>
    </row>
    <row r="9" spans="1:27" ht="20.100000000000001" customHeight="1" x14ac:dyDescent="0.25">
      <c r="A9" s="4" t="s">
        <v>3</v>
      </c>
      <c r="B9" s="64">
        <v>122582</v>
      </c>
      <c r="C9" s="65">
        <f t="shared" ref="C9:C18" si="11">B9-B8</f>
        <v>10886</v>
      </c>
      <c r="D9" s="64">
        <v>22119</v>
      </c>
      <c r="E9" s="66">
        <f t="shared" si="0"/>
        <v>201</v>
      </c>
      <c r="F9" s="26">
        <v>48760</v>
      </c>
      <c r="G9" s="65">
        <f t="shared" si="1"/>
        <v>1344</v>
      </c>
      <c r="H9" s="64">
        <v>18079</v>
      </c>
      <c r="I9" s="66">
        <f t="shared" si="2"/>
        <v>1217</v>
      </c>
      <c r="J9" s="64">
        <v>5639250</v>
      </c>
      <c r="K9" s="83">
        <f t="shared" si="3"/>
        <v>41228</v>
      </c>
      <c r="L9" s="67">
        <v>34629</v>
      </c>
      <c r="M9" s="30">
        <f t="shared" si="4"/>
        <v>15</v>
      </c>
      <c r="N9" s="26">
        <v>34803</v>
      </c>
      <c r="O9" s="32">
        <f t="shared" si="5"/>
        <v>21</v>
      </c>
      <c r="P9" s="26">
        <v>1611924</v>
      </c>
      <c r="Q9" s="46">
        <f t="shared" si="6"/>
        <v>1165</v>
      </c>
      <c r="R9" s="26">
        <v>25335</v>
      </c>
      <c r="S9" s="32">
        <f t="shared" si="7"/>
        <v>230</v>
      </c>
      <c r="T9" s="26">
        <v>937084</v>
      </c>
      <c r="U9" s="47">
        <f t="shared" si="8"/>
        <v>5379</v>
      </c>
      <c r="V9" s="81">
        <f t="shared" si="9"/>
        <v>266</v>
      </c>
      <c r="W9" s="48">
        <f t="shared" si="10"/>
        <v>6544</v>
      </c>
      <c r="X9" s="18">
        <v>17020</v>
      </c>
      <c r="Y9" s="9">
        <f t="shared" ref="Y9:Y18" si="12">X9-X8</f>
        <v>515</v>
      </c>
      <c r="Z9" s="21">
        <v>1898</v>
      </c>
      <c r="AA9" s="10">
        <f t="shared" ref="AA9:AA18" si="13">Z9-Z8</f>
        <v>65</v>
      </c>
    </row>
    <row r="10" spans="1:27" ht="20.100000000000001" customHeight="1" x14ac:dyDescent="0.25">
      <c r="A10" s="4" t="s">
        <v>4</v>
      </c>
      <c r="B10" s="64">
        <v>130542</v>
      </c>
      <c r="C10" s="65">
        <f t="shared" si="11"/>
        <v>7960</v>
      </c>
      <c r="D10" s="64">
        <v>22123</v>
      </c>
      <c r="E10" s="66">
        <f t="shared" si="0"/>
        <v>4</v>
      </c>
      <c r="F10" s="26">
        <v>49716</v>
      </c>
      <c r="G10" s="65">
        <f t="shared" si="1"/>
        <v>956</v>
      </c>
      <c r="H10" s="64">
        <v>19009</v>
      </c>
      <c r="I10" s="66">
        <f t="shared" si="2"/>
        <v>930</v>
      </c>
      <c r="J10" s="64">
        <v>5670087</v>
      </c>
      <c r="K10" s="83">
        <f t="shared" si="3"/>
        <v>30837</v>
      </c>
      <c r="L10" s="67">
        <v>34630</v>
      </c>
      <c r="M10" s="30">
        <f t="shared" si="4"/>
        <v>1</v>
      </c>
      <c r="N10" s="26">
        <v>34804</v>
      </c>
      <c r="O10" s="32">
        <f t="shared" si="5"/>
        <v>1</v>
      </c>
      <c r="P10" s="26">
        <v>1611959</v>
      </c>
      <c r="Q10" s="46">
        <f t="shared" si="6"/>
        <v>35</v>
      </c>
      <c r="R10" s="26">
        <v>25551</v>
      </c>
      <c r="S10" s="32">
        <f t="shared" si="7"/>
        <v>216</v>
      </c>
      <c r="T10" s="26">
        <v>941910</v>
      </c>
      <c r="U10" s="47">
        <f t="shared" si="8"/>
        <v>4826</v>
      </c>
      <c r="V10" s="81">
        <f t="shared" si="9"/>
        <v>218</v>
      </c>
      <c r="W10" s="48">
        <f t="shared" si="10"/>
        <v>4861</v>
      </c>
      <c r="X10" s="18">
        <v>17528</v>
      </c>
      <c r="Y10" s="9">
        <f t="shared" si="12"/>
        <v>508</v>
      </c>
      <c r="Z10" s="21">
        <v>1953</v>
      </c>
      <c r="AA10" s="10">
        <f t="shared" si="13"/>
        <v>55</v>
      </c>
    </row>
    <row r="11" spans="1:27" ht="20.100000000000001" customHeight="1" x14ac:dyDescent="0.25">
      <c r="A11" s="4" t="s">
        <v>5</v>
      </c>
      <c r="B11" s="64">
        <v>137274</v>
      </c>
      <c r="C11" s="65">
        <f t="shared" si="11"/>
        <v>6732</v>
      </c>
      <c r="D11" s="64">
        <v>22125</v>
      </c>
      <c r="E11" s="66">
        <f t="shared" si="0"/>
        <v>2</v>
      </c>
      <c r="F11" s="26">
        <v>50069</v>
      </c>
      <c r="G11" s="65">
        <f t="shared" si="1"/>
        <v>353</v>
      </c>
      <c r="H11" s="64">
        <v>19331</v>
      </c>
      <c r="I11" s="66">
        <f t="shared" si="2"/>
        <v>322</v>
      </c>
      <c r="J11" s="64">
        <v>5680998</v>
      </c>
      <c r="K11" s="83">
        <f t="shared" si="3"/>
        <v>10911</v>
      </c>
      <c r="L11" s="67">
        <v>34630</v>
      </c>
      <c r="M11" s="30">
        <f t="shared" si="4"/>
        <v>0</v>
      </c>
      <c r="N11" s="26">
        <v>34805</v>
      </c>
      <c r="O11" s="32">
        <f t="shared" si="5"/>
        <v>1</v>
      </c>
      <c r="P11" s="26">
        <v>1611968</v>
      </c>
      <c r="Q11" s="46">
        <f t="shared" si="6"/>
        <v>9</v>
      </c>
      <c r="R11" s="26">
        <v>25777</v>
      </c>
      <c r="S11" s="32">
        <f t="shared" si="7"/>
        <v>226</v>
      </c>
      <c r="T11" s="26">
        <v>947260</v>
      </c>
      <c r="U11" s="47">
        <f t="shared" si="8"/>
        <v>5350</v>
      </c>
      <c r="V11" s="81">
        <f t="shared" si="9"/>
        <v>227</v>
      </c>
      <c r="W11" s="48">
        <f t="shared" si="10"/>
        <v>5359</v>
      </c>
      <c r="X11" s="18">
        <v>17800</v>
      </c>
      <c r="Y11" s="9">
        <f t="shared" si="12"/>
        <v>272</v>
      </c>
      <c r="Z11" s="21">
        <v>1970</v>
      </c>
      <c r="AA11" s="10">
        <f t="shared" si="13"/>
        <v>17</v>
      </c>
    </row>
    <row r="12" spans="1:27" ht="20.100000000000001" customHeight="1" x14ac:dyDescent="0.25">
      <c r="A12" s="4" t="s">
        <v>6</v>
      </c>
      <c r="B12" s="64">
        <v>143410</v>
      </c>
      <c r="C12" s="65">
        <f t="shared" si="11"/>
        <v>6136</v>
      </c>
      <c r="D12" s="64">
        <v>22142</v>
      </c>
      <c r="E12" s="66">
        <f t="shared" si="0"/>
        <v>17</v>
      </c>
      <c r="F12" s="26">
        <v>50259</v>
      </c>
      <c r="G12" s="65">
        <f t="shared" si="1"/>
        <v>190</v>
      </c>
      <c r="H12" s="64">
        <v>19447</v>
      </c>
      <c r="I12" s="66">
        <f t="shared" si="2"/>
        <v>116</v>
      </c>
      <c r="J12" s="64">
        <v>5685620</v>
      </c>
      <c r="K12" s="83">
        <f t="shared" si="3"/>
        <v>4622</v>
      </c>
      <c r="L12" s="67">
        <v>34639</v>
      </c>
      <c r="M12" s="30">
        <f t="shared" si="4"/>
        <v>9</v>
      </c>
      <c r="N12" s="26">
        <v>34810</v>
      </c>
      <c r="O12" s="32">
        <f t="shared" si="5"/>
        <v>5</v>
      </c>
      <c r="P12" s="26">
        <v>1612193</v>
      </c>
      <c r="Q12" s="46">
        <f t="shared" si="6"/>
        <v>225</v>
      </c>
      <c r="R12" s="26">
        <v>26011</v>
      </c>
      <c r="S12" s="32">
        <f t="shared" si="7"/>
        <v>234</v>
      </c>
      <c r="T12" s="26">
        <v>952377</v>
      </c>
      <c r="U12" s="47">
        <f t="shared" si="8"/>
        <v>5117</v>
      </c>
      <c r="V12" s="81">
        <f t="shared" si="9"/>
        <v>248</v>
      </c>
      <c r="W12" s="48">
        <f t="shared" si="10"/>
        <v>5342</v>
      </c>
      <c r="X12" s="18">
        <v>17970</v>
      </c>
      <c r="Y12" s="9">
        <f t="shared" si="12"/>
        <v>170</v>
      </c>
      <c r="Z12" s="21">
        <v>1977</v>
      </c>
      <c r="AA12" s="10">
        <f t="shared" si="13"/>
        <v>7</v>
      </c>
    </row>
    <row r="13" spans="1:27" ht="20.100000000000001" customHeight="1" x14ac:dyDescent="0.25">
      <c r="A13" s="4" t="s">
        <v>7</v>
      </c>
      <c r="B13" s="64">
        <v>148835</v>
      </c>
      <c r="C13" s="65">
        <f t="shared" si="11"/>
        <v>5425</v>
      </c>
      <c r="D13" s="64">
        <v>22143</v>
      </c>
      <c r="E13" s="66">
        <f t="shared" si="0"/>
        <v>1</v>
      </c>
      <c r="F13" s="26">
        <v>50436</v>
      </c>
      <c r="G13" s="65">
        <f t="shared" si="1"/>
        <v>177</v>
      </c>
      <c r="H13" s="64">
        <v>19551</v>
      </c>
      <c r="I13" s="66">
        <f t="shared" si="2"/>
        <v>104</v>
      </c>
      <c r="J13" s="64">
        <v>5690095</v>
      </c>
      <c r="K13" s="83">
        <f t="shared" si="3"/>
        <v>4475</v>
      </c>
      <c r="L13" s="67">
        <v>34640</v>
      </c>
      <c r="M13" s="30">
        <f t="shared" si="4"/>
        <v>1</v>
      </c>
      <c r="N13" s="26">
        <v>34810</v>
      </c>
      <c r="O13" s="32">
        <f t="shared" si="5"/>
        <v>0</v>
      </c>
      <c r="P13" s="26">
        <v>1612197</v>
      </c>
      <c r="Q13" s="46">
        <f t="shared" si="6"/>
        <v>4</v>
      </c>
      <c r="R13" s="91">
        <v>26226</v>
      </c>
      <c r="S13" s="32">
        <f t="shared" si="7"/>
        <v>215</v>
      </c>
      <c r="T13" s="26">
        <v>957161</v>
      </c>
      <c r="U13" s="47">
        <f t="shared" si="8"/>
        <v>4784</v>
      </c>
      <c r="V13" s="81">
        <f t="shared" si="9"/>
        <v>216</v>
      </c>
      <c r="W13" s="48">
        <f t="shared" si="10"/>
        <v>4788</v>
      </c>
      <c r="X13" s="18">
        <v>18166</v>
      </c>
      <c r="Y13" s="9">
        <f t="shared" si="12"/>
        <v>196</v>
      </c>
      <c r="Z13" s="21">
        <v>1984</v>
      </c>
      <c r="AA13" s="10">
        <f t="shared" si="13"/>
        <v>7</v>
      </c>
    </row>
    <row r="14" spans="1:27" ht="20.100000000000001" customHeight="1" x14ac:dyDescent="0.25">
      <c r="A14" s="4" t="s">
        <v>8</v>
      </c>
      <c r="B14" s="64">
        <v>154790</v>
      </c>
      <c r="C14" s="65">
        <f t="shared" si="11"/>
        <v>5955</v>
      </c>
      <c r="D14" s="64">
        <v>22144</v>
      </c>
      <c r="E14" s="66">
        <f t="shared" si="0"/>
        <v>1</v>
      </c>
      <c r="F14" s="26">
        <v>50590</v>
      </c>
      <c r="G14" s="65">
        <f t="shared" si="1"/>
        <v>154</v>
      </c>
      <c r="H14" s="64">
        <v>19590</v>
      </c>
      <c r="I14" s="66">
        <f t="shared" si="2"/>
        <v>39</v>
      </c>
      <c r="J14" s="64">
        <v>5690445</v>
      </c>
      <c r="K14" s="83">
        <f t="shared" si="3"/>
        <v>350</v>
      </c>
      <c r="L14" s="67">
        <v>34640</v>
      </c>
      <c r="M14" s="30">
        <f t="shared" si="4"/>
        <v>0</v>
      </c>
      <c r="N14" s="26">
        <v>34810</v>
      </c>
      <c r="O14" s="32">
        <f t="shared" si="5"/>
        <v>0</v>
      </c>
      <c r="P14" s="26">
        <v>1612198</v>
      </c>
      <c r="Q14" s="46">
        <f t="shared" si="6"/>
        <v>1</v>
      </c>
      <c r="R14" s="26">
        <v>26458</v>
      </c>
      <c r="S14" s="32">
        <f t="shared" si="7"/>
        <v>232</v>
      </c>
      <c r="T14" s="26">
        <v>962529</v>
      </c>
      <c r="U14" s="47">
        <f t="shared" si="8"/>
        <v>5368</v>
      </c>
      <c r="V14" s="81">
        <f t="shared" si="9"/>
        <v>232</v>
      </c>
      <c r="W14" s="48">
        <f t="shared" si="10"/>
        <v>5369</v>
      </c>
      <c r="X14" s="18">
        <v>18368</v>
      </c>
      <c r="Y14" s="9">
        <f t="shared" si="12"/>
        <v>202</v>
      </c>
      <c r="Z14" s="21">
        <v>1991</v>
      </c>
      <c r="AA14" s="10">
        <f t="shared" si="13"/>
        <v>7</v>
      </c>
    </row>
    <row r="15" spans="1:27" ht="20.100000000000001" customHeight="1" x14ac:dyDescent="0.25">
      <c r="A15" s="4" t="s">
        <v>9</v>
      </c>
      <c r="B15" s="64">
        <v>161433</v>
      </c>
      <c r="C15" s="65">
        <f t="shared" si="11"/>
        <v>6643</v>
      </c>
      <c r="D15" s="64">
        <v>22144</v>
      </c>
      <c r="E15" s="66">
        <f t="shared" si="0"/>
        <v>0</v>
      </c>
      <c r="F15" s="26">
        <v>51013</v>
      </c>
      <c r="G15" s="65">
        <f t="shared" si="1"/>
        <v>423</v>
      </c>
      <c r="H15" s="64">
        <v>19896</v>
      </c>
      <c r="I15" s="66">
        <f t="shared" si="2"/>
        <v>306</v>
      </c>
      <c r="J15" s="64">
        <v>5708000</v>
      </c>
      <c r="K15" s="83">
        <f t="shared" si="3"/>
        <v>17555</v>
      </c>
      <c r="L15" s="67">
        <v>34640</v>
      </c>
      <c r="M15" s="30">
        <f t="shared" si="4"/>
        <v>0</v>
      </c>
      <c r="N15" s="26">
        <v>34810</v>
      </c>
      <c r="O15" s="32">
        <f t="shared" si="5"/>
        <v>0</v>
      </c>
      <c r="P15" s="26">
        <v>1612198</v>
      </c>
      <c r="Q15" s="46">
        <f t="shared" si="6"/>
        <v>0</v>
      </c>
      <c r="R15" s="26">
        <v>26675</v>
      </c>
      <c r="S15" s="32">
        <f t="shared" si="7"/>
        <v>217</v>
      </c>
      <c r="T15" s="26">
        <v>967617</v>
      </c>
      <c r="U15" s="47">
        <f t="shared" si="8"/>
        <v>5088</v>
      </c>
      <c r="V15" s="81">
        <f t="shared" si="9"/>
        <v>217</v>
      </c>
      <c r="W15" s="48">
        <f t="shared" si="10"/>
        <v>5088</v>
      </c>
      <c r="X15" s="18">
        <v>18620</v>
      </c>
      <c r="Y15" s="9">
        <f t="shared" si="12"/>
        <v>252</v>
      </c>
      <c r="Z15" s="21">
        <v>2015</v>
      </c>
      <c r="AA15" s="10">
        <f t="shared" si="13"/>
        <v>24</v>
      </c>
    </row>
    <row r="16" spans="1:27" ht="20.100000000000001" customHeight="1" x14ac:dyDescent="0.25">
      <c r="A16" s="4" t="s">
        <v>10</v>
      </c>
      <c r="B16" s="64">
        <v>168939</v>
      </c>
      <c r="C16" s="65">
        <f t="shared" si="11"/>
        <v>7506</v>
      </c>
      <c r="D16" s="64">
        <v>22149</v>
      </c>
      <c r="E16" s="66">
        <f t="shared" si="0"/>
        <v>5</v>
      </c>
      <c r="F16" s="26">
        <v>51661</v>
      </c>
      <c r="G16" s="65">
        <f t="shared" si="1"/>
        <v>648</v>
      </c>
      <c r="H16" s="64">
        <v>20726</v>
      </c>
      <c r="I16" s="66">
        <f t="shared" si="2"/>
        <v>830</v>
      </c>
      <c r="J16" s="64">
        <v>5728558</v>
      </c>
      <c r="K16" s="83">
        <f t="shared" si="3"/>
        <v>20558</v>
      </c>
      <c r="L16" s="67">
        <v>34641</v>
      </c>
      <c r="M16" s="30">
        <f t="shared" si="4"/>
        <v>1</v>
      </c>
      <c r="N16" s="26">
        <v>34820</v>
      </c>
      <c r="O16" s="32">
        <f t="shared" si="5"/>
        <v>10</v>
      </c>
      <c r="P16" s="26">
        <v>1612346</v>
      </c>
      <c r="Q16" s="46">
        <f t="shared" si="6"/>
        <v>148</v>
      </c>
      <c r="R16" s="26">
        <v>26890</v>
      </c>
      <c r="S16" s="32">
        <f t="shared" si="7"/>
        <v>215</v>
      </c>
      <c r="T16" s="26">
        <v>972503</v>
      </c>
      <c r="U16" s="47">
        <f t="shared" si="8"/>
        <v>4886</v>
      </c>
      <c r="V16" s="81">
        <f t="shared" si="9"/>
        <v>226</v>
      </c>
      <c r="W16" s="48">
        <f t="shared" si="10"/>
        <v>5034</v>
      </c>
      <c r="X16" s="18">
        <v>18940</v>
      </c>
      <c r="Y16" s="9">
        <f t="shared" si="12"/>
        <v>320</v>
      </c>
      <c r="Z16" s="21">
        <v>2052</v>
      </c>
      <c r="AA16" s="10">
        <f t="shared" si="13"/>
        <v>37</v>
      </c>
    </row>
    <row r="17" spans="1:27" ht="20.100000000000001" customHeight="1" x14ac:dyDescent="0.25">
      <c r="A17" s="4" t="s">
        <v>11</v>
      </c>
      <c r="B17" s="64">
        <v>177727</v>
      </c>
      <c r="C17" s="65">
        <f t="shared" si="11"/>
        <v>8788</v>
      </c>
      <c r="D17" s="64">
        <v>22163</v>
      </c>
      <c r="E17" s="66">
        <f t="shared" si="0"/>
        <v>14</v>
      </c>
      <c r="F17" s="26">
        <v>52851</v>
      </c>
      <c r="G17" s="65">
        <f t="shared" si="1"/>
        <v>1190</v>
      </c>
      <c r="H17" s="64">
        <v>21814</v>
      </c>
      <c r="I17" s="66">
        <f t="shared" si="2"/>
        <v>1088</v>
      </c>
      <c r="J17" s="64">
        <v>5764058</v>
      </c>
      <c r="K17" s="83">
        <f t="shared" si="3"/>
        <v>35500</v>
      </c>
      <c r="L17" s="67">
        <v>34650</v>
      </c>
      <c r="M17" s="30">
        <f t="shared" si="4"/>
        <v>9</v>
      </c>
      <c r="N17" s="26">
        <v>34823</v>
      </c>
      <c r="O17" s="32">
        <f t="shared" si="5"/>
        <v>3</v>
      </c>
      <c r="P17" s="26">
        <v>1612528</v>
      </c>
      <c r="Q17" s="46">
        <f t="shared" si="6"/>
        <v>182</v>
      </c>
      <c r="R17" s="26">
        <v>27104</v>
      </c>
      <c r="S17" s="32">
        <f t="shared" si="7"/>
        <v>214</v>
      </c>
      <c r="T17" s="26">
        <v>977229</v>
      </c>
      <c r="U17" s="47">
        <f t="shared" si="8"/>
        <v>4726</v>
      </c>
      <c r="V17" s="81">
        <f t="shared" si="9"/>
        <v>226</v>
      </c>
      <c r="W17" s="48">
        <f t="shared" si="10"/>
        <v>4908</v>
      </c>
      <c r="X17" s="18">
        <v>19375</v>
      </c>
      <c r="Y17" s="9">
        <f t="shared" si="12"/>
        <v>435</v>
      </c>
      <c r="Z17" s="21">
        <v>2110</v>
      </c>
      <c r="AA17" s="10">
        <f t="shared" si="13"/>
        <v>58</v>
      </c>
    </row>
    <row r="18" spans="1:27" ht="20.100000000000001" customHeight="1" thickBot="1" x14ac:dyDescent="0.3">
      <c r="A18" s="5" t="s">
        <v>12</v>
      </c>
      <c r="B18" s="68">
        <v>188890</v>
      </c>
      <c r="C18" s="65">
        <f t="shared" si="11"/>
        <v>11163</v>
      </c>
      <c r="D18" s="68">
        <v>22249</v>
      </c>
      <c r="E18" s="66">
        <f t="shared" si="0"/>
        <v>86</v>
      </c>
      <c r="F18" s="69">
        <v>54439</v>
      </c>
      <c r="G18" s="70">
        <f t="shared" si="1"/>
        <v>1588</v>
      </c>
      <c r="H18" s="68">
        <v>23353</v>
      </c>
      <c r="I18" s="71">
        <f t="shared" si="2"/>
        <v>1539</v>
      </c>
      <c r="J18" s="68">
        <v>5815342</v>
      </c>
      <c r="K18" s="84">
        <f t="shared" si="3"/>
        <v>51284</v>
      </c>
      <c r="L18" s="72">
        <v>34659</v>
      </c>
      <c r="M18" s="31">
        <f t="shared" si="4"/>
        <v>9</v>
      </c>
      <c r="N18" s="27">
        <v>34832</v>
      </c>
      <c r="O18" s="32">
        <f t="shared" si="5"/>
        <v>9</v>
      </c>
      <c r="P18" s="27">
        <v>1613084</v>
      </c>
      <c r="Q18" s="46">
        <f t="shared" si="6"/>
        <v>556</v>
      </c>
      <c r="R18" s="27">
        <v>27354</v>
      </c>
      <c r="S18" s="32">
        <f t="shared" si="7"/>
        <v>250</v>
      </c>
      <c r="T18" s="27">
        <v>982504</v>
      </c>
      <c r="U18" s="47">
        <f t="shared" si="8"/>
        <v>5275</v>
      </c>
      <c r="V18" s="81">
        <f t="shared" si="9"/>
        <v>268</v>
      </c>
      <c r="W18" s="48">
        <f t="shared" si="10"/>
        <v>5831</v>
      </c>
      <c r="X18" s="19">
        <v>19598</v>
      </c>
      <c r="Y18" s="9">
        <f t="shared" si="12"/>
        <v>223</v>
      </c>
      <c r="Z18" s="22">
        <v>2189</v>
      </c>
      <c r="AA18" s="10">
        <f t="shared" si="13"/>
        <v>79</v>
      </c>
    </row>
    <row r="19" spans="1:27" ht="31.5" thickTop="1" thickBot="1" x14ac:dyDescent="0.3">
      <c r="A19" s="1" t="s">
        <v>39</v>
      </c>
      <c r="B19" s="8"/>
      <c r="C19" s="49">
        <f>SUM(C7:C18)</f>
        <v>99301</v>
      </c>
      <c r="D19" s="51"/>
      <c r="E19" s="52">
        <f>SUM(E7:E18)</f>
        <v>612</v>
      </c>
      <c r="F19" s="8"/>
      <c r="G19" s="49">
        <f>SUM(G7:G18)</f>
        <v>10214</v>
      </c>
      <c r="H19" s="51"/>
      <c r="I19" s="52">
        <f>SUM(I7:I18)</f>
        <v>9311</v>
      </c>
      <c r="J19" s="51"/>
      <c r="K19" s="52">
        <f>SUM(K7:K18)</f>
        <v>316805</v>
      </c>
      <c r="L19" s="8"/>
      <c r="M19" s="33">
        <f>SUM(M7:M18)</f>
        <v>75</v>
      </c>
      <c r="N19" s="33"/>
      <c r="O19" s="33">
        <f>SUM(O7:O18)</f>
        <v>79</v>
      </c>
      <c r="P19" s="33"/>
      <c r="Q19" s="80">
        <f>SUM(Q7:Q18)</f>
        <v>4097</v>
      </c>
      <c r="R19" s="33"/>
      <c r="S19" s="33">
        <f>SUM(S7:S18)</f>
        <v>2674</v>
      </c>
      <c r="T19" s="33"/>
      <c r="U19" s="34">
        <f>SUM(U7:U18)</f>
        <v>60482</v>
      </c>
      <c r="V19" s="33">
        <f t="shared" ref="V19" si="14">SUM(V7:V18)</f>
        <v>2828</v>
      </c>
      <c r="W19" s="35">
        <f>SUM(W7:W18)</f>
        <v>64579</v>
      </c>
      <c r="X19" s="36"/>
      <c r="Y19" s="37">
        <f>SUM(Y7:Y18)</f>
        <v>4314</v>
      </c>
      <c r="Z19" s="38"/>
      <c r="AA19" s="39">
        <f>SUM(AA7:AA18)</f>
        <v>511</v>
      </c>
    </row>
    <row r="20" spans="1:27" ht="31.5" thickTop="1" thickBot="1" x14ac:dyDescent="0.3">
      <c r="A20" s="2" t="s">
        <v>40</v>
      </c>
      <c r="B20" s="23">
        <f>B18</f>
        <v>188890</v>
      </c>
      <c r="C20" s="50"/>
      <c r="D20" s="53">
        <f>D18</f>
        <v>22249</v>
      </c>
      <c r="E20" s="54"/>
      <c r="F20" s="23">
        <f>F18</f>
        <v>54439</v>
      </c>
      <c r="G20" s="55"/>
      <c r="H20" s="53">
        <f>H18</f>
        <v>23353</v>
      </c>
      <c r="I20" s="56"/>
      <c r="J20" s="53">
        <f>J18</f>
        <v>5815342</v>
      </c>
      <c r="K20" s="56"/>
      <c r="L20" s="23">
        <f>L18</f>
        <v>34659</v>
      </c>
      <c r="M20" s="40"/>
      <c r="N20" s="40">
        <f>N18</f>
        <v>34832</v>
      </c>
      <c r="O20" s="40"/>
      <c r="P20" s="41">
        <f>P18</f>
        <v>1613084</v>
      </c>
      <c r="Q20" s="41"/>
      <c r="R20" s="40">
        <f>R18</f>
        <v>27354</v>
      </c>
      <c r="S20" s="40"/>
      <c r="T20" s="40">
        <f>T18</f>
        <v>982504</v>
      </c>
      <c r="U20" s="40"/>
      <c r="V20" s="40">
        <f>SUM(V6+V19)</f>
        <v>96845</v>
      </c>
      <c r="W20" s="40">
        <f>SUM(W6+W19)</f>
        <v>2595588</v>
      </c>
      <c r="X20" s="42">
        <f>X18</f>
        <v>19598</v>
      </c>
      <c r="Y20" s="43"/>
      <c r="Z20" s="44">
        <f>Z18</f>
        <v>2189</v>
      </c>
      <c r="AA20" s="45"/>
    </row>
    <row r="21" spans="1:27" ht="15.75" thickTop="1" x14ac:dyDescent="0.25">
      <c r="L21" s="90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</row>
    <row r="22" spans="1:27" x14ac:dyDescent="0.25">
      <c r="Q22" t="s">
        <v>13</v>
      </c>
    </row>
    <row r="23" spans="1:27" x14ac:dyDescent="0.25">
      <c r="V23" s="57"/>
      <c r="W23" s="57"/>
      <c r="X23" s="57"/>
    </row>
    <row r="24" spans="1:27" x14ac:dyDescent="0.25">
      <c r="J24" s="57"/>
      <c r="V24" s="57"/>
      <c r="W24" s="57"/>
      <c r="X24" s="57"/>
    </row>
    <row r="25" spans="1:27" x14ac:dyDescent="0.25">
      <c r="G25" t="s">
        <v>13</v>
      </c>
      <c r="V25" s="57"/>
      <c r="W25" s="57"/>
      <c r="X25" s="57"/>
    </row>
    <row r="26" spans="1:27" x14ac:dyDescent="0.25">
      <c r="V26" s="57"/>
      <c r="W26" s="57"/>
      <c r="X26" s="57"/>
    </row>
    <row r="31" spans="1:27" x14ac:dyDescent="0.25">
      <c r="J31" t="s">
        <v>13</v>
      </c>
    </row>
  </sheetData>
  <mergeCells count="14">
    <mergeCell ref="B5:C5"/>
    <mergeCell ref="D5:E5"/>
    <mergeCell ref="F5:G5"/>
    <mergeCell ref="H5:I5"/>
    <mergeCell ref="J5:K5"/>
    <mergeCell ref="P5:Q5"/>
    <mergeCell ref="R5:U5"/>
    <mergeCell ref="X3:AA3"/>
    <mergeCell ref="X4:Y4"/>
    <mergeCell ref="Z4:AA4"/>
    <mergeCell ref="L3:W3"/>
    <mergeCell ref="L4:W4"/>
    <mergeCell ref="L5:M5"/>
    <mergeCell ref="N5:O5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26"/>
  <sheetViews>
    <sheetView zoomScale="80" zoomScaleNormal="80" workbookViewId="0">
      <selection activeCell="Z23" sqref="Z23"/>
    </sheetView>
  </sheetViews>
  <sheetFormatPr defaultRowHeight="15" x14ac:dyDescent="0.25"/>
  <cols>
    <col min="1" max="1" width="10.7109375" customWidth="1"/>
    <col min="2" max="2" width="12.85546875" customWidth="1"/>
    <col min="3" max="3" width="9.7109375" customWidth="1"/>
    <col min="4" max="4" width="14.7109375" customWidth="1"/>
    <col min="5" max="5" width="9.7109375" customWidth="1"/>
    <col min="6" max="6" width="14.7109375" customWidth="1"/>
    <col min="7" max="7" width="9.7109375" customWidth="1"/>
    <col min="8" max="8" width="14.7109375" customWidth="1"/>
    <col min="9" max="9" width="9.7109375" customWidth="1"/>
    <col min="10" max="10" width="14.85546875" customWidth="1"/>
    <col min="11" max="11" width="10.85546875" customWidth="1"/>
    <col min="12" max="21" width="10.7109375" customWidth="1"/>
    <col min="22" max="22" width="14.7109375" customWidth="1"/>
    <col min="23" max="23" width="12.7109375" customWidth="1"/>
    <col min="24" max="27" width="13.7109375" customWidth="1"/>
  </cols>
  <sheetData>
    <row r="2" spans="1:27" ht="15.75" thickBot="1" x14ac:dyDescent="0.3"/>
    <row r="3" spans="1:27" ht="22.5" thickTop="1" thickBot="1" x14ac:dyDescent="0.3">
      <c r="L3" s="108" t="s">
        <v>44</v>
      </c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10"/>
      <c r="X3" s="97" t="s">
        <v>22</v>
      </c>
      <c r="Y3" s="98"/>
      <c r="Z3" s="98"/>
      <c r="AA3" s="99"/>
    </row>
    <row r="4" spans="1:27" ht="27" customHeight="1" thickBot="1" x14ac:dyDescent="0.3">
      <c r="L4" s="111" t="s">
        <v>48</v>
      </c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3"/>
      <c r="X4" s="104" t="s">
        <v>20</v>
      </c>
      <c r="Y4" s="105"/>
      <c r="Z4" s="106" t="s">
        <v>21</v>
      </c>
      <c r="AA4" s="107"/>
    </row>
    <row r="5" spans="1:27" ht="45.75" customHeight="1" thickTop="1" thickBot="1" x14ac:dyDescent="0.3">
      <c r="A5" s="86">
        <v>2023</v>
      </c>
      <c r="B5" s="92" t="s">
        <v>32</v>
      </c>
      <c r="C5" s="93"/>
      <c r="D5" s="94" t="s">
        <v>31</v>
      </c>
      <c r="E5" s="93"/>
      <c r="F5" s="94" t="s">
        <v>29</v>
      </c>
      <c r="G5" s="93"/>
      <c r="H5" s="94" t="s">
        <v>30</v>
      </c>
      <c r="I5" s="93"/>
      <c r="J5" s="95" t="s">
        <v>34</v>
      </c>
      <c r="K5" s="96"/>
      <c r="L5" s="100" t="s">
        <v>27</v>
      </c>
      <c r="M5" s="101"/>
      <c r="N5" s="102" t="s">
        <v>28</v>
      </c>
      <c r="O5" s="101"/>
      <c r="P5" s="102" t="s">
        <v>23</v>
      </c>
      <c r="Q5" s="101"/>
      <c r="R5" s="102" t="s">
        <v>0</v>
      </c>
      <c r="S5" s="103"/>
      <c r="T5" s="103"/>
      <c r="U5" s="101"/>
      <c r="V5" s="28" t="s">
        <v>26</v>
      </c>
      <c r="W5" s="87" t="s">
        <v>25</v>
      </c>
      <c r="X5" s="11" t="s">
        <v>18</v>
      </c>
      <c r="Y5" s="12" t="s">
        <v>19</v>
      </c>
      <c r="Z5" s="12" t="s">
        <v>18</v>
      </c>
      <c r="AA5" s="16" t="s">
        <v>19</v>
      </c>
    </row>
    <row r="6" spans="1:27" ht="33" thickTop="1" thickBot="1" x14ac:dyDescent="0.3">
      <c r="A6" s="7" t="s">
        <v>35</v>
      </c>
      <c r="B6" s="73">
        <f>'2022'!B20</f>
        <v>188890</v>
      </c>
      <c r="C6" s="74" t="s">
        <v>17</v>
      </c>
      <c r="D6" s="75">
        <f>'2022'!D20</f>
        <v>22249</v>
      </c>
      <c r="E6" s="76" t="s">
        <v>17</v>
      </c>
      <c r="F6" s="73">
        <f>'2022'!F20</f>
        <v>54439</v>
      </c>
      <c r="G6" s="74" t="s">
        <v>17</v>
      </c>
      <c r="H6" s="75">
        <f>'2022'!H20</f>
        <v>23353</v>
      </c>
      <c r="I6" s="76" t="s">
        <v>17</v>
      </c>
      <c r="J6" s="79">
        <f>'2022'!J20</f>
        <v>5815342</v>
      </c>
      <c r="K6" s="78" t="s">
        <v>33</v>
      </c>
      <c r="L6" s="73">
        <f>'2022'!L20</f>
        <v>34659</v>
      </c>
      <c r="M6" s="24" t="s">
        <v>24</v>
      </c>
      <c r="N6" s="24">
        <f>'2022'!N20</f>
        <v>34832</v>
      </c>
      <c r="O6" s="24" t="s">
        <v>24</v>
      </c>
      <c r="P6" s="24">
        <f>'2022'!P20</f>
        <v>1613084</v>
      </c>
      <c r="Q6" s="24" t="s">
        <v>17</v>
      </c>
      <c r="R6" s="24">
        <f>'2022'!R20</f>
        <v>27354</v>
      </c>
      <c r="S6" s="24" t="s">
        <v>24</v>
      </c>
      <c r="T6" s="24">
        <f>'2022'!T20</f>
        <v>982504</v>
      </c>
      <c r="U6" s="24" t="s">
        <v>17</v>
      </c>
      <c r="V6" s="77">
        <f>SUM(L6+N6+R6)</f>
        <v>96845</v>
      </c>
      <c r="W6" s="88">
        <f>SUM(P6+T6)</f>
        <v>2595588</v>
      </c>
      <c r="X6" s="85">
        <f>'2022'!X20</f>
        <v>19598</v>
      </c>
      <c r="Y6" s="14"/>
      <c r="Z6" s="14">
        <f>'2022'!Z20</f>
        <v>2189</v>
      </c>
      <c r="AA6" s="15"/>
    </row>
    <row r="7" spans="1:27" ht="20.100000000000001" customHeight="1" thickTop="1" x14ac:dyDescent="0.25">
      <c r="A7" s="3" t="s">
        <v>1</v>
      </c>
      <c r="B7" s="58">
        <v>199081</v>
      </c>
      <c r="C7" s="59">
        <f>B7-B6</f>
        <v>10191</v>
      </c>
      <c r="D7" s="58">
        <v>22257</v>
      </c>
      <c r="E7" s="60">
        <f>D7-D6</f>
        <v>8</v>
      </c>
      <c r="F7" s="61">
        <v>55888</v>
      </c>
      <c r="G7" s="62">
        <f>F7-F6</f>
        <v>1449</v>
      </c>
      <c r="H7" s="58">
        <v>24750</v>
      </c>
      <c r="I7" s="60">
        <f>H7-H6</f>
        <v>1397</v>
      </c>
      <c r="J7" s="58">
        <v>5862436</v>
      </c>
      <c r="K7" s="82">
        <f>J7-J6</f>
        <v>47094</v>
      </c>
      <c r="L7" s="63">
        <v>34660</v>
      </c>
      <c r="M7" s="29">
        <f>L7-L6</f>
        <v>1</v>
      </c>
      <c r="N7" s="25">
        <v>34834</v>
      </c>
      <c r="O7" s="32">
        <f>N7-N6</f>
        <v>2</v>
      </c>
      <c r="P7" s="25">
        <v>1613136</v>
      </c>
      <c r="Q7" s="46">
        <f>P7-P6</f>
        <v>52</v>
      </c>
      <c r="R7" s="25">
        <v>27571</v>
      </c>
      <c r="S7" s="32">
        <f>R7-R6</f>
        <v>217</v>
      </c>
      <c r="T7" s="25">
        <v>987850</v>
      </c>
      <c r="U7" s="47">
        <f>T7-T6</f>
        <v>5346</v>
      </c>
      <c r="V7" s="81">
        <f>M7+O7+S7</f>
        <v>220</v>
      </c>
      <c r="W7" s="48">
        <f>Q7+U7</f>
        <v>5398</v>
      </c>
      <c r="X7" s="17">
        <v>19967</v>
      </c>
      <c r="Y7" s="9">
        <f>X7-X6</f>
        <v>369</v>
      </c>
      <c r="Z7" s="20">
        <v>2262</v>
      </c>
      <c r="AA7" s="10">
        <f>Z7-Z6</f>
        <v>73</v>
      </c>
    </row>
    <row r="8" spans="1:27" ht="20.100000000000001" customHeight="1" x14ac:dyDescent="0.25">
      <c r="A8" s="4" t="s">
        <v>2</v>
      </c>
      <c r="B8" s="64">
        <v>209120</v>
      </c>
      <c r="C8" s="65">
        <f>B8-B7</f>
        <v>10039</v>
      </c>
      <c r="D8" s="64">
        <v>22287</v>
      </c>
      <c r="E8" s="66">
        <f t="shared" ref="E8:E18" si="0">D8-D7</f>
        <v>30</v>
      </c>
      <c r="F8" s="26">
        <v>57315</v>
      </c>
      <c r="G8" s="65">
        <f t="shared" ref="G8:G18" si="1">F8-F7</f>
        <v>1427</v>
      </c>
      <c r="H8" s="64">
        <v>26129</v>
      </c>
      <c r="I8" s="66">
        <f t="shared" ref="I8:I18" si="2">H8-H7</f>
        <v>1379</v>
      </c>
      <c r="J8" s="64">
        <v>5912432</v>
      </c>
      <c r="K8" s="83">
        <f t="shared" ref="K8:K18" si="3">J8-J7</f>
        <v>49996</v>
      </c>
      <c r="L8" s="67">
        <v>34660</v>
      </c>
      <c r="M8" s="30">
        <f t="shared" ref="M8:M18" si="4">L8-L7</f>
        <v>0</v>
      </c>
      <c r="N8" s="26">
        <v>34836</v>
      </c>
      <c r="O8" s="32">
        <f t="shared" ref="O8:O18" si="5">N8-N7</f>
        <v>2</v>
      </c>
      <c r="P8" s="26">
        <v>1613203</v>
      </c>
      <c r="Q8" s="46">
        <f t="shared" ref="Q8:Q18" si="6">P8-P7</f>
        <v>67</v>
      </c>
      <c r="R8" s="26">
        <v>27820</v>
      </c>
      <c r="S8" s="32">
        <f t="shared" ref="S8:S18" si="7">R8-R7</f>
        <v>249</v>
      </c>
      <c r="T8" s="26">
        <v>993186</v>
      </c>
      <c r="U8" s="47">
        <f t="shared" ref="U8:U18" si="8">T8-T7</f>
        <v>5336</v>
      </c>
      <c r="V8" s="81">
        <f t="shared" ref="V8:V18" si="9">M8+O8+S8</f>
        <v>251</v>
      </c>
      <c r="W8" s="48">
        <f t="shared" ref="W8:W18" si="10">Q8+U8</f>
        <v>5403</v>
      </c>
      <c r="X8" s="18">
        <v>20475</v>
      </c>
      <c r="Y8" s="9">
        <f>X8-X7</f>
        <v>508</v>
      </c>
      <c r="Z8" s="21">
        <v>2331</v>
      </c>
      <c r="AA8" s="10">
        <f>Z8-Z7</f>
        <v>69</v>
      </c>
    </row>
    <row r="9" spans="1:27" ht="20.100000000000001" customHeight="1" x14ac:dyDescent="0.25">
      <c r="A9" s="4" t="s">
        <v>3</v>
      </c>
      <c r="B9" s="64">
        <v>218780</v>
      </c>
      <c r="C9" s="65">
        <f t="shared" ref="C9:C18" si="11">B9-B8</f>
        <v>9660</v>
      </c>
      <c r="D9" s="64">
        <v>22293</v>
      </c>
      <c r="E9" s="66">
        <f t="shared" si="0"/>
        <v>6</v>
      </c>
      <c r="F9" s="26">
        <v>58509</v>
      </c>
      <c r="G9" s="65">
        <f t="shared" si="1"/>
        <v>1194</v>
      </c>
      <c r="H9" s="64">
        <v>27309</v>
      </c>
      <c r="I9" s="66">
        <f t="shared" si="2"/>
        <v>1180</v>
      </c>
      <c r="J9" s="64">
        <v>5953886</v>
      </c>
      <c r="K9" s="83">
        <f t="shared" si="3"/>
        <v>41454</v>
      </c>
      <c r="L9" s="67">
        <v>34660</v>
      </c>
      <c r="M9" s="30">
        <f t="shared" si="4"/>
        <v>0</v>
      </c>
      <c r="N9" s="26">
        <v>34836</v>
      </c>
      <c r="O9" s="32">
        <f t="shared" si="5"/>
        <v>0</v>
      </c>
      <c r="P9" s="26">
        <v>1613203</v>
      </c>
      <c r="Q9" s="46">
        <f t="shared" si="6"/>
        <v>0</v>
      </c>
      <c r="R9" s="26">
        <v>28081</v>
      </c>
      <c r="S9" s="32">
        <f t="shared" si="7"/>
        <v>261</v>
      </c>
      <c r="T9" s="26">
        <v>998608</v>
      </c>
      <c r="U9" s="47">
        <f t="shared" si="8"/>
        <v>5422</v>
      </c>
      <c r="V9" s="81">
        <f t="shared" si="9"/>
        <v>261</v>
      </c>
      <c r="W9" s="48">
        <f t="shared" si="10"/>
        <v>5422</v>
      </c>
      <c r="X9" s="18">
        <v>20990</v>
      </c>
      <c r="Y9" s="9">
        <f t="shared" ref="Y9:Y18" si="12">X9-X8</f>
        <v>515</v>
      </c>
      <c r="Z9" s="21">
        <v>2397</v>
      </c>
      <c r="AA9" s="10">
        <f t="shared" ref="AA9:AA18" si="13">Z9-Z8</f>
        <v>66</v>
      </c>
    </row>
    <row r="10" spans="1:27" ht="20.100000000000001" customHeight="1" x14ac:dyDescent="0.25">
      <c r="A10" s="4" t="s">
        <v>4</v>
      </c>
      <c r="B10" s="64">
        <v>226900</v>
      </c>
      <c r="C10" s="65">
        <f t="shared" si="11"/>
        <v>8120</v>
      </c>
      <c r="D10" s="64">
        <v>22323</v>
      </c>
      <c r="E10" s="66">
        <f t="shared" si="0"/>
        <v>30</v>
      </c>
      <c r="F10" s="26">
        <v>59372</v>
      </c>
      <c r="G10" s="65">
        <f t="shared" si="1"/>
        <v>863</v>
      </c>
      <c r="H10" s="64">
        <v>28279</v>
      </c>
      <c r="I10" s="66">
        <f t="shared" si="2"/>
        <v>970</v>
      </c>
      <c r="J10" s="64">
        <v>5985303</v>
      </c>
      <c r="K10" s="83">
        <f t="shared" si="3"/>
        <v>31417</v>
      </c>
      <c r="L10" s="67">
        <v>34663</v>
      </c>
      <c r="M10" s="30">
        <f t="shared" si="4"/>
        <v>3</v>
      </c>
      <c r="N10" s="26">
        <v>34845</v>
      </c>
      <c r="O10" s="32">
        <f t="shared" si="5"/>
        <v>9</v>
      </c>
      <c r="P10" s="26">
        <v>1613454</v>
      </c>
      <c r="Q10" s="46">
        <f t="shared" si="6"/>
        <v>251</v>
      </c>
      <c r="R10" s="26">
        <v>28272</v>
      </c>
      <c r="S10" s="32">
        <f t="shared" si="7"/>
        <v>191</v>
      </c>
      <c r="T10" s="26">
        <v>1003309</v>
      </c>
      <c r="U10" s="47">
        <f t="shared" si="8"/>
        <v>4701</v>
      </c>
      <c r="V10" s="81">
        <f t="shared" si="9"/>
        <v>203</v>
      </c>
      <c r="W10" s="48">
        <f t="shared" si="10"/>
        <v>4952</v>
      </c>
      <c r="X10" s="18">
        <v>21364</v>
      </c>
      <c r="Y10" s="9">
        <f t="shared" si="12"/>
        <v>374</v>
      </c>
      <c r="Z10" s="21">
        <v>2445</v>
      </c>
      <c r="AA10" s="10">
        <f t="shared" si="13"/>
        <v>48</v>
      </c>
    </row>
    <row r="11" spans="1:27" ht="20.100000000000001" customHeight="1" x14ac:dyDescent="0.25">
      <c r="A11" s="4" t="s">
        <v>5</v>
      </c>
      <c r="B11" s="64"/>
      <c r="C11" s="65">
        <f t="shared" si="11"/>
        <v>-226900</v>
      </c>
      <c r="D11" s="64"/>
      <c r="E11" s="66">
        <f t="shared" si="0"/>
        <v>-22323</v>
      </c>
      <c r="F11" s="26"/>
      <c r="G11" s="65">
        <f t="shared" si="1"/>
        <v>-59372</v>
      </c>
      <c r="H11" s="64"/>
      <c r="I11" s="66">
        <f t="shared" si="2"/>
        <v>-28279</v>
      </c>
      <c r="J11" s="64"/>
      <c r="K11" s="83">
        <f t="shared" si="3"/>
        <v>-5985303</v>
      </c>
      <c r="L11" s="67"/>
      <c r="M11" s="30">
        <f t="shared" si="4"/>
        <v>-34663</v>
      </c>
      <c r="N11" s="26"/>
      <c r="O11" s="32">
        <f t="shared" si="5"/>
        <v>-34845</v>
      </c>
      <c r="P11" s="26"/>
      <c r="Q11" s="46">
        <f t="shared" si="6"/>
        <v>-1613454</v>
      </c>
      <c r="R11" s="26"/>
      <c r="S11" s="32">
        <f t="shared" si="7"/>
        <v>-28272</v>
      </c>
      <c r="T11" s="26"/>
      <c r="U11" s="47">
        <f t="shared" si="8"/>
        <v>-1003309</v>
      </c>
      <c r="V11" s="81">
        <f t="shared" si="9"/>
        <v>-97780</v>
      </c>
      <c r="W11" s="48">
        <f t="shared" si="10"/>
        <v>-2616763</v>
      </c>
      <c r="X11" s="18"/>
      <c r="Y11" s="9">
        <f t="shared" si="12"/>
        <v>-21364</v>
      </c>
      <c r="Z11" s="21"/>
      <c r="AA11" s="10">
        <f t="shared" si="13"/>
        <v>-2445</v>
      </c>
    </row>
    <row r="12" spans="1:27" ht="20.100000000000001" customHeight="1" x14ac:dyDescent="0.25">
      <c r="A12" s="4" t="s">
        <v>6</v>
      </c>
      <c r="B12" s="64"/>
      <c r="C12" s="65">
        <f t="shared" si="11"/>
        <v>0</v>
      </c>
      <c r="D12" s="64"/>
      <c r="E12" s="66">
        <f t="shared" si="0"/>
        <v>0</v>
      </c>
      <c r="F12" s="26"/>
      <c r="G12" s="65">
        <f t="shared" si="1"/>
        <v>0</v>
      </c>
      <c r="H12" s="64"/>
      <c r="I12" s="66">
        <f t="shared" si="2"/>
        <v>0</v>
      </c>
      <c r="J12" s="64"/>
      <c r="K12" s="83">
        <f t="shared" si="3"/>
        <v>0</v>
      </c>
      <c r="L12" s="67"/>
      <c r="M12" s="30">
        <f t="shared" si="4"/>
        <v>0</v>
      </c>
      <c r="N12" s="26"/>
      <c r="O12" s="32">
        <f t="shared" si="5"/>
        <v>0</v>
      </c>
      <c r="P12" s="26"/>
      <c r="Q12" s="46">
        <f t="shared" si="6"/>
        <v>0</v>
      </c>
      <c r="R12" s="26"/>
      <c r="S12" s="32">
        <f t="shared" si="7"/>
        <v>0</v>
      </c>
      <c r="T12" s="26"/>
      <c r="U12" s="47">
        <f t="shared" si="8"/>
        <v>0</v>
      </c>
      <c r="V12" s="81">
        <f t="shared" si="9"/>
        <v>0</v>
      </c>
      <c r="W12" s="48">
        <f t="shared" si="10"/>
        <v>0</v>
      </c>
      <c r="X12" s="18"/>
      <c r="Y12" s="9">
        <f t="shared" si="12"/>
        <v>0</v>
      </c>
      <c r="Z12" s="21"/>
      <c r="AA12" s="10">
        <f t="shared" si="13"/>
        <v>0</v>
      </c>
    </row>
    <row r="13" spans="1:27" ht="20.100000000000001" customHeight="1" x14ac:dyDescent="0.25">
      <c r="A13" s="4" t="s">
        <v>7</v>
      </c>
      <c r="B13" s="64"/>
      <c r="C13" s="65">
        <f t="shared" si="11"/>
        <v>0</v>
      </c>
      <c r="D13" s="64"/>
      <c r="E13" s="66">
        <f t="shared" si="0"/>
        <v>0</v>
      </c>
      <c r="F13" s="26"/>
      <c r="G13" s="65">
        <f t="shared" si="1"/>
        <v>0</v>
      </c>
      <c r="H13" s="64"/>
      <c r="I13" s="66">
        <f t="shared" si="2"/>
        <v>0</v>
      </c>
      <c r="J13" s="64"/>
      <c r="K13" s="83">
        <f t="shared" si="3"/>
        <v>0</v>
      </c>
      <c r="L13" s="67"/>
      <c r="M13" s="30">
        <f t="shared" si="4"/>
        <v>0</v>
      </c>
      <c r="N13" s="26"/>
      <c r="O13" s="32">
        <f t="shared" si="5"/>
        <v>0</v>
      </c>
      <c r="P13" s="26"/>
      <c r="Q13" s="46">
        <f t="shared" si="6"/>
        <v>0</v>
      </c>
      <c r="R13" s="26"/>
      <c r="S13" s="32">
        <f t="shared" si="7"/>
        <v>0</v>
      </c>
      <c r="T13" s="26"/>
      <c r="U13" s="47">
        <f t="shared" si="8"/>
        <v>0</v>
      </c>
      <c r="V13" s="81">
        <f t="shared" si="9"/>
        <v>0</v>
      </c>
      <c r="W13" s="48">
        <f t="shared" si="10"/>
        <v>0</v>
      </c>
      <c r="X13" s="18"/>
      <c r="Y13" s="9">
        <f t="shared" si="12"/>
        <v>0</v>
      </c>
      <c r="Z13" s="21"/>
      <c r="AA13" s="10">
        <f t="shared" si="13"/>
        <v>0</v>
      </c>
    </row>
    <row r="14" spans="1:27" ht="20.100000000000001" customHeight="1" x14ac:dyDescent="0.25">
      <c r="A14" s="4" t="s">
        <v>8</v>
      </c>
      <c r="B14" s="64"/>
      <c r="C14" s="65">
        <f t="shared" si="11"/>
        <v>0</v>
      </c>
      <c r="D14" s="64"/>
      <c r="E14" s="66">
        <f t="shared" si="0"/>
        <v>0</v>
      </c>
      <c r="F14" s="26"/>
      <c r="G14" s="65">
        <f t="shared" si="1"/>
        <v>0</v>
      </c>
      <c r="H14" s="64"/>
      <c r="I14" s="66">
        <f t="shared" si="2"/>
        <v>0</v>
      </c>
      <c r="J14" s="64"/>
      <c r="K14" s="83">
        <f t="shared" si="3"/>
        <v>0</v>
      </c>
      <c r="L14" s="67"/>
      <c r="M14" s="30">
        <f t="shared" si="4"/>
        <v>0</v>
      </c>
      <c r="N14" s="26"/>
      <c r="O14" s="32">
        <f t="shared" si="5"/>
        <v>0</v>
      </c>
      <c r="P14" s="26"/>
      <c r="Q14" s="46">
        <f t="shared" si="6"/>
        <v>0</v>
      </c>
      <c r="R14" s="26"/>
      <c r="S14" s="32">
        <f t="shared" si="7"/>
        <v>0</v>
      </c>
      <c r="T14" s="26"/>
      <c r="U14" s="47">
        <f t="shared" si="8"/>
        <v>0</v>
      </c>
      <c r="V14" s="81">
        <f t="shared" si="9"/>
        <v>0</v>
      </c>
      <c r="W14" s="48">
        <f t="shared" si="10"/>
        <v>0</v>
      </c>
      <c r="X14" s="18"/>
      <c r="Y14" s="9">
        <f t="shared" si="12"/>
        <v>0</v>
      </c>
      <c r="Z14" s="21"/>
      <c r="AA14" s="10">
        <f t="shared" si="13"/>
        <v>0</v>
      </c>
    </row>
    <row r="15" spans="1:27" ht="20.100000000000001" customHeight="1" x14ac:dyDescent="0.25">
      <c r="A15" s="4" t="s">
        <v>9</v>
      </c>
      <c r="B15" s="64"/>
      <c r="C15" s="65">
        <f t="shared" si="11"/>
        <v>0</v>
      </c>
      <c r="D15" s="64"/>
      <c r="E15" s="66">
        <f t="shared" si="0"/>
        <v>0</v>
      </c>
      <c r="F15" s="26"/>
      <c r="G15" s="65">
        <f t="shared" si="1"/>
        <v>0</v>
      </c>
      <c r="H15" s="64"/>
      <c r="I15" s="66">
        <f t="shared" si="2"/>
        <v>0</v>
      </c>
      <c r="J15" s="64"/>
      <c r="K15" s="83">
        <f t="shared" si="3"/>
        <v>0</v>
      </c>
      <c r="L15" s="67"/>
      <c r="M15" s="30">
        <f t="shared" si="4"/>
        <v>0</v>
      </c>
      <c r="N15" s="26"/>
      <c r="O15" s="32">
        <f t="shared" si="5"/>
        <v>0</v>
      </c>
      <c r="P15" s="26"/>
      <c r="Q15" s="46">
        <f t="shared" si="6"/>
        <v>0</v>
      </c>
      <c r="R15" s="26"/>
      <c r="S15" s="32">
        <f t="shared" si="7"/>
        <v>0</v>
      </c>
      <c r="T15" s="26"/>
      <c r="U15" s="47">
        <f t="shared" si="8"/>
        <v>0</v>
      </c>
      <c r="V15" s="81">
        <f t="shared" si="9"/>
        <v>0</v>
      </c>
      <c r="W15" s="48">
        <f t="shared" si="10"/>
        <v>0</v>
      </c>
      <c r="X15" s="18"/>
      <c r="Y15" s="9">
        <f t="shared" si="12"/>
        <v>0</v>
      </c>
      <c r="Z15" s="21"/>
      <c r="AA15" s="10">
        <f t="shared" si="13"/>
        <v>0</v>
      </c>
    </row>
    <row r="16" spans="1:27" ht="20.100000000000001" customHeight="1" x14ac:dyDescent="0.25">
      <c r="A16" s="4" t="s">
        <v>10</v>
      </c>
      <c r="B16" s="64"/>
      <c r="C16" s="65">
        <f t="shared" si="11"/>
        <v>0</v>
      </c>
      <c r="D16" s="64"/>
      <c r="E16" s="66">
        <f t="shared" si="0"/>
        <v>0</v>
      </c>
      <c r="F16" s="26"/>
      <c r="G16" s="65">
        <f t="shared" si="1"/>
        <v>0</v>
      </c>
      <c r="H16" s="64"/>
      <c r="I16" s="66">
        <f t="shared" si="2"/>
        <v>0</v>
      </c>
      <c r="J16" s="64"/>
      <c r="K16" s="83">
        <f t="shared" si="3"/>
        <v>0</v>
      </c>
      <c r="L16" s="67"/>
      <c r="M16" s="30">
        <f t="shared" si="4"/>
        <v>0</v>
      </c>
      <c r="N16" s="26"/>
      <c r="O16" s="32">
        <f t="shared" si="5"/>
        <v>0</v>
      </c>
      <c r="P16" s="26"/>
      <c r="Q16" s="46">
        <f t="shared" si="6"/>
        <v>0</v>
      </c>
      <c r="R16" s="26"/>
      <c r="S16" s="32">
        <f t="shared" si="7"/>
        <v>0</v>
      </c>
      <c r="T16" s="26"/>
      <c r="U16" s="47">
        <f t="shared" si="8"/>
        <v>0</v>
      </c>
      <c r="V16" s="81">
        <f t="shared" si="9"/>
        <v>0</v>
      </c>
      <c r="W16" s="48">
        <f t="shared" si="10"/>
        <v>0</v>
      </c>
      <c r="X16" s="18"/>
      <c r="Y16" s="9">
        <f t="shared" si="12"/>
        <v>0</v>
      </c>
      <c r="Z16" s="21"/>
      <c r="AA16" s="10">
        <f t="shared" si="13"/>
        <v>0</v>
      </c>
    </row>
    <row r="17" spans="1:27" ht="20.100000000000001" customHeight="1" x14ac:dyDescent="0.25">
      <c r="A17" s="4" t="s">
        <v>11</v>
      </c>
      <c r="B17" s="64"/>
      <c r="C17" s="65">
        <f t="shared" si="11"/>
        <v>0</v>
      </c>
      <c r="D17" s="64"/>
      <c r="E17" s="66">
        <f t="shared" si="0"/>
        <v>0</v>
      </c>
      <c r="F17" s="26"/>
      <c r="G17" s="65">
        <f t="shared" si="1"/>
        <v>0</v>
      </c>
      <c r="H17" s="64"/>
      <c r="I17" s="66">
        <f t="shared" si="2"/>
        <v>0</v>
      </c>
      <c r="J17" s="64"/>
      <c r="K17" s="83">
        <f t="shared" si="3"/>
        <v>0</v>
      </c>
      <c r="L17" s="67"/>
      <c r="M17" s="30">
        <f t="shared" si="4"/>
        <v>0</v>
      </c>
      <c r="N17" s="26"/>
      <c r="O17" s="32">
        <f t="shared" si="5"/>
        <v>0</v>
      </c>
      <c r="P17" s="26"/>
      <c r="Q17" s="46">
        <f t="shared" si="6"/>
        <v>0</v>
      </c>
      <c r="R17" s="26"/>
      <c r="S17" s="32">
        <f t="shared" si="7"/>
        <v>0</v>
      </c>
      <c r="T17" s="26"/>
      <c r="U17" s="47">
        <f t="shared" si="8"/>
        <v>0</v>
      </c>
      <c r="V17" s="81">
        <f t="shared" si="9"/>
        <v>0</v>
      </c>
      <c r="W17" s="48">
        <f t="shared" si="10"/>
        <v>0</v>
      </c>
      <c r="X17" s="18"/>
      <c r="Y17" s="9">
        <f t="shared" si="12"/>
        <v>0</v>
      </c>
      <c r="Z17" s="21"/>
      <c r="AA17" s="10">
        <f t="shared" si="13"/>
        <v>0</v>
      </c>
    </row>
    <row r="18" spans="1:27" ht="20.100000000000001" customHeight="1" thickBot="1" x14ac:dyDescent="0.3">
      <c r="A18" s="5" t="s">
        <v>12</v>
      </c>
      <c r="B18" s="68"/>
      <c r="C18" s="65">
        <f t="shared" si="11"/>
        <v>0</v>
      </c>
      <c r="D18" s="68"/>
      <c r="E18" s="66">
        <f t="shared" si="0"/>
        <v>0</v>
      </c>
      <c r="F18" s="69"/>
      <c r="G18" s="70">
        <f t="shared" si="1"/>
        <v>0</v>
      </c>
      <c r="H18" s="68"/>
      <c r="I18" s="71">
        <f t="shared" si="2"/>
        <v>0</v>
      </c>
      <c r="J18" s="68"/>
      <c r="K18" s="84">
        <f t="shared" si="3"/>
        <v>0</v>
      </c>
      <c r="L18" s="72"/>
      <c r="M18" s="31">
        <f t="shared" si="4"/>
        <v>0</v>
      </c>
      <c r="N18" s="27"/>
      <c r="O18" s="32">
        <f t="shared" si="5"/>
        <v>0</v>
      </c>
      <c r="P18" s="27"/>
      <c r="Q18" s="46">
        <f t="shared" si="6"/>
        <v>0</v>
      </c>
      <c r="R18" s="27"/>
      <c r="S18" s="32">
        <f t="shared" si="7"/>
        <v>0</v>
      </c>
      <c r="T18" s="27"/>
      <c r="U18" s="47">
        <f t="shared" si="8"/>
        <v>0</v>
      </c>
      <c r="V18" s="81">
        <f t="shared" si="9"/>
        <v>0</v>
      </c>
      <c r="W18" s="48">
        <f t="shared" si="10"/>
        <v>0</v>
      </c>
      <c r="X18" s="19"/>
      <c r="Y18" s="9">
        <f t="shared" si="12"/>
        <v>0</v>
      </c>
      <c r="Z18" s="22"/>
      <c r="AA18" s="10">
        <f t="shared" si="13"/>
        <v>0</v>
      </c>
    </row>
    <row r="19" spans="1:27" ht="31.5" thickTop="1" thickBot="1" x14ac:dyDescent="0.3">
      <c r="A19" s="1" t="s">
        <v>36</v>
      </c>
      <c r="B19" s="8"/>
      <c r="C19" s="49">
        <f>SUM(C7:C18)</f>
        <v>-188890</v>
      </c>
      <c r="D19" s="51"/>
      <c r="E19" s="52">
        <f>SUM(E7:E18)</f>
        <v>-22249</v>
      </c>
      <c r="F19" s="8"/>
      <c r="G19" s="49">
        <f>SUM(G7:G18)</f>
        <v>-54439</v>
      </c>
      <c r="H19" s="51"/>
      <c r="I19" s="52">
        <f>SUM(I7:I18)</f>
        <v>-23353</v>
      </c>
      <c r="J19" s="51"/>
      <c r="K19" s="52">
        <f>SUM(K7:K18)</f>
        <v>-5815342</v>
      </c>
      <c r="L19" s="8"/>
      <c r="M19" s="33">
        <f>SUM(M7:M18)</f>
        <v>-34659</v>
      </c>
      <c r="N19" s="33"/>
      <c r="O19" s="33">
        <f>SUM(O7:O18)</f>
        <v>-34832</v>
      </c>
      <c r="P19" s="33"/>
      <c r="Q19" s="80">
        <f>SUM(Q7:Q18)</f>
        <v>-1613084</v>
      </c>
      <c r="R19" s="33"/>
      <c r="S19" s="33">
        <f>SUM(S7:S18)</f>
        <v>-27354</v>
      </c>
      <c r="T19" s="33"/>
      <c r="U19" s="34">
        <f>SUM(U7:U18)</f>
        <v>-982504</v>
      </c>
      <c r="V19" s="33">
        <f t="shared" ref="V19" si="14">SUM(V7:V18)</f>
        <v>-96845</v>
      </c>
      <c r="W19" s="35">
        <f>SUM(W7:W18)</f>
        <v>-2595588</v>
      </c>
      <c r="X19" s="36"/>
      <c r="Y19" s="37">
        <f>SUM(Y7:Y18)</f>
        <v>-19598</v>
      </c>
      <c r="Z19" s="38"/>
      <c r="AA19" s="39">
        <f>SUM(AA7:AA18)</f>
        <v>-2189</v>
      </c>
    </row>
    <row r="20" spans="1:27" ht="31.5" thickTop="1" thickBot="1" x14ac:dyDescent="0.3">
      <c r="A20" s="2" t="s">
        <v>37</v>
      </c>
      <c r="B20" s="23">
        <f>B18</f>
        <v>0</v>
      </c>
      <c r="C20" s="50"/>
      <c r="D20" s="53">
        <f>D18</f>
        <v>0</v>
      </c>
      <c r="E20" s="54"/>
      <c r="F20" s="23">
        <f>F18</f>
        <v>0</v>
      </c>
      <c r="G20" s="55"/>
      <c r="H20" s="53">
        <f>H18</f>
        <v>0</v>
      </c>
      <c r="I20" s="56"/>
      <c r="J20" s="53">
        <f>J18</f>
        <v>0</v>
      </c>
      <c r="K20" s="56"/>
      <c r="L20" s="23">
        <f>L18</f>
        <v>0</v>
      </c>
      <c r="M20" s="40"/>
      <c r="N20" s="40">
        <f>N18</f>
        <v>0</v>
      </c>
      <c r="O20" s="40"/>
      <c r="P20" s="41">
        <f>P18</f>
        <v>0</v>
      </c>
      <c r="Q20" s="41"/>
      <c r="R20" s="40">
        <f>R18</f>
        <v>0</v>
      </c>
      <c r="S20" s="40"/>
      <c r="T20" s="40">
        <f>T18</f>
        <v>0</v>
      </c>
      <c r="U20" s="40"/>
      <c r="V20" s="40">
        <f>SUM(V6+V19)</f>
        <v>0</v>
      </c>
      <c r="W20" s="40">
        <f>SUM(W6+W19)</f>
        <v>0</v>
      </c>
      <c r="X20" s="42">
        <f>X18</f>
        <v>0</v>
      </c>
      <c r="Y20" s="43"/>
      <c r="Z20" s="44">
        <f>Z18</f>
        <v>0</v>
      </c>
      <c r="AA20" s="45"/>
    </row>
    <row r="21" spans="1:27" ht="15.75" thickTop="1" x14ac:dyDescent="0.25">
      <c r="L21" s="90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</row>
    <row r="22" spans="1:27" x14ac:dyDescent="0.25">
      <c r="Q22" t="s">
        <v>13</v>
      </c>
    </row>
    <row r="23" spans="1:27" x14ac:dyDescent="0.25">
      <c r="V23" s="57"/>
      <c r="W23" s="57"/>
      <c r="X23" s="57"/>
    </row>
    <row r="24" spans="1:27" x14ac:dyDescent="0.25">
      <c r="V24" s="57"/>
      <c r="W24" s="57"/>
      <c r="X24" s="57"/>
    </row>
    <row r="25" spans="1:27" x14ac:dyDescent="0.25">
      <c r="G25" t="s">
        <v>13</v>
      </c>
      <c r="V25" s="57"/>
      <c r="W25" s="57"/>
      <c r="X25" s="57"/>
    </row>
    <row r="26" spans="1:27" x14ac:dyDescent="0.25">
      <c r="V26" s="57"/>
      <c r="W26" s="57"/>
      <c r="X26" s="57"/>
    </row>
  </sheetData>
  <mergeCells count="14">
    <mergeCell ref="B5:C5"/>
    <mergeCell ref="D5:E5"/>
    <mergeCell ref="F5:G5"/>
    <mergeCell ref="H5:I5"/>
    <mergeCell ref="J5:K5"/>
    <mergeCell ref="P5:Q5"/>
    <mergeCell ref="R5:U5"/>
    <mergeCell ref="X3:AA3"/>
    <mergeCell ref="X4:Y4"/>
    <mergeCell ref="Z4:AA4"/>
    <mergeCell ref="L3:W3"/>
    <mergeCell ref="L4:W4"/>
    <mergeCell ref="L5:M5"/>
    <mergeCell ref="N5:O5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2020</vt:lpstr>
      <vt:lpstr>2021</vt:lpstr>
      <vt:lpstr>2022</vt:lpstr>
      <vt:lpstr>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Helena BELLINGOVA</cp:lastModifiedBy>
  <cp:lastPrinted>2021-02-03T13:38:46Z</cp:lastPrinted>
  <dcterms:created xsi:type="dcterms:W3CDTF">2015-02-16T05:44:28Z</dcterms:created>
  <dcterms:modified xsi:type="dcterms:W3CDTF">2023-09-27T15:19:49Z</dcterms:modified>
</cp:coreProperties>
</file>