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9405"/>
  </bookViews>
  <sheets>
    <sheet name="Rekapitulace stavby" sheetId="1" r:id="rId1"/>
    <sheet name="STA - Stavební část" sheetId="2" r:id="rId2"/>
    <sheet name="ELE - Elektroinstalace" sheetId="3" r:id="rId3"/>
    <sheet name="VRN - Vedlejší rozpočtové..." sheetId="4" r:id="rId4"/>
    <sheet name="Pokyny pro vyplnění" sheetId="5" r:id="rId5"/>
  </sheets>
  <definedNames>
    <definedName name="_xlnm._FilterDatabase" localSheetId="2" hidden="1">'ELE - Elektroinstalace'!$C$88:$K$184</definedName>
    <definedName name="_xlnm._FilterDatabase" localSheetId="1" hidden="1">'STA - Stavební část'!$C$93:$K$559</definedName>
    <definedName name="_xlnm._FilterDatabase" localSheetId="3" hidden="1">'VRN - Vedlejší rozpočtové...'!$C$83:$K$103</definedName>
    <definedName name="_xlnm.Print_Titles" localSheetId="2">'ELE - Elektroinstalace'!$88:$88</definedName>
    <definedName name="_xlnm.Print_Titles" localSheetId="0">'Rekapitulace stavby'!$52:$52</definedName>
    <definedName name="_xlnm.Print_Titles" localSheetId="1">'STA - Stavební část'!$93:$93</definedName>
    <definedName name="_xlnm.Print_Titles" localSheetId="3">'VRN - Vedlejší rozpočtové...'!$83:$83</definedName>
    <definedName name="_xlnm.Print_Area" localSheetId="2">'ELE - Elektroinstalace'!$C$4:$J$39,'ELE - Elektroinstalace'!$C$45:$J$70,'ELE - Elektroinstalace'!$C$76:$K$184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'STA - Stavební část'!$C$4:$J$39,'STA - Stavební část'!$C$45:$J$75,'STA - Stavební část'!$C$81:$K$559</definedName>
    <definedName name="_xlnm.Print_Area" localSheetId="3">'VRN - Vedlejší rozpočtové...'!$C$4:$J$39,'VRN - Vedlejší rozpočtové...'!$C$45:$J$65,'VRN - Vedlejší rozpočtové...'!$C$71:$K$103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5" i="4"/>
  <c r="BH95" i="4"/>
  <c r="BG95" i="4"/>
  <c r="BF95" i="4"/>
  <c r="T95" i="4"/>
  <c r="T94" i="4"/>
  <c r="R95" i="4"/>
  <c r="R94" i="4"/>
  <c r="P95" i="4"/>
  <c r="P94" i="4"/>
  <c r="BI91" i="4"/>
  <c r="BH91" i="4"/>
  <c r="BG91" i="4"/>
  <c r="BF91" i="4"/>
  <c r="T91" i="4"/>
  <c r="T90" i="4"/>
  <c r="R91" i="4"/>
  <c r="R90" i="4"/>
  <c r="P91" i="4"/>
  <c r="P90" i="4"/>
  <c r="BI87" i="4"/>
  <c r="BH87" i="4"/>
  <c r="BG87" i="4"/>
  <c r="BF87" i="4"/>
  <c r="T87" i="4"/>
  <c r="T86" i="4"/>
  <c r="R87" i="4"/>
  <c r="R86" i="4"/>
  <c r="P87" i="4"/>
  <c r="P86" i="4"/>
  <c r="J80" i="4"/>
  <c r="F80" i="4"/>
  <c r="F78" i="4"/>
  <c r="E76" i="4"/>
  <c r="J54" i="4"/>
  <c r="F54" i="4"/>
  <c r="F52" i="4"/>
  <c r="E50" i="4"/>
  <c r="J24" i="4"/>
  <c r="E24" i="4"/>
  <c r="J81" i="4" s="1"/>
  <c r="J23" i="4"/>
  <c r="J18" i="4"/>
  <c r="E18" i="4"/>
  <c r="F55" i="4" s="1"/>
  <c r="J17" i="4"/>
  <c r="J12" i="4"/>
  <c r="J52" i="4"/>
  <c r="E7" i="4"/>
  <c r="E74" i="4"/>
  <c r="J37" i="3"/>
  <c r="J36" i="3"/>
  <c r="AY56" i="1" s="1"/>
  <c r="J35" i="3"/>
  <c r="AX56" i="1" s="1"/>
  <c r="BI184" i="3"/>
  <c r="BH184" i="3"/>
  <c r="BG184" i="3"/>
  <c r="BF184" i="3"/>
  <c r="T184" i="3"/>
  <c r="T183" i="3" s="1"/>
  <c r="R184" i="3"/>
  <c r="R183" i="3" s="1"/>
  <c r="P184" i="3"/>
  <c r="P183" i="3" s="1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J85" i="3"/>
  <c r="F85" i="3"/>
  <c r="F83" i="3"/>
  <c r="E81" i="3"/>
  <c r="J54" i="3"/>
  <c r="F54" i="3"/>
  <c r="F52" i="3"/>
  <c r="E50" i="3"/>
  <c r="J24" i="3"/>
  <c r="E24" i="3"/>
  <c r="J86" i="3"/>
  <c r="J23" i="3"/>
  <c r="J18" i="3"/>
  <c r="E18" i="3"/>
  <c r="F55" i="3"/>
  <c r="J17" i="3"/>
  <c r="J12" i="3"/>
  <c r="J83" i="3" s="1"/>
  <c r="E7" i="3"/>
  <c r="E48" i="3" s="1"/>
  <c r="J37" i="2"/>
  <c r="J36" i="2"/>
  <c r="AY55" i="1"/>
  <c r="J35" i="2"/>
  <c r="AX55" i="1"/>
  <c r="BI558" i="2"/>
  <c r="BH558" i="2"/>
  <c r="BG558" i="2"/>
  <c r="BF558" i="2"/>
  <c r="T558" i="2"/>
  <c r="R558" i="2"/>
  <c r="P558" i="2"/>
  <c r="BI537" i="2"/>
  <c r="BH537" i="2"/>
  <c r="BG537" i="2"/>
  <c r="BF537" i="2"/>
  <c r="T537" i="2"/>
  <c r="R537" i="2"/>
  <c r="P537" i="2"/>
  <c r="BI517" i="2"/>
  <c r="BH517" i="2"/>
  <c r="BG517" i="2"/>
  <c r="BF517" i="2"/>
  <c r="T517" i="2"/>
  <c r="R517" i="2"/>
  <c r="P517" i="2"/>
  <c r="BI496" i="2"/>
  <c r="BH496" i="2"/>
  <c r="BG496" i="2"/>
  <c r="BF496" i="2"/>
  <c r="T496" i="2"/>
  <c r="R496" i="2"/>
  <c r="P496" i="2"/>
  <c r="BI476" i="2"/>
  <c r="BH476" i="2"/>
  <c r="BG476" i="2"/>
  <c r="BF476" i="2"/>
  <c r="T476" i="2"/>
  <c r="R476" i="2"/>
  <c r="P476" i="2"/>
  <c r="BI470" i="2"/>
  <c r="BH470" i="2"/>
  <c r="BG470" i="2"/>
  <c r="BF470" i="2"/>
  <c r="T470" i="2"/>
  <c r="R470" i="2"/>
  <c r="P470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9" i="2"/>
  <c r="BH459" i="2"/>
  <c r="BG459" i="2"/>
  <c r="BF459" i="2"/>
  <c r="T459" i="2"/>
  <c r="R459" i="2"/>
  <c r="P459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49" i="2"/>
  <c r="BH449" i="2"/>
  <c r="BG449" i="2"/>
  <c r="BF449" i="2"/>
  <c r="T449" i="2"/>
  <c r="R449" i="2"/>
  <c r="P449" i="2"/>
  <c r="BI445" i="2"/>
  <c r="BH445" i="2"/>
  <c r="BG445" i="2"/>
  <c r="BF445" i="2"/>
  <c r="T445" i="2"/>
  <c r="R445" i="2"/>
  <c r="P445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91" i="2"/>
  <c r="BH391" i="2"/>
  <c r="BG391" i="2"/>
  <c r="BF391" i="2"/>
  <c r="T391" i="2"/>
  <c r="R391" i="2"/>
  <c r="P391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4" i="2"/>
  <c r="BH374" i="2"/>
  <c r="BG374" i="2"/>
  <c r="BF374" i="2"/>
  <c r="T374" i="2"/>
  <c r="R374" i="2"/>
  <c r="P374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3" i="2"/>
  <c r="BH343" i="2"/>
  <c r="BG343" i="2"/>
  <c r="BF343" i="2"/>
  <c r="T343" i="2"/>
  <c r="R343" i="2"/>
  <c r="P343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T310" i="2"/>
  <c r="R311" i="2"/>
  <c r="R310" i="2"/>
  <c r="P311" i="2"/>
  <c r="P310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3" i="2"/>
  <c r="BH293" i="2"/>
  <c r="BG293" i="2"/>
  <c r="BF293" i="2"/>
  <c r="T293" i="2"/>
  <c r="R293" i="2"/>
  <c r="P293" i="2"/>
  <c r="BI288" i="2"/>
  <c r="BH288" i="2"/>
  <c r="BG288" i="2"/>
  <c r="BF288" i="2"/>
  <c r="T288" i="2"/>
  <c r="R288" i="2"/>
  <c r="P288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8" i="2"/>
  <c r="BH228" i="2"/>
  <c r="BG228" i="2"/>
  <c r="BF228" i="2"/>
  <c r="T228" i="2"/>
  <c r="R228" i="2"/>
  <c r="P228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33" i="2"/>
  <c r="BH133" i="2"/>
  <c r="BG133" i="2"/>
  <c r="BF133" i="2"/>
  <c r="T133" i="2"/>
  <c r="R133" i="2"/>
  <c r="P133" i="2"/>
  <c r="BI123" i="2"/>
  <c r="BH123" i="2"/>
  <c r="BG123" i="2"/>
  <c r="BF123" i="2"/>
  <c r="T123" i="2"/>
  <c r="R123" i="2"/>
  <c r="P123" i="2"/>
  <c r="BI103" i="2"/>
  <c r="BH103" i="2"/>
  <c r="BG103" i="2"/>
  <c r="BF103" i="2"/>
  <c r="T103" i="2"/>
  <c r="R103" i="2"/>
  <c r="P103" i="2"/>
  <c r="BI97" i="2"/>
  <c r="BH97" i="2"/>
  <c r="BG97" i="2"/>
  <c r="BF97" i="2"/>
  <c r="T97" i="2"/>
  <c r="T96" i="2" s="1"/>
  <c r="R97" i="2"/>
  <c r="R96" i="2" s="1"/>
  <c r="P97" i="2"/>
  <c r="P96" i="2" s="1"/>
  <c r="J90" i="2"/>
  <c r="F90" i="2"/>
  <c r="F88" i="2"/>
  <c r="E86" i="2"/>
  <c r="J54" i="2"/>
  <c r="F54" i="2"/>
  <c r="F52" i="2"/>
  <c r="E50" i="2"/>
  <c r="J24" i="2"/>
  <c r="E24" i="2"/>
  <c r="J91" i="2"/>
  <c r="J23" i="2"/>
  <c r="J18" i="2"/>
  <c r="E18" i="2"/>
  <c r="F91" i="2"/>
  <c r="J17" i="2"/>
  <c r="J12" i="2"/>
  <c r="J88" i="2" s="1"/>
  <c r="E7" i="2"/>
  <c r="E48" i="2" s="1"/>
  <c r="L50" i="1"/>
  <c r="AM50" i="1"/>
  <c r="AM49" i="1"/>
  <c r="L49" i="1"/>
  <c r="AM47" i="1"/>
  <c r="L47" i="1"/>
  <c r="L45" i="1"/>
  <c r="L44" i="1"/>
  <c r="BK250" i="2"/>
  <c r="BK496" i="2"/>
  <c r="J166" i="2"/>
  <c r="J108" i="3"/>
  <c r="BK130" i="3"/>
  <c r="BK103" i="3"/>
  <c r="J102" i="4"/>
  <c r="BK330" i="2"/>
  <c r="BK153" i="3"/>
  <c r="J105" i="3"/>
  <c r="J95" i="4"/>
  <c r="J183" i="2"/>
  <c r="BK323" i="2"/>
  <c r="BK180" i="3"/>
  <c r="BK102" i="3"/>
  <c r="J135" i="3"/>
  <c r="BK325" i="2"/>
  <c r="BK558" i="2"/>
  <c r="BK113" i="3"/>
  <c r="BK148" i="3"/>
  <c r="BK209" i="2"/>
  <c r="BK288" i="2"/>
  <c r="BK133" i="2"/>
  <c r="BK128" i="3"/>
  <c r="J125" i="3"/>
  <c r="J104" i="3"/>
  <c r="J101" i="3"/>
  <c r="J160" i="3"/>
  <c r="BK154" i="2"/>
  <c r="J383" i="2"/>
  <c r="J391" i="2"/>
  <c r="J178" i="3"/>
  <c r="J156" i="3"/>
  <c r="J112" i="3"/>
  <c r="BK163" i="3"/>
  <c r="J163" i="3"/>
  <c r="J140" i="3"/>
  <c r="BK215" i="2"/>
  <c r="BK183" i="2"/>
  <c r="BK462" i="2"/>
  <c r="BK122" i="3"/>
  <c r="J120" i="3"/>
  <c r="J380" i="2"/>
  <c r="BK203" i="2"/>
  <c r="J308" i="2"/>
  <c r="J129" i="3"/>
  <c r="J142" i="3"/>
  <c r="J93" i="3"/>
  <c r="BK154" i="3"/>
  <c r="J433" i="2"/>
  <c r="BK302" i="2"/>
  <c r="BK104" i="3"/>
  <c r="J107" i="3"/>
  <c r="BK175" i="3"/>
  <c r="BK99" i="4"/>
  <c r="BK145" i="2"/>
  <c r="BK387" i="2"/>
  <c r="BK133" i="3"/>
  <c r="J155" i="3"/>
  <c r="BK438" i="2"/>
  <c r="J180" i="2"/>
  <c r="BK123" i="3"/>
  <c r="BK95" i="3"/>
  <c r="BK456" i="2"/>
  <c r="BK343" i="2"/>
  <c r="J430" i="2"/>
  <c r="BK380" i="2"/>
  <c r="J106" i="3"/>
  <c r="J111" i="3"/>
  <c r="BK145" i="3"/>
  <c r="BK165" i="3"/>
  <c r="BK105" i="3"/>
  <c r="J330" i="2"/>
  <c r="BK353" i="2"/>
  <c r="J250" i="2"/>
  <c r="BK93" i="3"/>
  <c r="BK118" i="3"/>
  <c r="BK120" i="3"/>
  <c r="BK108" i="3"/>
  <c r="J394" i="2"/>
  <c r="J445" i="2"/>
  <c r="BK308" i="2"/>
  <c r="BK184" i="3"/>
  <c r="BK164" i="3"/>
  <c r="J99" i="4"/>
  <c r="BK465" i="2"/>
  <c r="J454" i="2"/>
  <c r="J282" i="2"/>
  <c r="BK176" i="3"/>
  <c r="BK98" i="3"/>
  <c r="J130" i="3"/>
  <c r="J362" i="2"/>
  <c r="BK348" i="2"/>
  <c r="J397" i="2"/>
  <c r="J133" i="3"/>
  <c r="BK127" i="3"/>
  <c r="J128" i="3"/>
  <c r="BK155" i="3"/>
  <c r="BK517" i="2"/>
  <c r="J558" i="2"/>
  <c r="J236" i="2"/>
  <c r="J117" i="3"/>
  <c r="J138" i="3"/>
  <c r="BK300" i="2"/>
  <c r="J438" i="2"/>
  <c r="BK320" i="2"/>
  <c r="J517" i="2"/>
  <c r="BK254" i="2"/>
  <c r="J288" i="2"/>
  <c r="BK195" i="2"/>
  <c r="BK132" i="3"/>
  <c r="BK179" i="3"/>
  <c r="BK124" i="3"/>
  <c r="J179" i="3"/>
  <c r="BK114" i="3"/>
  <c r="J161" i="3"/>
  <c r="J95" i="3"/>
  <c r="BK140" i="3"/>
  <c r="J87" i="4"/>
  <c r="J476" i="2"/>
  <c r="BK445" i="2"/>
  <c r="BK537" i="2"/>
  <c r="J277" i="2"/>
  <c r="J167" i="3"/>
  <c r="BK141" i="3"/>
  <c r="BK134" i="3"/>
  <c r="J405" i="2"/>
  <c r="J172" i="2"/>
  <c r="J245" i="2"/>
  <c r="J118" i="3"/>
  <c r="BK94" i="3"/>
  <c r="J136" i="3"/>
  <c r="J94" i="3"/>
  <c r="J270" i="2"/>
  <c r="J459" i="2"/>
  <c r="BK189" i="2"/>
  <c r="BK293" i="2"/>
  <c r="BK151" i="3"/>
  <c r="J137" i="3"/>
  <c r="BK91" i="4"/>
  <c r="J300" i="2"/>
  <c r="BK441" i="2"/>
  <c r="J203" i="2"/>
  <c r="J175" i="3"/>
  <c r="BK172" i="3"/>
  <c r="J122" i="3"/>
  <c r="J100" i="3"/>
  <c r="J254" i="2"/>
  <c r="J133" i="2"/>
  <c r="J338" i="2"/>
  <c r="BK121" i="3"/>
  <c r="BK139" i="3"/>
  <c r="BK391" i="2"/>
  <c r="BK304" i="2"/>
  <c r="BK282" i="2"/>
  <c r="BK158" i="3"/>
  <c r="BK170" i="3"/>
  <c r="BK87" i="4"/>
  <c r="BK400" i="2"/>
  <c r="J103" i="2"/>
  <c r="BK129" i="3"/>
  <c r="BK166" i="2"/>
  <c r="BK459" i="2"/>
  <c r="BK150" i="3"/>
  <c r="BK156" i="3"/>
  <c r="J91" i="4"/>
  <c r="J241" i="2"/>
  <c r="J132" i="3"/>
  <c r="J124" i="3"/>
  <c r="BK125" i="3"/>
  <c r="BK362" i="2"/>
  <c r="J420" i="2"/>
  <c r="J304" i="2"/>
  <c r="BK106" i="3"/>
  <c r="BK142" i="3"/>
  <c r="J123" i="2"/>
  <c r="J374" i="2"/>
  <c r="BK405" i="2"/>
  <c r="BK277" i="2"/>
  <c r="J164" i="3"/>
  <c r="J110" i="3"/>
  <c r="J170" i="3"/>
  <c r="BK410" i="2"/>
  <c r="J209" i="2"/>
  <c r="BK233" i="2"/>
  <c r="J323" i="2"/>
  <c r="BK180" i="2"/>
  <c r="J171" i="3"/>
  <c r="BK159" i="3"/>
  <c r="J103" i="3"/>
  <c r="BK470" i="2"/>
  <c r="J325" i="2"/>
  <c r="J348" i="2"/>
  <c r="J181" i="3"/>
  <c r="BK111" i="3"/>
  <c r="BK385" i="2"/>
  <c r="BK245" i="2"/>
  <c r="BK97" i="3"/>
  <c r="J102" i="3"/>
  <c r="J293" i="2"/>
  <c r="BK430" i="2"/>
  <c r="J334" i="2"/>
  <c r="J353" i="2"/>
  <c r="BK177" i="3"/>
  <c r="J172" i="3"/>
  <c r="BK117" i="3"/>
  <c r="BK110" i="3"/>
  <c r="J441" i="2"/>
  <c r="AS54" i="1"/>
  <c r="BK101" i="3"/>
  <c r="J99" i="3"/>
  <c r="J470" i="2"/>
  <c r="J222" i="2"/>
  <c r="J257" i="2"/>
  <c r="BK397" i="2"/>
  <c r="J139" i="3"/>
  <c r="BK181" i="3"/>
  <c r="BK115" i="3"/>
  <c r="BK257" i="2"/>
  <c r="BK160" i="2"/>
  <c r="J145" i="2"/>
  <c r="BK116" i="3"/>
  <c r="J144" i="3"/>
  <c r="J116" i="3"/>
  <c r="J189" i="2"/>
  <c r="J415" i="2"/>
  <c r="J400" i="2"/>
  <c r="BK476" i="2"/>
  <c r="J149" i="2"/>
  <c r="J141" i="3"/>
  <c r="J143" i="3"/>
  <c r="J98" i="3"/>
  <c r="BK236" i="2"/>
  <c r="J154" i="2"/>
  <c r="BK454" i="2"/>
  <c r="J146" i="3"/>
  <c r="J180" i="3"/>
  <c r="BK99" i="3"/>
  <c r="J315" i="2"/>
  <c r="J385" i="2"/>
  <c r="J233" i="2"/>
  <c r="J410" i="2"/>
  <c r="BK123" i="2"/>
  <c r="J320" i="2"/>
  <c r="BK162" i="3"/>
  <c r="BK112" i="3"/>
  <c r="J159" i="3"/>
  <c r="J97" i="3"/>
  <c r="BK137" i="3"/>
  <c r="BK178" i="3"/>
  <c r="BK146" i="3"/>
  <c r="J150" i="3"/>
  <c r="J176" i="3"/>
  <c r="J131" i="3"/>
  <c r="J387" i="2"/>
  <c r="BK334" i="2"/>
  <c r="J264" i="2"/>
  <c r="BK261" i="2"/>
  <c r="J157" i="3"/>
  <c r="BK182" i="3"/>
  <c r="BK135" i="3"/>
  <c r="J121" i="3"/>
  <c r="J177" i="3"/>
  <c r="BK374" i="2"/>
  <c r="J97" i="2"/>
  <c r="J465" i="2"/>
  <c r="BK222" i="2"/>
  <c r="BK169" i="3"/>
  <c r="J147" i="3"/>
  <c r="BK147" i="3"/>
  <c r="BK167" i="3"/>
  <c r="BK102" i="4"/>
  <c r="BK357" i="2"/>
  <c r="J357" i="2"/>
  <c r="BK147" i="2"/>
  <c r="J173" i="3"/>
  <c r="BK173" i="3"/>
  <c r="J168" i="3"/>
  <c r="J537" i="2"/>
  <c r="J343" i="2"/>
  <c r="BK172" i="2"/>
  <c r="BK433" i="2"/>
  <c r="J311" i="2"/>
  <c r="J123" i="3"/>
  <c r="BK136" i="3"/>
  <c r="J169" i="3"/>
  <c r="BK338" i="2"/>
  <c r="BK97" i="2"/>
  <c r="BK449" i="2"/>
  <c r="BK166" i="3"/>
  <c r="BK171" i="3"/>
  <c r="J158" i="3"/>
  <c r="BK415" i="2"/>
  <c r="BK420" i="2"/>
  <c r="BK402" i="2"/>
  <c r="BK228" i="2"/>
  <c r="BK144" i="3"/>
  <c r="BK161" i="3"/>
  <c r="J456" i="2"/>
  <c r="BK394" i="2"/>
  <c r="BK383" i="2"/>
  <c r="J147" i="2"/>
  <c r="J165" i="3"/>
  <c r="J145" i="3"/>
  <c r="BK160" i="3"/>
  <c r="J151" i="3"/>
  <c r="BK96" i="3"/>
  <c r="J462" i="2"/>
  <c r="J160" i="2"/>
  <c r="BK264" i="2"/>
  <c r="BK143" i="3"/>
  <c r="J127" i="3"/>
  <c r="J115" i="3"/>
  <c r="J261" i="2"/>
  <c r="J402" i="2"/>
  <c r="J114" i="3"/>
  <c r="J96" i="3"/>
  <c r="BK100" i="3"/>
  <c r="BK241" i="2"/>
  <c r="J195" i="2"/>
  <c r="J162" i="3"/>
  <c r="J496" i="2"/>
  <c r="BK425" i="2"/>
  <c r="BK149" i="2"/>
  <c r="J215" i="2"/>
  <c r="J182" i="3"/>
  <c r="J166" i="3"/>
  <c r="J184" i="3"/>
  <c r="BK168" i="3"/>
  <c r="BK157" i="3"/>
  <c r="J134" i="3"/>
  <c r="J228" i="2"/>
  <c r="BK270" i="2"/>
  <c r="J425" i="2"/>
  <c r="BK315" i="2"/>
  <c r="BK138" i="3"/>
  <c r="BK107" i="3"/>
  <c r="J148" i="3"/>
  <c r="J153" i="3"/>
  <c r="BK95" i="4"/>
  <c r="J449" i="2"/>
  <c r="J302" i="2"/>
  <c r="BK311" i="2"/>
  <c r="BK103" i="2"/>
  <c r="BK131" i="3"/>
  <c r="J154" i="3"/>
  <c r="J113" i="3"/>
  <c r="BK188" i="2" l="1"/>
  <c r="J188" i="2" s="1"/>
  <c r="J64" i="2" s="1"/>
  <c r="T314" i="2"/>
  <c r="T382" i="2"/>
  <c r="T475" i="2"/>
  <c r="P109" i="3"/>
  <c r="R126" i="3"/>
  <c r="R149" i="3"/>
  <c r="P174" i="3"/>
  <c r="P102" i="2"/>
  <c r="BK165" i="2"/>
  <c r="J165" i="2"/>
  <c r="J63" i="2" s="1"/>
  <c r="R165" i="2"/>
  <c r="R314" i="2"/>
  <c r="P404" i="2"/>
  <c r="P475" i="2"/>
  <c r="R109" i="3"/>
  <c r="T126" i="3"/>
  <c r="P149" i="3"/>
  <c r="T174" i="3"/>
  <c r="R188" i="2"/>
  <c r="T299" i="2"/>
  <c r="R382" i="2"/>
  <c r="P432" i="2"/>
  <c r="T432" i="2"/>
  <c r="R440" i="2"/>
  <c r="R464" i="2"/>
  <c r="R92" i="3"/>
  <c r="BK119" i="3"/>
  <c r="J119" i="3" s="1"/>
  <c r="J64" i="3" s="1"/>
  <c r="T119" i="3"/>
  <c r="T152" i="3"/>
  <c r="R102" i="2"/>
  <c r="T165" i="2"/>
  <c r="P314" i="2"/>
  <c r="R404" i="2"/>
  <c r="BK440" i="2"/>
  <c r="J440" i="2"/>
  <c r="J72" i="2"/>
  <c r="T440" i="2"/>
  <c r="T464" i="2"/>
  <c r="BK109" i="3"/>
  <c r="J109" i="3"/>
  <c r="J63" i="3"/>
  <c r="P119" i="3"/>
  <c r="BK152" i="3"/>
  <c r="J152" i="3"/>
  <c r="J67" i="3"/>
  <c r="R174" i="3"/>
  <c r="BK98" i="4"/>
  <c r="J98" i="4"/>
  <c r="J64" i="4"/>
  <c r="T188" i="2"/>
  <c r="P299" i="2"/>
  <c r="P382" i="2"/>
  <c r="BK432" i="2"/>
  <c r="BK313" i="2" s="1"/>
  <c r="J313" i="2" s="1"/>
  <c r="J67" i="2" s="1"/>
  <c r="BK475" i="2"/>
  <c r="J475" i="2"/>
  <c r="J74" i="2" s="1"/>
  <c r="P92" i="3"/>
  <c r="T109" i="3"/>
  <c r="R119" i="3"/>
  <c r="R152" i="3"/>
  <c r="P98" i="4"/>
  <c r="P85" i="4"/>
  <c r="P84" i="4"/>
  <c r="AU57" i="1" s="1"/>
  <c r="BK102" i="2"/>
  <c r="J102" i="2"/>
  <c r="J62" i="2"/>
  <c r="P188" i="2"/>
  <c r="BK299" i="2"/>
  <c r="J299" i="2"/>
  <c r="J65" i="2"/>
  <c r="R299" i="2"/>
  <c r="BK382" i="2"/>
  <c r="J382" i="2" s="1"/>
  <c r="J69" i="2" s="1"/>
  <c r="T404" i="2"/>
  <c r="R432" i="2"/>
  <c r="P440" i="2"/>
  <c r="BK464" i="2"/>
  <c r="J464" i="2" s="1"/>
  <c r="J73" i="2" s="1"/>
  <c r="P464" i="2"/>
  <c r="T92" i="3"/>
  <c r="T91" i="3" s="1"/>
  <c r="T90" i="3" s="1"/>
  <c r="T89" i="3" s="1"/>
  <c r="P126" i="3"/>
  <c r="BK149" i="3"/>
  <c r="J149" i="3"/>
  <c r="J66" i="3"/>
  <c r="T149" i="3"/>
  <c r="BK174" i="3"/>
  <c r="J174" i="3"/>
  <c r="J68" i="3"/>
  <c r="T98" i="4"/>
  <c r="T85" i="4" s="1"/>
  <c r="T84" i="4" s="1"/>
  <c r="T102" i="2"/>
  <c r="T95" i="2"/>
  <c r="P165" i="2"/>
  <c r="BK314" i="2"/>
  <c r="J314" i="2" s="1"/>
  <c r="J68" i="2" s="1"/>
  <c r="BK404" i="2"/>
  <c r="J404" i="2"/>
  <c r="J70" i="2" s="1"/>
  <c r="R475" i="2"/>
  <c r="BK92" i="3"/>
  <c r="J92" i="3"/>
  <c r="J62" i="3" s="1"/>
  <c r="BK126" i="3"/>
  <c r="J126" i="3" s="1"/>
  <c r="J65" i="3" s="1"/>
  <c r="P152" i="3"/>
  <c r="R98" i="4"/>
  <c r="R85" i="4" s="1"/>
  <c r="R84" i="4" s="1"/>
  <c r="BK94" i="4"/>
  <c r="J94" i="4"/>
  <c r="J63" i="4" s="1"/>
  <c r="BK96" i="2"/>
  <c r="J96" i="2" s="1"/>
  <c r="J61" i="2" s="1"/>
  <c r="BK310" i="2"/>
  <c r="J310" i="2"/>
  <c r="J66" i="2" s="1"/>
  <c r="BK86" i="4"/>
  <c r="J86" i="4" s="1"/>
  <c r="J61" i="4" s="1"/>
  <c r="BK90" i="4"/>
  <c r="J90" i="4"/>
  <c r="J62" i="4" s="1"/>
  <c r="BK183" i="3"/>
  <c r="J183" i="3" s="1"/>
  <c r="J69" i="3" s="1"/>
  <c r="E48" i="4"/>
  <c r="J55" i="4"/>
  <c r="F81" i="4"/>
  <c r="BE99" i="4"/>
  <c r="BE91" i="4"/>
  <c r="BE95" i="4"/>
  <c r="BE102" i="4"/>
  <c r="J78" i="4"/>
  <c r="BE87" i="4"/>
  <c r="J52" i="3"/>
  <c r="BE94" i="3"/>
  <c r="BE95" i="3"/>
  <c r="BE103" i="3"/>
  <c r="BE132" i="3"/>
  <c r="BE139" i="3"/>
  <c r="BE150" i="3"/>
  <c r="BE151" i="3"/>
  <c r="BE164" i="3"/>
  <c r="E79" i="3"/>
  <c r="F86" i="3"/>
  <c r="BE96" i="3"/>
  <c r="BE104" i="3"/>
  <c r="BE108" i="3"/>
  <c r="BE112" i="3"/>
  <c r="BE116" i="3"/>
  <c r="BE117" i="3"/>
  <c r="BE122" i="3"/>
  <c r="BE138" i="3"/>
  <c r="BE144" i="3"/>
  <c r="BE145" i="3"/>
  <c r="BE154" i="3"/>
  <c r="BE156" i="3"/>
  <c r="BE159" i="3"/>
  <c r="BE160" i="3"/>
  <c r="BE161" i="3"/>
  <c r="BE167" i="3"/>
  <c r="BE171" i="3"/>
  <c r="BE177" i="3"/>
  <c r="BE100" i="3"/>
  <c r="BE110" i="3"/>
  <c r="BE111" i="3"/>
  <c r="BE124" i="3"/>
  <c r="BE125" i="3"/>
  <c r="BE131" i="3"/>
  <c r="BE133" i="3"/>
  <c r="BE135" i="3"/>
  <c r="BE146" i="3"/>
  <c r="BE148" i="3"/>
  <c r="BE155" i="3"/>
  <c r="BE158" i="3"/>
  <c r="BE165" i="3"/>
  <c r="BE166" i="3"/>
  <c r="BE173" i="3"/>
  <c r="BE93" i="3"/>
  <c r="BE113" i="3"/>
  <c r="BE114" i="3"/>
  <c r="BE115" i="3"/>
  <c r="BE118" i="3"/>
  <c r="BE120" i="3"/>
  <c r="BE153" i="3"/>
  <c r="BE162" i="3"/>
  <c r="BE168" i="3"/>
  <c r="BE169" i="3"/>
  <c r="BE181" i="3"/>
  <c r="BE184" i="3"/>
  <c r="J55" i="3"/>
  <c r="BE97" i="3"/>
  <c r="BE99" i="3"/>
  <c r="BE102" i="3"/>
  <c r="BE105" i="3"/>
  <c r="BE106" i="3"/>
  <c r="BE107" i="3"/>
  <c r="BE141" i="3"/>
  <c r="BE142" i="3"/>
  <c r="BE143" i="3"/>
  <c r="BE157" i="3"/>
  <c r="BE163" i="3"/>
  <c r="BE175" i="3"/>
  <c r="BE180" i="3"/>
  <c r="BE101" i="3"/>
  <c r="BE123" i="3"/>
  <c r="BE127" i="3"/>
  <c r="BE128" i="3"/>
  <c r="BE129" i="3"/>
  <c r="BE130" i="3"/>
  <c r="BE134" i="3"/>
  <c r="BE136" i="3"/>
  <c r="BE137" i="3"/>
  <c r="BE140" i="3"/>
  <c r="BE147" i="3"/>
  <c r="BE172" i="3"/>
  <c r="BE176" i="3"/>
  <c r="BE178" i="3"/>
  <c r="BE182" i="3"/>
  <c r="BE98" i="3"/>
  <c r="BE121" i="3"/>
  <c r="BE170" i="3"/>
  <c r="BE179" i="3"/>
  <c r="J52" i="2"/>
  <c r="E84" i="2"/>
  <c r="BE172" i="2"/>
  <c r="BE209" i="2"/>
  <c r="BE241" i="2"/>
  <c r="BE264" i="2"/>
  <c r="BE288" i="2"/>
  <c r="BE180" i="2"/>
  <c r="BE254" i="2"/>
  <c r="BE300" i="2"/>
  <c r="BE149" i="2"/>
  <c r="BE261" i="2"/>
  <c r="BE383" i="2"/>
  <c r="BE405" i="2"/>
  <c r="BE462" i="2"/>
  <c r="BE465" i="2"/>
  <c r="BE496" i="2"/>
  <c r="BE517" i="2"/>
  <c r="BE537" i="2"/>
  <c r="BE558" i="2"/>
  <c r="F55" i="2"/>
  <c r="BE103" i="2"/>
  <c r="BE123" i="2"/>
  <c r="BE250" i="2"/>
  <c r="BE270" i="2"/>
  <c r="BE277" i="2"/>
  <c r="BE323" i="2"/>
  <c r="BE330" i="2"/>
  <c r="BE97" i="2"/>
  <c r="BE183" i="2"/>
  <c r="BE302" i="2"/>
  <c r="BE348" i="2"/>
  <c r="BE387" i="2"/>
  <c r="BE391" i="2"/>
  <c r="BE415" i="2"/>
  <c r="BE449" i="2"/>
  <c r="BE456" i="2"/>
  <c r="BE160" i="2"/>
  <c r="BE215" i="2"/>
  <c r="BE222" i="2"/>
  <c r="BE257" i="2"/>
  <c r="BE282" i="2"/>
  <c r="BE293" i="2"/>
  <c r="BE311" i="2"/>
  <c r="BE320" i="2"/>
  <c r="BE325" i="2"/>
  <c r="BE334" i="2"/>
  <c r="BE380" i="2"/>
  <c r="BE394" i="2"/>
  <c r="BE410" i="2"/>
  <c r="BE425" i="2"/>
  <c r="BE433" i="2"/>
  <c r="BE438" i="2"/>
  <c r="BE445" i="2"/>
  <c r="J55" i="2"/>
  <c r="BE145" i="2"/>
  <c r="BE147" i="2"/>
  <c r="BE154" i="2"/>
  <c r="BE189" i="2"/>
  <c r="BE228" i="2"/>
  <c r="BE233" i="2"/>
  <c r="BE236" i="2"/>
  <c r="BE245" i="2"/>
  <c r="BE308" i="2"/>
  <c r="BE315" i="2"/>
  <c r="BE343" i="2"/>
  <c r="BE362" i="2"/>
  <c r="BE374" i="2"/>
  <c r="BE420" i="2"/>
  <c r="BE430" i="2"/>
  <c r="BE441" i="2"/>
  <c r="BE133" i="2"/>
  <c r="BE166" i="2"/>
  <c r="BE195" i="2"/>
  <c r="BE203" i="2"/>
  <c r="BE304" i="2"/>
  <c r="BE338" i="2"/>
  <c r="BE353" i="2"/>
  <c r="BE357" i="2"/>
  <c r="BE385" i="2"/>
  <c r="BE397" i="2"/>
  <c r="BE400" i="2"/>
  <c r="BE402" i="2"/>
  <c r="BE454" i="2"/>
  <c r="BE459" i="2"/>
  <c r="BE470" i="2"/>
  <c r="BE476" i="2"/>
  <c r="F35" i="3"/>
  <c r="BB56" i="1"/>
  <c r="F34" i="2"/>
  <c r="BA55" i="1"/>
  <c r="F35" i="4"/>
  <c r="BB57" i="1"/>
  <c r="F37" i="4"/>
  <c r="BD57" i="1"/>
  <c r="J34" i="4"/>
  <c r="AW57" i="1"/>
  <c r="F34" i="4"/>
  <c r="BA57" i="1"/>
  <c r="J34" i="3"/>
  <c r="AW56" i="1"/>
  <c r="F35" i="2"/>
  <c r="BB55" i="1"/>
  <c r="F36" i="4"/>
  <c r="BC57" i="1"/>
  <c r="F36" i="3"/>
  <c r="BC56" i="1"/>
  <c r="F37" i="2"/>
  <c r="BD55" i="1"/>
  <c r="F34" i="3"/>
  <c r="BA56" i="1"/>
  <c r="J34" i="2"/>
  <c r="AW55" i="1"/>
  <c r="F37" i="3"/>
  <c r="BD56" i="1"/>
  <c r="F36" i="2"/>
  <c r="BC55" i="1"/>
  <c r="BK91" i="3" l="1"/>
  <c r="BK90" i="3" s="1"/>
  <c r="J90" i="3" s="1"/>
  <c r="J60" i="3" s="1"/>
  <c r="J432" i="2"/>
  <c r="J71" i="2" s="1"/>
  <c r="P313" i="2"/>
  <c r="R313" i="2"/>
  <c r="P91" i="3"/>
  <c r="P90" i="3" s="1"/>
  <c r="P89" i="3" s="1"/>
  <c r="AU56" i="1" s="1"/>
  <c r="P95" i="2"/>
  <c r="P94" i="2" s="1"/>
  <c r="AU55" i="1" s="1"/>
  <c r="R95" i="2"/>
  <c r="R94" i="2"/>
  <c r="R91" i="3"/>
  <c r="R90" i="3"/>
  <c r="R89" i="3" s="1"/>
  <c r="T313" i="2"/>
  <c r="T94" i="2" s="1"/>
  <c r="BK85" i="4"/>
  <c r="BK84" i="4" s="1"/>
  <c r="J84" i="4" s="1"/>
  <c r="J59" i="4" s="1"/>
  <c r="BK95" i="2"/>
  <c r="BK94" i="2" s="1"/>
  <c r="J94" i="2" s="1"/>
  <c r="J59" i="2" s="1"/>
  <c r="BC54" i="1"/>
  <c r="W32" i="1" s="1"/>
  <c r="F33" i="4"/>
  <c r="AZ57" i="1" s="1"/>
  <c r="BB54" i="1"/>
  <c r="W31" i="1" s="1"/>
  <c r="BA54" i="1"/>
  <c r="W30" i="1" s="1"/>
  <c r="BD54" i="1"/>
  <c r="W33" i="1" s="1"/>
  <c r="J33" i="4"/>
  <c r="AV57" i="1" s="1"/>
  <c r="AT57" i="1" s="1"/>
  <c r="F33" i="3"/>
  <c r="AZ56" i="1"/>
  <c r="J33" i="2"/>
  <c r="AV55" i="1"/>
  <c r="AT55" i="1" s="1"/>
  <c r="F33" i="2"/>
  <c r="AZ55" i="1" s="1"/>
  <c r="J33" i="3"/>
  <c r="AV56" i="1" s="1"/>
  <c r="AT56" i="1" s="1"/>
  <c r="BK89" i="3" l="1"/>
  <c r="J89" i="3" s="1"/>
  <c r="J30" i="3" s="1"/>
  <c r="AG56" i="1" s="1"/>
  <c r="J95" i="2"/>
  <c r="J60" i="2" s="1"/>
  <c r="J91" i="3"/>
  <c r="J61" i="3" s="1"/>
  <c r="J85" i="4"/>
  <c r="J60" i="4"/>
  <c r="AN56" i="1"/>
  <c r="J59" i="3"/>
  <c r="AU54" i="1"/>
  <c r="AZ54" i="1"/>
  <c r="W29" i="1"/>
  <c r="AY54" i="1"/>
  <c r="J30" i="4"/>
  <c r="AG57" i="1"/>
  <c r="J30" i="2"/>
  <c r="AG55" i="1" s="1"/>
  <c r="AW54" i="1"/>
  <c r="AK30" i="1"/>
  <c r="AX54" i="1"/>
  <c r="J39" i="3" l="1"/>
  <c r="J39" i="4"/>
  <c r="J39" i="2"/>
  <c r="AN55" i="1"/>
  <c r="AN57" i="1"/>
  <c r="AV54" i="1"/>
  <c r="AK29" i="1"/>
  <c r="AG54" i="1"/>
  <c r="AK26" i="1"/>
  <c r="AK35" i="1" l="1"/>
  <c r="AT54" i="1"/>
  <c r="AN54" i="1"/>
</calcChain>
</file>

<file path=xl/sharedStrings.xml><?xml version="1.0" encoding="utf-8"?>
<sst xmlns="http://schemas.openxmlformats.org/spreadsheetml/2006/main" count="6728" uniqueCount="1190">
  <si>
    <t>Export Komplet</t>
  </si>
  <si>
    <t>VZ</t>
  </si>
  <si>
    <t>2.0</t>
  </si>
  <si>
    <t>ZAMOK</t>
  </si>
  <si>
    <t>False</t>
  </si>
  <si>
    <t>{e32b8c47-1dec-429c-a486-e218f5b69387}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</si>
  <si>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</si>
  <si>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</si>
  <si>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</si>
  <si>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</si>
  <si>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</si>
  <si>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</si>
  <si>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</si>
  <si>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</si>
  <si>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202307-02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</si>
  <si>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</si>
  <si>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</si>
  <si>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Chrudim - Rekonstrukce střešní konstrukce</t>
  </si>
  <si>
    <t>KSO:</t>
  </si>
  <si>
    <t>801 36</t>
  </si>
  <si>
    <t>CC-CZ:</t>
  </si>
  <si>
    <t>12631</t>
  </si>
  <si>
    <t>Místo:</t>
  </si>
  <si>
    <t>Čáslavská, Chrudim</t>
  </si>
  <si>
    <t>Datum:</t>
  </si>
  <si>
    <t>1. 8. 2023</t>
  </si>
  <si>
    <t>CZ-CPV:</t>
  </si>
  <si>
    <t>45000000-7</t>
  </si>
  <si>
    <t>CZ-CPA:</t>
  </si>
  <si>
    <t>43</t>
  </si>
  <si>
    <t>Zadavatel:</t>
  </si>
  <si>
    <t>IČ:</t>
  </si>
  <si>
    <t/>
  </si>
  <si>
    <t>Pardubický kraj</t>
  </si>
  <si>
    <t>DIČ:</t>
  </si>
  <si>
    <t>Uchazeč:</t>
  </si>
  <si>
    <t>Vyplň údaj</t>
  </si>
  <si>
    <t>Projektant:</t>
  </si>
  <si>
    <t>27510468</t>
  </si>
  <si>
    <t>AZ Optimal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</si>
  <si>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</si>
  <si>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</si>
  <si>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</si>
  <si>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</si>
  <si>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</si>
  <si>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</si>
  <si>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</si>
  <si>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</si>
  <si>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</si>
  <si>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</si>
  <si>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</si>
  <si>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</si>
  <si>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</si>
  <si>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</si>
  <si>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</si>
  <si>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</si>
  <si>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</si>
  <si>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</si>
  <si>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</si>
  <si>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</si>
  <si>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</si>
  <si>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</si>
  <si>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</si>
  <si>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</si>
  <si>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</si>
  <si>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</si>
  <si>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</si>
  <si>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</si>
  <si>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</si>
  <si>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</si>
  <si>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</si>
  <si>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</si>
  <si>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</si>
  <si>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</si>
  <si>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</si>
  <si>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</si>
  <si>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</si>
  <si>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</si>
  <si>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</si>
  <si>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</si>
  <si>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</si>
  <si>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</si>
  <si>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</si>
  <si>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</si>
  <si>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</si>
  <si>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Stavební část</t>
  </si>
  <si>
    <t>1</t>
  </si>
  <si>
    <t>{70a2442f-cb00-4081-a889-8fb07173595f}</t>
  </si>
  <si>
    <t>2</t>
  </si>
  <si>
    <t>ELE</t>
  </si>
  <si>
    <t>Elektroinstalace</t>
  </si>
  <si>
    <t>{f77561d5-cdcc-42f1-9a5e-cc03558bbce5}</t>
  </si>
  <si>
    <t>VRN</t>
  </si>
  <si>
    <t>Vedlejší rozpočtové náklady</t>
  </si>
  <si>
    <t>{4a1cbd18-fc81-4bf9-bea8-d767ddaff2f8}</t>
  </si>
  <si>
    <t>KRYCÍ LIST SOUPISU PRACÍ</t>
  </si>
  <si>
    <t>Objekt:</t>
  </si>
  <si>
    <t>STA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</si>
  <si>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</si>
  <si>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</si>
  <si>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</si>
  <si>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</si>
  <si>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</si>
  <si>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</si>
  <si>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</si>
  <si>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</si>
  <si>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</si>
  <si>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</si>
  <si>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</si>
  <si>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</si>
  <si>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</si>
  <si>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751 - Vzduchotechnika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</si>
  <si>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</si>
  <si>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</si>
  <si>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</si>
  <si>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784 - Dokončovací práce - malby a tapety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</si>
  <si>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</si>
  <si>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</si>
  <si>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</si>
  <si>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</si>
  <si>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</si>
  <si>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</si>
  <si>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</si>
  <si>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</si>
  <si>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</si>
  <si>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</si>
  <si>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</si>
  <si>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</si>
  <si>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</si>
  <si>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</si>
  <si>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</si>
  <si>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</si>
  <si>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</si>
  <si>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</si>
  <si>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</si>
  <si>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</si>
  <si>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31023921R</t>
  </si>
  <si>
    <t>Zazdívka rýh ve zdivu nadzákladovém cihlami pálenými na maltu vápenocementovou</t>
  </si>
  <si>
    <t>m3</t>
  </si>
  <si>
    <t>4</t>
  </si>
  <si>
    <t>-246081968</t>
  </si>
  <si>
    <t>VV</t>
  </si>
  <si>
    <t>v úrovni ocelových nosníků, u okapových hran</t>
  </si>
  <si>
    <t>61,38*0,24*0,35 "m.č. 1.07 - 1.15, dílny, sklady, učebny</t>
  </si>
  <si>
    <t>10,34*0,24*0,57 "m.č. 1.01 dílna 1</t>
  </si>
  <si>
    <t>Součet</t>
  </si>
  <si>
    <t>Vodorovné konstrukce</t>
  </si>
  <si>
    <t>44117112R</t>
  </si>
  <si>
    <t>Montáž ocelové konstrukce zastřešení (vazníky, krovy) hmotnosti jednotlivých prvků přes 30 do 50 kg/m, délky do 12 m včetně svařování konstrukce</t>
  </si>
  <si>
    <t>t</t>
  </si>
  <si>
    <t>1106469284</t>
  </si>
  <si>
    <t>P</t>
  </si>
  <si>
    <t>Poznámka k položce:_x000D_
postupná montáž dle požadavků PD viz TZ</t>
  </si>
  <si>
    <t>výkres Konstrukce střecha nový stav</t>
  </si>
  <si>
    <t>nosníky, rozpěry</t>
  </si>
  <si>
    <t>11,5*0,0307*53 "nosník ozn. A</t>
  </si>
  <si>
    <t>10,9*0,0307*52 "nosník ozn. B</t>
  </si>
  <si>
    <t>10,45*0,0307*10 "nosník ozn. C</t>
  </si>
  <si>
    <t>10,05*0,0307*10 "nosník ozn. D</t>
  </si>
  <si>
    <t>1,2*0,0307*315 "nosník ozn. E</t>
  </si>
  <si>
    <t>Mezisoučet</t>
  </si>
  <si>
    <t>kotvení, podložky</t>
  </si>
  <si>
    <t>0,05*0,00785*2*2*53 "DET. A</t>
  </si>
  <si>
    <t>0,05*0,00785*(2*53+2*52) "DET. B</t>
  </si>
  <si>
    <t>0,05*0,00785*2*52 "DET. C</t>
  </si>
  <si>
    <t>0,05*0,00785*2*10 "DET. D</t>
  </si>
  <si>
    <t>0,05*0,00785*2*3*10 "DET. E</t>
  </si>
  <si>
    <t>0,05*0,00785*2*2*10 "DET. F</t>
  </si>
  <si>
    <t>0,130 "podložky v případě nutnosti vyrovnání, odhad</t>
  </si>
  <si>
    <t>M</t>
  </si>
  <si>
    <t>13010756</t>
  </si>
  <si>
    <t>ocel profilová jakost S235JR (11 375) průřez IPE 240</t>
  </si>
  <si>
    <t>CS ÚRS 2023 02</t>
  </si>
  <si>
    <t>8</t>
  </si>
  <si>
    <t>105421786</t>
  </si>
  <si>
    <t>Poznámka k položce:_x000D_
ztratné 3%</t>
  </si>
  <si>
    <t>54,011*1,03 'Přepočtené koeficientem množství</t>
  </si>
  <si>
    <t>13010288</t>
  </si>
  <si>
    <t>tyč ocelová plochá jakost S235JR (11 375) 100x10mm</t>
  </si>
  <si>
    <t>1397335843</t>
  </si>
  <si>
    <t>0,384*1,03 'Přepočtené koeficientem množství</t>
  </si>
  <si>
    <t>5</t>
  </si>
  <si>
    <t>441R01</t>
  </si>
  <si>
    <t>Dílenská dokumentace pro sendvičové panely</t>
  </si>
  <si>
    <t>kpl</t>
  </si>
  <si>
    <t>1711259562</t>
  </si>
  <si>
    <t>1 "detailní dílenská dokumentace sendvičových panelů</t>
  </si>
  <si>
    <t>6</t>
  </si>
  <si>
    <t>441R02</t>
  </si>
  <si>
    <t>Dílenská dokumentace pro ocelovou konstrukci zastřešení</t>
  </si>
  <si>
    <t>1220837915</t>
  </si>
  <si>
    <t>1 "detailní dílenská dokumentace ocelové konstrukce</t>
  </si>
  <si>
    <t>7</t>
  </si>
  <si>
    <t>444151111</t>
  </si>
  <si>
    <t>Montáž krytiny střech ocelových konstrukcí ze sendvičových panelů šroubovaných, výšky budovy do 6 m</t>
  </si>
  <si>
    <t>m2</t>
  </si>
  <si>
    <t>-603567978</t>
  </si>
  <si>
    <t>Online PSC</t>
  </si>
  <si>
    <t>https://podminky.urs.cz/item/CS_URS_2023_02/444151111</t>
  </si>
  <si>
    <t>1385-6*1*(2+10+11) "m.č. 1.07 - 1.15, dílny, sklady, učebny</t>
  </si>
  <si>
    <t>20,312*10,368-6*1*(3+3) "m.č. 1.01 dílna 1</t>
  </si>
  <si>
    <t>55324732R</t>
  </si>
  <si>
    <t>panel sendvičový střešní, jádro izolace IPN, viditelné kotvení, U 0,18W/m2K, modulová š 1000-1150mm tl 120mm</t>
  </si>
  <si>
    <t>1804483897</t>
  </si>
  <si>
    <t>Poznámka k položce:_x000D_
referenční výrobek např. Kingspan KS 1000/1150 NR_x000D_
ztratné 3%</t>
  </si>
  <si>
    <t>1421,595*1,03 'Přepočtené koeficientem množství</t>
  </si>
  <si>
    <t>9</t>
  </si>
  <si>
    <t>4441R01</t>
  </si>
  <si>
    <t>Montáž a dodávka opláštění římsy - systémový prvek nebo deskové opláštění s TI a oplechováním</t>
  </si>
  <si>
    <t>m</t>
  </si>
  <si>
    <t>1499787447</t>
  </si>
  <si>
    <t xml:space="preserve"> "viz DET. A</t>
  </si>
  <si>
    <t>62,8 "m.č. 1.07 - 1.15, dílny, sklady, učebny</t>
  </si>
  <si>
    <t>10,358 "m.č. 1.01 dílna 1</t>
  </si>
  <si>
    <t>Úpravy povrchů, podlahy a osazování výplní</t>
  </si>
  <si>
    <t>10</t>
  </si>
  <si>
    <t>612325122</t>
  </si>
  <si>
    <t>Vápenocementová omítka rýh štuková ve stěnách, šířky rýhy přes 150 do 300 mm</t>
  </si>
  <si>
    <t>-734392934</t>
  </si>
  <si>
    <t>https://podminky.urs.cz/item/CS_URS_2023_02/612325122</t>
  </si>
  <si>
    <t>zazdívky v úrovni ocelových nosníků, u okapových hran</t>
  </si>
  <si>
    <t>61,38*0,24 "m.č. 1.07 - 1.15, dílny, sklady, učebny</t>
  </si>
  <si>
    <t>10,34*0,24 "m.č. 1.01 dílna 1</t>
  </si>
  <si>
    <t>11</t>
  </si>
  <si>
    <t>612325123</t>
  </si>
  <si>
    <t>Vápenocementová omítka rýh štuková ve stěnách, šířky rýhy přes 300 mm</t>
  </si>
  <si>
    <t>2126585942</t>
  </si>
  <si>
    <t>https://podminky.urs.cz/item/CS_URS_2023_02/612325123</t>
  </si>
  <si>
    <t>v místech kontaktu panelu se zdivem</t>
  </si>
  <si>
    <t>(10,62+10,31)*0,4 "m.č. 1.07 - 1.15, dílny, sklady, učebny, stěny s transformovnou</t>
  </si>
  <si>
    <t>(10,62+11,1)*0,4 "stěna mezi m.č. 1.08 a 1.11</t>
  </si>
  <si>
    <t>(21,89+5,2+4,63+11,21+5,68)*0,4 "stěna mezi m.č. 1.05, 1.11 a 1.12-1.15</t>
  </si>
  <si>
    <t>(70,252-0,35-0,472-0,303-0,51+0,33*2*4+0,68*2*6+0,31+0,45)*0,4 "stěna SZ</t>
  </si>
  <si>
    <t>12</t>
  </si>
  <si>
    <t>619991011</t>
  </si>
  <si>
    <t>Zakrytí vnitřních ploch před znečištěním včetně pozdějšího odkrytí konstrukcí a prvků obalením fólií a přelepením páskou</t>
  </si>
  <si>
    <t>-1365402708</t>
  </si>
  <si>
    <t>https://podminky.urs.cz/item/CS_URS_2023_02/619991011</t>
  </si>
  <si>
    <t>500*2 "odhad výrobní stroje v dílnách</t>
  </si>
  <si>
    <t>13</t>
  </si>
  <si>
    <t>62253101R</t>
  </si>
  <si>
    <t>Omítka tenkovrstvá silikonová vnějších ploch probarvená bez penetrace zatíraná (škrábaná), zrnitost 1,5 mm stěn - doplnění malých ploch</t>
  </si>
  <si>
    <t>-380124687</t>
  </si>
  <si>
    <t>nad vytaženou střešní fólií, doplnění poškozené plochy po demontáži</t>
  </si>
  <si>
    <t>(22,68+58,26+10,32+11,62+1,73)*0,3 "m.č. 1.07 - 1.15, dílny, sklady, učebny</t>
  </si>
  <si>
    <t>(20,312*2+10,368)*0,3 "m.č. 1.01 dílna 1</t>
  </si>
  <si>
    <t>Ostatní konstrukce a práce, bourání</t>
  </si>
  <si>
    <t>14</t>
  </si>
  <si>
    <t>941311111</t>
  </si>
  <si>
    <t>Lešení řadové modulové lehké pracovní s podlahami s provozním zatížením tř. 3 do 200 kg/m2 šířky tř. SW06 od 0,6 do 0,9 m výšky do 10 m montáž</t>
  </si>
  <si>
    <t>-1600993705</t>
  </si>
  <si>
    <t>https://podminky.urs.cz/item/CS_URS_2023_02/941311111</t>
  </si>
  <si>
    <t>podél okapových hran</t>
  </si>
  <si>
    <t>62,8*4*0,9 "m.č. 1.07 - 1.15, dílny, sklady, učebny</t>
  </si>
  <si>
    <t>10,358*4*0,9 "m.č. 1.01 dílna 1</t>
  </si>
  <si>
    <t>941311211</t>
  </si>
  <si>
    <t>Lešení řadové modulové lehké pracovní s podlahami s provozním zatížením tř. 3 do 200 kg/m2 šířky tř. SW06 od 0,6 do 0,9 m výšky do 10 m příplatek k ceně za každý den použití</t>
  </si>
  <si>
    <t>1746443451</t>
  </si>
  <si>
    <t>https://podminky.urs.cz/item/CS_URS_2023_02/941311211</t>
  </si>
  <si>
    <t>Poznámka k položce:_x000D_
pronájem na 120 dní</t>
  </si>
  <si>
    <t>263,369*120 'Přepočtené koeficientem množství</t>
  </si>
  <si>
    <t>16</t>
  </si>
  <si>
    <t>941311811</t>
  </si>
  <si>
    <t>Lešení řadové modulové lehké pracovní s podlahami s provozním zatížením tř. 3 do 200 kg/m2 šířky tř. SW06 od 0,6 do 0,9 m výšky do 10 m demontáž</t>
  </si>
  <si>
    <t>929644843</t>
  </si>
  <si>
    <t>https://podminky.urs.cz/item/CS_URS_2023_02/941311811</t>
  </si>
  <si>
    <t>17</t>
  </si>
  <si>
    <t>943311111</t>
  </si>
  <si>
    <t>Lešení prostorové modulové lehké pracovní bez podlah s provozním zatížením tř. 3 do 200 kg/m2 výšky do 10 m montáž</t>
  </si>
  <si>
    <t>155130356</t>
  </si>
  <si>
    <t>https://podminky.urs.cz/item/CS_URS_2023_02/943311111</t>
  </si>
  <si>
    <t>Poznámka k položce:_x000D_
ochranna proti mechanickému poškození vnitřního vybavení</t>
  </si>
  <si>
    <t>(1415,1-132,3)*(5,2+5,7)/2 "m.č. 1.07 - 1.15, dílny, sklady, učebny</t>
  </si>
  <si>
    <t>202,7*4,35 "m.č. 1.01 dílna 1</t>
  </si>
  <si>
    <t>18</t>
  </si>
  <si>
    <t>943311211</t>
  </si>
  <si>
    <t>Lešení prostorové modulové lehké pracovní bez podlah s provozním zatížením tř. 3 do 200 kg/m2 výšky do 10 m příplatek k ceně za každý den použití</t>
  </si>
  <si>
    <t>1430341345</t>
  </si>
  <si>
    <t>https://podminky.urs.cz/item/CS_URS_2023_02/943311211</t>
  </si>
  <si>
    <t>Poznámka k položce:_x000D_
předpoklad přítomnosti lešení 120dní_x000D_
ochranna proti mechanickému poškození vnitřního vybavení</t>
  </si>
  <si>
    <t>7873,005*120 'Přepočtené koeficientem množství</t>
  </si>
  <si>
    <t>19</t>
  </si>
  <si>
    <t>943311811</t>
  </si>
  <si>
    <t>Lešení prostorové modulové lehké pracovní bez podlah s provozním zatížením tř. 3 do 200 kg/m2 výšky do 10 m demontáž</t>
  </si>
  <si>
    <t>901612830</t>
  </si>
  <si>
    <t>https://podminky.urs.cz/item/CS_URS_2023_02/943311811</t>
  </si>
  <si>
    <t>20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</si>
  <si>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</si>
  <si>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</si>
  <si>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2039098546</t>
  </si>
  <si>
    <t>https://podminky.urs.cz/item/CS_URS_2023_02/952901221</t>
  </si>
  <si>
    <t>(1415,1-132,3) "m.č. 1.07 - 1.15, dílny, sklady, učebny</t>
  </si>
  <si>
    <t>202,7 "m.č. 1.01 dílna 1</t>
  </si>
  <si>
    <t>953941R01</t>
  </si>
  <si>
    <t>Demontáž a zpětná montáž drobných kovových výrobků zavěvšených pod stropem</t>
  </si>
  <si>
    <t>623514049</t>
  </si>
  <si>
    <t>Poznámka k položce:_x000D_
potrubí topení, závěsy, lávky apod.</t>
  </si>
  <si>
    <t>1 "m.č. 1.07 - 1.15, dílny, sklady, učebny, m.č. 1.01 dílna 1</t>
  </si>
  <si>
    <t>22</t>
  </si>
  <si>
    <t>96607311R</t>
  </si>
  <si>
    <t>Demontáž krytiny střech ze sendvičových panelů, výšky budovy do 6 m</t>
  </si>
  <si>
    <t>822518214</t>
  </si>
  <si>
    <t>Poznámka k položce:_x000D_
postupná demontáž dle požadavků PD viz TZ</t>
  </si>
  <si>
    <t>1512,6-6*1*(2+10+11) "m.č. 1.07 - 1.15, dílny, sklady, učebny</t>
  </si>
  <si>
    <t>23</t>
  </si>
  <si>
    <t>975121411</t>
  </si>
  <si>
    <t>Jednořadé podchycení konstrukcí systémovými prvky stojkami včetně nosníků výšky podepření přes 4 do 5 m, zatížení do 750 kg/m zřízení</t>
  </si>
  <si>
    <t>2135066815</t>
  </si>
  <si>
    <t>https://podminky.urs.cz/item/CS_URS_2023_02/975121411</t>
  </si>
  <si>
    <t>Poznámka k položce:_x000D_
statické zajištění stávajících stropních panelů</t>
  </si>
  <si>
    <t>5 "m.č. 1.01, dílna 1</t>
  </si>
  <si>
    <t>24</t>
  </si>
  <si>
    <t>975121412</t>
  </si>
  <si>
    <t>Jednořadé podchycení konstrukcí systémovými prvky stojkami včetně nosníků výšky podepření přes 4 do 5 m, zatížení do 750 kg/m příplatek za první a každý další den použití</t>
  </si>
  <si>
    <t>1623456813</t>
  </si>
  <si>
    <t>https://podminky.urs.cz/item/CS_URS_2023_02/975121412</t>
  </si>
  <si>
    <t>Poznámka k položce:_x000D_
statické zajištění stávajících stropních panelů_x000D_
zajištění po dobu 6 měsíců</t>
  </si>
  <si>
    <t>5*180 'Přepočtené koeficientem množství</t>
  </si>
  <si>
    <t>25</t>
  </si>
  <si>
    <t>975121413</t>
  </si>
  <si>
    <t>Jednořadé podchycení konstrukcí systémovými prvky stojkami včetně nosníků výšky podepření přes 4 do 5 m, zatížení do 750 kg/m odstranění</t>
  </si>
  <si>
    <t>751588342</t>
  </si>
  <si>
    <t>https://podminky.urs.cz/item/CS_URS_2023_02/975121413</t>
  </si>
  <si>
    <t>26</t>
  </si>
  <si>
    <t>9751214R1</t>
  </si>
  <si>
    <t>Jednořadé podchycení konstrukcí systémovými prvky stojkami včetně nosníků výšky podepření přes 5 do 6 m, zatížení do 750 kg/m zřízení</t>
  </si>
  <si>
    <t>-1292540769</t>
  </si>
  <si>
    <t>54+5 "m.č. 1.05, 1.07</t>
  </si>
  <si>
    <t>27</t>
  </si>
  <si>
    <t>9751214R2</t>
  </si>
  <si>
    <t>Jednořadé podchycení konstrukcí systémovými prvky stojkami včetně nosníků výšky podepření přes 5 do 6 m, zatížení do 750 kg/m příplatek za první a každý další den použití</t>
  </si>
  <si>
    <t>-1596787624</t>
  </si>
  <si>
    <t>59*180 'Přepočtené koeficientem množství</t>
  </si>
  <si>
    <t>28</t>
  </si>
  <si>
    <t>9751214R3</t>
  </si>
  <si>
    <t>Jednořadé podchycení konstrukcí systémovými prvky stojkami včetně nosníků výšky podepření přes 5 do 6 m, zatížení do 750 kg/m odstranění</t>
  </si>
  <si>
    <t>-857543599</t>
  </si>
  <si>
    <t>29</t>
  </si>
  <si>
    <t>993111111</t>
  </si>
  <si>
    <t>Dovoz a odvoz lešení včetně naložení a složení řadového, na vzdálenost do 10 km</t>
  </si>
  <si>
    <t>-1652905727</t>
  </si>
  <si>
    <t>https://podminky.urs.cz/item/CS_URS_2023_02/993111111</t>
  </si>
  <si>
    <t>30</t>
  </si>
  <si>
    <t>993111119</t>
  </si>
  <si>
    <t>Dovoz a odvoz lešení včetně naložení a složení řadového, na vzdálenost Příplatek k ceně za každých dalších i započatých 10 km přes 10 km</t>
  </si>
  <si>
    <t>708702964</t>
  </si>
  <si>
    <t>https://podminky.urs.cz/item/CS_URS_2023_02/993111119</t>
  </si>
  <si>
    <t>Poznámka k položce:_x000D_
do 20km</t>
  </si>
  <si>
    <t>31</t>
  </si>
  <si>
    <t>993121111</t>
  </si>
  <si>
    <t>Dovoz a odvoz lešení včetně naložení a složení prostorového lehkého, na vzdálenost do 10 km</t>
  </si>
  <si>
    <t>1502077385</t>
  </si>
  <si>
    <t>https://podminky.urs.cz/item/CS_URS_2023_02/993121111</t>
  </si>
  <si>
    <t>32</t>
  </si>
  <si>
    <t>993121119</t>
  </si>
  <si>
    <t>Dovoz a odvoz lešení včetně naložení a složení prostorového lehkého, na vzdálenost Příplatek k ceně za každých dalších i započatých 10 km přes 10 km</t>
  </si>
  <si>
    <t>-1895817429</t>
  </si>
  <si>
    <t>https://podminky.urs.cz/item/CS_URS_2023_02/993121119</t>
  </si>
  <si>
    <t>33</t>
  </si>
  <si>
    <t>993211111</t>
  </si>
  <si>
    <t>Dovoz a odvoz systémových prvků pro podchycování konstrukcí včetně naložení a složení stojek včetně nosníků, na vzdálenost do 10 km</t>
  </si>
  <si>
    <t>1985507863</t>
  </si>
  <si>
    <t>https://podminky.urs.cz/item/CS_URS_2023_02/993211111</t>
  </si>
  <si>
    <t>5*1 "m.č. 1.01, dílna 1</t>
  </si>
  <si>
    <t>(54+5)*1 "m.č. 1.05, 1.07</t>
  </si>
  <si>
    <t>34</t>
  </si>
  <si>
    <t>993211119</t>
  </si>
  <si>
    <t>Dovoz a odvoz systémových prvků pro podchycování konstrukcí včetně naložení a složení stojek včetně nosníků, na vzdálenost Příplatek k ceně za každých dalších i započatých 10 km přes 10 km</t>
  </si>
  <si>
    <t>1662981328</t>
  </si>
  <si>
    <t>https://podminky.urs.cz/item/CS_URS_2023_02/993211119</t>
  </si>
  <si>
    <t>997</t>
  </si>
  <si>
    <t>Přesun sutě</t>
  </si>
  <si>
    <t>35</t>
  </si>
  <si>
    <t>997013111</t>
  </si>
  <si>
    <t>Vnitrostaveništní doprava suti a vybouraných hmot vodorovně do 50 m svisle s použitím mechanizace pro budovy a haly výšky do 6 m</t>
  </si>
  <si>
    <t>-2021223972</t>
  </si>
  <si>
    <t>https://podminky.urs.cz/item/CS_URS_2023_02/997013111</t>
  </si>
  <si>
    <t>36</t>
  </si>
  <si>
    <t>997013501</t>
  </si>
  <si>
    <t>Odvoz suti a vybouraných hmot na skládku nebo meziskládku se složením, na vzdálenost do 1 km</t>
  </si>
  <si>
    <t>-653618015</t>
  </si>
  <si>
    <t>https://podminky.urs.cz/item/CS_URS_2023_02/997013501</t>
  </si>
  <si>
    <t>37</t>
  </si>
  <si>
    <t>997013509</t>
  </si>
  <si>
    <t>Odvoz suti a vybouraných hmot na skládku nebo meziskládku se složením, na vzdálenost Příplatek k ceně za každý další i započatý 1 km přes 1 km</t>
  </si>
  <si>
    <t>-408164846</t>
  </si>
  <si>
    <t>https://podminky.urs.cz/item/CS_URS_2023_02/997013509</t>
  </si>
  <si>
    <t>86,88*19 'Přepočtené koeficientem množství</t>
  </si>
  <si>
    <t>38</t>
  </si>
  <si>
    <t>997013871</t>
  </si>
  <si>
    <t>Poplatek za uložení stavebního odpadu na recyklační skládce (skládkovné) směsného stavebního a demoličního zatříděného do Katalogu odpadů pod kódem 17 09 04</t>
  </si>
  <si>
    <t>-53000239</t>
  </si>
  <si>
    <t>https://podminky.urs.cz/item/CS_URS_2023_02/997013871</t>
  </si>
  <si>
    <t>998</t>
  </si>
  <si>
    <t>Přesun hmot</t>
  </si>
  <si>
    <t>39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</si>
  <si>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</si>
  <si>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</si>
  <si>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-1050092346</t>
  </si>
  <si>
    <t>https://podminky.urs.cz/item/CS_URS_2023_02/998021021</t>
  </si>
  <si>
    <t>PSV</t>
  </si>
  <si>
    <t>Práce a dodávky PSV</t>
  </si>
  <si>
    <t>712</t>
  </si>
  <si>
    <t>Povlakové krytiny</t>
  </si>
  <si>
    <t>40</t>
  </si>
  <si>
    <t>712361803</t>
  </si>
  <si>
    <t>Odstranění povlakové krytiny střech plochých do 10° z fólií přilepenou v plné ploše</t>
  </si>
  <si>
    <t>-8651258</t>
  </si>
  <si>
    <t>https://podminky.urs.cz/item/CS_URS_2023_02/712361803</t>
  </si>
  <si>
    <t>41</t>
  </si>
  <si>
    <t>712363115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</si>
  <si>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</si>
  <si>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kus</t>
  </si>
  <si>
    <t>63725006</t>
  </si>
  <si>
    <t>https://podminky.urs.cz/item/CS_URS_2023_02/712363115</t>
  </si>
  <si>
    <t>2 "m.č. 1.01, dílna 1, odvětrání na střechu</t>
  </si>
  <si>
    <t>42</t>
  </si>
  <si>
    <t>2834201R</t>
  </si>
  <si>
    <t>manžeta těsnící pro prostupy hydroizolací z PVC uzavřená kruhová vnitřní průměr do 300mm</t>
  </si>
  <si>
    <t>-876174495</t>
  </si>
  <si>
    <t>712363122</t>
  </si>
  <si>
    <t>Provedení povlakové krytiny střech plochých do 10° fólií ostatní činnosti při pokládání hydroizolačních fólií (materiál ve specifikaci) zaizolování prostupů střešní rovinou provedení rohů a koutů izolačními tvarovkami horkovzdušným navařením</t>
  </si>
  <si>
    <t>1909130816</t>
  </si>
  <si>
    <t>https://podminky.urs.cz/item/CS_URS_2023_02/712363122</t>
  </si>
  <si>
    <t>4+4*23 "m.č. 1.07 - 1.15, dílny, sklady, učebny</t>
  </si>
  <si>
    <t>2+4*6 "m.č. 1.01 dílna 1</t>
  </si>
  <si>
    <t>44</t>
  </si>
  <si>
    <t>28322070</t>
  </si>
  <si>
    <t>roh vnitřní pro střešní fólie mPVC šedé</t>
  </si>
  <si>
    <t>-8857700</t>
  </si>
  <si>
    <t>3 "m.č. 1.07 - 1.15, dílny, sklady, učebny</t>
  </si>
  <si>
    <t>2 "m.č. 1.01 dílna 1</t>
  </si>
  <si>
    <t>45</t>
  </si>
  <si>
    <t>28322071</t>
  </si>
  <si>
    <t>roh vnější pro střešní fólie mPVC šedá</t>
  </si>
  <si>
    <t>326523429</t>
  </si>
  <si>
    <t>1+4*23 "m.č. 1.07 - 1.15, dílny, sklady, učebny</t>
  </si>
  <si>
    <t>4*6 "m.č. 1.01 dílna 1</t>
  </si>
  <si>
    <t>46</t>
  </si>
  <si>
    <t>712363352</t>
  </si>
  <si>
    <t>Povlakové krytiny střech plochých do 10° z tvarovaných poplastovaných lišt pro mPVC vnitřní koutová lišta rš 100 mm</t>
  </si>
  <si>
    <t>1968662097</t>
  </si>
  <si>
    <t>https://podminky.urs.cz/item/CS_URS_2023_02/712363352</t>
  </si>
  <si>
    <t>22,68+58,26+10,32+11,62+1,73+(6*2+1*2)*(2+10+11) "m.č. 1.07 - 1.15, dílny, sklady, učebny</t>
  </si>
  <si>
    <t>20,312*2+10,368+(6*2+1*2)*(3+3) "m.č. 1.01 dílna 1</t>
  </si>
  <si>
    <t>47</t>
  </si>
  <si>
    <t>712363354</t>
  </si>
  <si>
    <t>Povlakové krytiny střech plochých do 10° z tvarovaných poplastovaných lišt pro mPVC stěnová lišta vyhnutá rš 71 mm</t>
  </si>
  <si>
    <t>391130861</t>
  </si>
  <si>
    <t>https://podminky.urs.cz/item/CS_URS_2023_02/712363354</t>
  </si>
  <si>
    <t>22,68+58,26+10,32+11,62+1,73 "m.č. 1.07 - 1.15, dílny, sklady, učebny</t>
  </si>
  <si>
    <t>20,312*2+10,368 "m.č. 1.01 dílna 1</t>
  </si>
  <si>
    <t>48</t>
  </si>
  <si>
    <t>712363372</t>
  </si>
  <si>
    <t>Povlakové krytiny střech plochých do 10° z tvarovaných poplastovaných lišt pro mPVC okrajová lišta sendvičového panelu rš 200 mm</t>
  </si>
  <si>
    <t>1369515572</t>
  </si>
  <si>
    <t>https://podminky.urs.cz/item/CS_URS_2023_02/712363372</t>
  </si>
  <si>
    <t>70,25-7,43 "m.č. 1.07 - 1.15, dílny, sklady, učebny</t>
  </si>
  <si>
    <t>49</t>
  </si>
  <si>
    <t>712363R01</t>
  </si>
  <si>
    <t>Provedení povlakové krytiny střech plochých do 10° s mechanicky kotvenou izolací včetně položení fólie a horkovzdušného svaření budovy výšky do 18 m, kotvené do sendvičového panelu</t>
  </si>
  <si>
    <t>-832482101</t>
  </si>
  <si>
    <t>50</t>
  </si>
  <si>
    <t>712861705</t>
  </si>
  <si>
    <t>Provedení povlakové krytiny střech samostatným vytažením izolačního povlaku fólií na konstrukce převyšující úroveň střechy, přilepenou se svařovanými spoji</t>
  </si>
  <si>
    <t>1235429291</t>
  </si>
  <si>
    <t>https://podminky.urs.cz/item/CS_URS_2023_02/712861705</t>
  </si>
  <si>
    <t>(22,68+58,26+10,32+11,62+1,73)*0,3+(6*2+1*2)*0,25*(2+10+11) "m.č. 1.07 - 1.15, dílny, sklady, učebny</t>
  </si>
  <si>
    <t>(20,312*2+10,368)*0,3+(6*2+1*2)*0,25*(3+3) "m.č. 1.01 dílna 1</t>
  </si>
  <si>
    <t>51</t>
  </si>
  <si>
    <t>28322012</t>
  </si>
  <si>
    <t>fólie hydroizolační střešní mPVC mechanicky kotvená šedá tl 1,5mm</t>
  </si>
  <si>
    <t>80250572</t>
  </si>
  <si>
    <t>Poznámka k položce:_x000D_
Broof (t3)_x000D_
ztratné 15%</t>
  </si>
  <si>
    <t>vodorovná plocha</t>
  </si>
  <si>
    <t>svislá plocha</t>
  </si>
  <si>
    <t>1569,776*1,15 'Přepočtené koeficientem množství</t>
  </si>
  <si>
    <t>52</t>
  </si>
  <si>
    <t>712861803</t>
  </si>
  <si>
    <t>Odstranění povlakové krytiny ze svislých ploch z fólií na konstrukcích převyšující úroveň střechy přilepenou lepidlem v plné ploše</t>
  </si>
  <si>
    <t>-731703911</t>
  </si>
  <si>
    <t>https://podminky.urs.cz/item/CS_URS_2023_02/712861803</t>
  </si>
  <si>
    <t>Poznámka k položce:_x000D_
včetně stěnové lišty</t>
  </si>
  <si>
    <t>(22,68+58,26+10,32+11,62)*0,3+1,73*0,5+(6*2+1*2)*0,25*(2+10+11) "m.č. 1.07 - 1.15, dílny, sklady, učebny</t>
  </si>
  <si>
    <t>53</t>
  </si>
  <si>
    <t>998712201</t>
  </si>
  <si>
    <t>Přesun hmot pro povlakové krytiny stanovený procentní sazbou (%) z ceny vodorovná dopravní vzdálenost do 50 m v objektech výšky do 6 m</t>
  </si>
  <si>
    <t>%</t>
  </si>
  <si>
    <t>844008475</t>
  </si>
  <si>
    <t>https://podminky.urs.cz/item/CS_URS_2023_02/998712201</t>
  </si>
  <si>
    <t>751</t>
  </si>
  <si>
    <t>Vzduchotechnika</t>
  </si>
  <si>
    <t>54</t>
  </si>
  <si>
    <t>751122R1</t>
  </si>
  <si>
    <t>Montáž ventilátoru</t>
  </si>
  <si>
    <t>-2017151046</t>
  </si>
  <si>
    <t>1 "m.č. 1.01, dílna 1, pod střechou, zpětná montáž</t>
  </si>
  <si>
    <t>55</t>
  </si>
  <si>
    <t>7511238R1</t>
  </si>
  <si>
    <t>Demontáž ventilátoru</t>
  </si>
  <si>
    <t>410050008</t>
  </si>
  <si>
    <t>1 "m.č. 1.01, dílna 1, pod střechou</t>
  </si>
  <si>
    <t>56</t>
  </si>
  <si>
    <t>751510043</t>
  </si>
  <si>
    <t>Vzduchotechnické potrubí z pozinkovaného plechu kruhové, trouba spirálně vinutá bez příruby, průměru přes 200 do 300 mm</t>
  </si>
  <si>
    <t>-1675817870</t>
  </si>
  <si>
    <t>https://podminky.urs.cz/item/CS_URS_2023_02/751510043</t>
  </si>
  <si>
    <t>Poznámka k položce:_x000D_
v případě využití demontovaného potrubí zohlednit jako méněpráci</t>
  </si>
  <si>
    <t>2+10+5+2*2 "m.č. 1.01, dílna 1, zavěšené potrubí pod střechou, odvětrání na střechu</t>
  </si>
  <si>
    <t>57</t>
  </si>
  <si>
    <t>751510871</t>
  </si>
  <si>
    <t>Demontáž vzduchotechnického potrubí plechového do suti kruhového, spirálně vinutého bez příruby, průměru přes 200 do 400 mm</t>
  </si>
  <si>
    <t>-1098767097</t>
  </si>
  <si>
    <t>https://podminky.urs.cz/item/CS_URS_2023_02/751510871</t>
  </si>
  <si>
    <t>58</t>
  </si>
  <si>
    <t>751513860</t>
  </si>
  <si>
    <t>Demontáž protidešťové stříšky nebo výfukové hlavice z plechového potrubí kruhové s přírubou nebo bez příruby, průměru přes 200 do 500 mm</t>
  </si>
  <si>
    <t>29533785</t>
  </si>
  <si>
    <t>https://podminky.urs.cz/item/CS_URS_2023_02/751513860</t>
  </si>
  <si>
    <t>59</t>
  </si>
  <si>
    <t>751514763</t>
  </si>
  <si>
    <t>Montáž protidešťové stříšky nebo výfukové hlavice do plechového potrubí kruhové s přírubou, průměru přes 200 do 300 mm</t>
  </si>
  <si>
    <t>1973014139</t>
  </si>
  <si>
    <t>https://podminky.urs.cz/item/CS_URS_2023_02/751514763</t>
  </si>
  <si>
    <t>60</t>
  </si>
  <si>
    <t>42974009</t>
  </si>
  <si>
    <t>stříška protidešťová s lemem Pz D 250mm</t>
  </si>
  <si>
    <t>1996906162</t>
  </si>
  <si>
    <t>61</t>
  </si>
  <si>
    <t>998751201</t>
  </si>
  <si>
    <t>Přesun hmot pro vzduchotechniku stanovený procentní sazbou (%) z ceny vodorovná dopravní vzdálenost do 50 m v objektech výšky do 12 m</t>
  </si>
  <si>
    <t>-133076897</t>
  </si>
  <si>
    <t>https://podminky.urs.cz/item/CS_URS_2023_02/998751201</t>
  </si>
  <si>
    <t>764</t>
  </si>
  <si>
    <t>Konstrukce klempířské</t>
  </si>
  <si>
    <t>62</t>
  </si>
  <si>
    <t>764004801</t>
  </si>
  <si>
    <t>Demontáž klempířských konstrukcí žlabu podokapního do suti</t>
  </si>
  <si>
    <t>-903747132</t>
  </si>
  <si>
    <t>https://podminky.urs.cz/item/CS_URS_2023_02/764004801</t>
  </si>
  <si>
    <t>10,358 "m.č. 1.01, dílna 1</t>
  </si>
  <si>
    <t>63</t>
  </si>
  <si>
    <t>764004861</t>
  </si>
  <si>
    <t>Demontáž klempířských konstrukcí svodu do suti</t>
  </si>
  <si>
    <t>1197255588</t>
  </si>
  <si>
    <t>https://podminky.urs.cz/item/CS_URS_2023_02/764004861</t>
  </si>
  <si>
    <t>5,2*3 "m.č. 1.07 - 1.15, dílny, sklady, učebny</t>
  </si>
  <si>
    <t>4 "m.č. 1.01, dílna 1</t>
  </si>
  <si>
    <t>64</t>
  </si>
  <si>
    <t>764511602</t>
  </si>
  <si>
    <t>Žlab podokapní z pozinkovaného plechu s povrchovou úpravou včetně háků a čel půlkruhový rš 330 mm</t>
  </si>
  <si>
    <t>1707304999</t>
  </si>
  <si>
    <t>https://podminky.urs.cz/item/CS_URS_2023_02/764511602</t>
  </si>
  <si>
    <t>65</t>
  </si>
  <si>
    <t>764511643</t>
  </si>
  <si>
    <t>Žlab podokapní z pozinkovaného plechu s povrchovou úpravou včetně háků a čel kotlík oválný (trychtýřový), rš žlabu/průměr svodu 330/120 mm</t>
  </si>
  <si>
    <t>-59701217</t>
  </si>
  <si>
    <t>https://podminky.urs.cz/item/CS_URS_2023_02/764511643</t>
  </si>
  <si>
    <t>1 "m.č. 1.01, dílna 1</t>
  </si>
  <si>
    <t>66</t>
  </si>
  <si>
    <t>764518623</t>
  </si>
  <si>
    <t>Svod z pozinkovaného plechu s upraveným povrchem včetně objímek, kolen a odskoků kruhový, průměru 120 mm</t>
  </si>
  <si>
    <t>-603960878</t>
  </si>
  <si>
    <t>https://podminky.urs.cz/item/CS_URS_2023_02/764518623</t>
  </si>
  <si>
    <t>67</t>
  </si>
  <si>
    <t>998764201</t>
  </si>
  <si>
    <t>Přesun hmot pro konstrukce klempířské stanovený procentní sazbou (%) z ceny vodorovná dopravní vzdálenost do 50 m v objektech výšky do 6 m</t>
  </si>
  <si>
    <t>13591587</t>
  </si>
  <si>
    <t>https://podminky.urs.cz/item/CS_URS_2023_02/998764201</t>
  </si>
  <si>
    <t>765</t>
  </si>
  <si>
    <t>Krytina skládaná</t>
  </si>
  <si>
    <t>68</t>
  </si>
  <si>
    <t>76519200R</t>
  </si>
  <si>
    <t>Nouzové zakrytí střechy plachtou včetně pomocné nosné konstrukce</t>
  </si>
  <si>
    <t>-433957495</t>
  </si>
  <si>
    <t>Poznámka k položce:_x000D_
zakrývání v průběhu postupné výměny panelů</t>
  </si>
  <si>
    <t>1385 "m.č. 1.07 - 1.15, dílny, sklady, učebny</t>
  </si>
  <si>
    <t>20,312*10,368 "m.č. 1.01 dílna 1</t>
  </si>
  <si>
    <t>69</t>
  </si>
  <si>
    <t>998765201</t>
  </si>
  <si>
    <t>Přesun hmot pro krytiny skládané stanovený procentní sazbou (%) z ceny vodorovná dopravní vzdálenost do 50 m v objektech výšky do 6 m</t>
  </si>
  <si>
    <t>-333942953</t>
  </si>
  <si>
    <t>https://podminky.urs.cz/item/CS_URS_2023_02/998765201</t>
  </si>
  <si>
    <t>767</t>
  </si>
  <si>
    <t>Konstrukce zámečnické</t>
  </si>
  <si>
    <t>70</t>
  </si>
  <si>
    <t>7673113R1</t>
  </si>
  <si>
    <t>Montáž světlíků pásových obloukových se zasklením, š. do 1500 mm</t>
  </si>
  <si>
    <t>-2134561601</t>
  </si>
  <si>
    <t>6*(2+10+11) "m.č. 1.07 - 1.15, dílny, sklady, učebny</t>
  </si>
  <si>
    <t>6*(3+3) "m.č. 1.01, dílna 1</t>
  </si>
  <si>
    <t>71</t>
  </si>
  <si>
    <t>56245R01</t>
  </si>
  <si>
    <t>světlík pásový obloukový 6000 x 1000 mm, hliníková konstrukce, polykarbonátové zasklení s antireflexní úpravou, Umax 1,1 W/m2K, větrací křídlo s elektropohonem, teleskopickým automatickým otevíráním ozn. O1</t>
  </si>
  <si>
    <t>-2067254196</t>
  </si>
  <si>
    <t>2+10+11 "m.č. 1.07 - 1.15, dílny, sklady, učebny</t>
  </si>
  <si>
    <t>3+3 "m.č. 1.01, dílna 1</t>
  </si>
  <si>
    <t>72</t>
  </si>
  <si>
    <t>767311841</t>
  </si>
  <si>
    <t>Demontáž světlíků s umělohmotnou výplní pásových obloukových</t>
  </si>
  <si>
    <t>-932922853</t>
  </si>
  <si>
    <t>https://podminky.urs.cz/item/CS_URS_2023_02/767311841</t>
  </si>
  <si>
    <t>6*1*(2+10+11) "m.č. 1.07 - 1.15, dílny, sklady, učebny</t>
  </si>
  <si>
    <t>6*1*(3+3) "m.č. 1.01, dílna 1</t>
  </si>
  <si>
    <t>73</t>
  </si>
  <si>
    <t>76731R01</t>
  </si>
  <si>
    <t>Dílenská dokumentace pro světlíky</t>
  </si>
  <si>
    <t>-1571986739</t>
  </si>
  <si>
    <t>1 "zpracování detailní dílenské dokumentace</t>
  </si>
  <si>
    <t>74</t>
  </si>
  <si>
    <t>7676518R1</t>
  </si>
  <si>
    <t>Demontáž kontrukce zavěšení garážových a průmyslových vrat sekčních zajížděcích pod strop</t>
  </si>
  <si>
    <t>836565762</t>
  </si>
  <si>
    <t>https://podminky.urs.cz/item/CS_URS_2023_02/7676518R1</t>
  </si>
  <si>
    <t>75</t>
  </si>
  <si>
    <t>767651R1</t>
  </si>
  <si>
    <t>Montáž kontrukce zavěšení garážových nebo průmyslových sekčních zajížděcích pod strop</t>
  </si>
  <si>
    <t>-215278279</t>
  </si>
  <si>
    <t>https://podminky.urs.cz/item/CS_URS_2023_02/767651R1</t>
  </si>
  <si>
    <t>76</t>
  </si>
  <si>
    <t>998767201</t>
  </si>
  <si>
    <t>Přesun hmot pro zámečnické konstrukce stanovený procentní sazbou (%) z ceny vodorovná dopravní vzdálenost do 50 m v objektech výšky do 6 m</t>
  </si>
  <si>
    <t>771555958</t>
  </si>
  <si>
    <t>https://podminky.urs.cz/item/CS_URS_2023_02/998767201</t>
  </si>
  <si>
    <t>784</t>
  </si>
  <si>
    <t>Dokončovací práce - malby a tapety</t>
  </si>
  <si>
    <t>77</t>
  </si>
  <si>
    <t>784181103</t>
  </si>
  <si>
    <t>Penetrace podkladu jednonásobná základní akrylátová bezbarvá v místnostech výšky přes 3,80 do 5,00 m</t>
  </si>
  <si>
    <t>-471965392</t>
  </si>
  <si>
    <t>https://podminky.urs.cz/item/CS_URS_2023_02/784181103</t>
  </si>
  <si>
    <t>17,213 "zazdívky v úrovni ocelových nosníků, u okapových hran</t>
  </si>
  <si>
    <t>68,575 "v místech kontaktu panelu se zdivem</t>
  </si>
  <si>
    <t>78</t>
  </si>
  <si>
    <t>784221103</t>
  </si>
  <si>
    <t>Malby z malířských směsí otěruvzdorných za sucha dvojnásobné, bílé za sucha otěruvzdorné dobře v místnostech výšky přes 3,80 do 5,00 m</t>
  </si>
  <si>
    <t>-1604275696</t>
  </si>
  <si>
    <t>https://podminky.urs.cz/item/CS_URS_2023_02/784221103</t>
  </si>
  <si>
    <t>789</t>
  </si>
  <si>
    <t>Povrchové úpravy ocelových konstrukcí a technologických zařízení</t>
  </si>
  <si>
    <t>79</t>
  </si>
  <si>
    <t>789323111</t>
  </si>
  <si>
    <t>Zhotovení nátěru ocelových konstrukcí třídy III jednosložkového základního, tloušťky do 80 μm</t>
  </si>
  <si>
    <t>-138380935</t>
  </si>
  <si>
    <t>https://podminky.urs.cz/item/CS_URS_2023_02/789323111</t>
  </si>
  <si>
    <t>11,5*53*0,922 "nosník ozn. A</t>
  </si>
  <si>
    <t>10,9*52*0,922 "nosník ozn. B</t>
  </si>
  <si>
    <t>10,45*10*0,922 "nosník ozn. C</t>
  </si>
  <si>
    <t>10,05*10*0,922 "nosník ozn. D</t>
  </si>
  <si>
    <t>1,2*315*0,922 "nosník ozn. E</t>
  </si>
  <si>
    <t>0,05*2*2*53*0,005 "DET. A</t>
  </si>
  <si>
    <t>0,05*(2*53+2*52)*0,005 "DET. B</t>
  </si>
  <si>
    <t>0,05*2*52*0,005 "DET. C</t>
  </si>
  <si>
    <t>0,05*2*10*0,005 "DET. D</t>
  </si>
  <si>
    <t>0,05*2*3*10*0,005 "DET. E</t>
  </si>
  <si>
    <t>0,05*2*2*10*0,005 "DET. F</t>
  </si>
  <si>
    <t>0,08 "podložky v případě nutnosti vyrovnání, odhad</t>
  </si>
  <si>
    <t>80</t>
  </si>
  <si>
    <t>24629024</t>
  </si>
  <si>
    <t>hmota nátěrová syntetická základní na ocelové konstrukce</t>
  </si>
  <si>
    <t>kg</t>
  </si>
  <si>
    <t>265050207</t>
  </si>
  <si>
    <t>Poznámka k položce:_x000D_
0,6kg/m2</t>
  </si>
  <si>
    <t>1622,317*0,603 'Přepočtené koeficientem množství</t>
  </si>
  <si>
    <t>81</t>
  </si>
  <si>
    <t>789323121</t>
  </si>
  <si>
    <t>Zhotovení nátěru ocelových konstrukcí třídy III jednosložkového krycího (vrchního), tloušťky do 80 μm</t>
  </si>
  <si>
    <t>-1517226787</t>
  </si>
  <si>
    <t>https://podminky.urs.cz/item/CS_URS_2023_02/789323121</t>
  </si>
  <si>
    <t>82</t>
  </si>
  <si>
    <t>24629162</t>
  </si>
  <si>
    <t>hmota nátěrová alkydová krycí (email) na ocelové konstrukce</t>
  </si>
  <si>
    <t>437055638</t>
  </si>
  <si>
    <t>Poznámka k položce:_x000D_
0,3kg/m2</t>
  </si>
  <si>
    <t>1622,317*0,299 'Přepočtené koeficientem množství</t>
  </si>
  <si>
    <t>83</t>
  </si>
  <si>
    <t>24511110</t>
  </si>
  <si>
    <t>ředidlo aceton technický</t>
  </si>
  <si>
    <t>-1579601407</t>
  </si>
  <si>
    <t>(978,257+485,073)*0,2</t>
  </si>
  <si>
    <t>ELE - Elektroinstalace</t>
  </si>
  <si>
    <t xml:space="preserve">    741 - Elektroinstalace - silnoproud</t>
  </si>
  <si>
    <t xml:space="preserve">      741.1 - Hromosvod - montáž</t>
  </si>
  <si>
    <t xml:space="preserve">      741.2 - Hromosvod - zemní práce</t>
  </si>
  <si>
    <t xml:space="preserve">      741.3 - Hromosvod - demontáž</t>
  </si>
  <si>
    <t xml:space="preserve">      741.4 - Hromosvod - nosný materiál</t>
  </si>
  <si>
    <t xml:space="preserve">      741.5 - Revize - hromosvod</t>
  </si>
  <si>
    <t xml:space="preserve">      741.6 - Elektroinstace - montáž</t>
  </si>
  <si>
    <t xml:space="preserve">      741.7 - Elektroinstalace - nosný materiál</t>
  </si>
  <si>
    <t xml:space="preserve">      741.8 - Revize</t>
  </si>
  <si>
    <t>741</t>
  </si>
  <si>
    <t>Elektroinstalace - silnoproud</t>
  </si>
  <si>
    <t>741.1</t>
  </si>
  <si>
    <t>Hromosvod - montáž</t>
  </si>
  <si>
    <t>210 22-0020</t>
  </si>
  <si>
    <t>Montáž uzemňovacího vedení vodičů FeZn pomocí svorek v zemi páskou do 120 mm2 ve městské zástavbě</t>
  </si>
  <si>
    <t>512</t>
  </si>
  <si>
    <t>1843406682</t>
  </si>
  <si>
    <t>210 22-0101</t>
  </si>
  <si>
    <t>Montáž hromosvodného vedení svodových vodičů s podpěrami průměru do 10 mm</t>
  </si>
  <si>
    <t>602588125</t>
  </si>
  <si>
    <t>743-4</t>
  </si>
  <si>
    <t>Montáž podpěr PV21 - lepení na střešní krytinu</t>
  </si>
  <si>
    <t>-1017917340</t>
  </si>
  <si>
    <t>210 22-0201</t>
  </si>
  <si>
    <t>Montáž tyčí jímacích na střešní hřeben do délky 3m</t>
  </si>
  <si>
    <t>-743478220</t>
  </si>
  <si>
    <t>210 22-0301</t>
  </si>
  <si>
    <t>Montáž svorek hromosvodných typu SS, SR 03 se 2 šrouby</t>
  </si>
  <si>
    <t>-1676927769</t>
  </si>
  <si>
    <t>210 22-0302</t>
  </si>
  <si>
    <t>Montáž svorek hromosvodných typu ST, SJ, SK, SZ, SR 01, 02 se 3 a více šrouby</t>
  </si>
  <si>
    <t>-838089510</t>
  </si>
  <si>
    <t>210 22-0372</t>
  </si>
  <si>
    <t>Montáž ochranných prvků - úhelníků nebo trubek do zdiva</t>
  </si>
  <si>
    <t>-732833905</t>
  </si>
  <si>
    <t>210 22-0401</t>
  </si>
  <si>
    <t>Montáž vedení hromosvodné - štítků k označení svodů</t>
  </si>
  <si>
    <t>1069972185</t>
  </si>
  <si>
    <t>210 22-0431</t>
  </si>
  <si>
    <t>Montáž vedení hromosvodné - tvarování prvků</t>
  </si>
  <si>
    <t>2140204451</t>
  </si>
  <si>
    <t>210 22-0451</t>
  </si>
  <si>
    <t>Montáž vedení hromosvodné - ochranného pospojování volně nebo pod omítku</t>
  </si>
  <si>
    <t>-2044809296</t>
  </si>
  <si>
    <t>210 22-0452</t>
  </si>
  <si>
    <t>Montáž vedení hromosvodné - ochranného pospojování pevně</t>
  </si>
  <si>
    <t>-876214613</t>
  </si>
  <si>
    <t>743-3</t>
  </si>
  <si>
    <t>Montážní práce,které nejsou obsaženy v ceníku</t>
  </si>
  <si>
    <t>786419744</t>
  </si>
  <si>
    <t>210 22-0361</t>
  </si>
  <si>
    <t>Montáž zemnících tyčí do dl.2m</t>
  </si>
  <si>
    <t>-728096424</t>
  </si>
  <si>
    <t>210 22-0457</t>
  </si>
  <si>
    <t>Obsyp vedení Bentonitem</t>
  </si>
  <si>
    <t>-721388054</t>
  </si>
  <si>
    <t>743-1</t>
  </si>
  <si>
    <t>Spolupráce montážní organizace s revizním technikem</t>
  </si>
  <si>
    <t>hod</t>
  </si>
  <si>
    <t>-1170697031</t>
  </si>
  <si>
    <t>743-2</t>
  </si>
  <si>
    <t>Zakreslení skutečného stavu ochrany před bleskem</t>
  </si>
  <si>
    <t>1717456521</t>
  </si>
  <si>
    <t>741.2</t>
  </si>
  <si>
    <t>Hromosvod - zemní práce</t>
  </si>
  <si>
    <t>460 07-0753</t>
  </si>
  <si>
    <t>Hloub. jamy ručně v tř. 3/ sondy pro zjišt. polohy podzem.vedení jáma pro montáž zem.t</t>
  </si>
  <si>
    <t>-1538382259</t>
  </si>
  <si>
    <t>460 12-0013</t>
  </si>
  <si>
    <t>Zásyp jam ručně v hornině třídy 3</t>
  </si>
  <si>
    <t>1757625704</t>
  </si>
  <si>
    <t>460 20-0133</t>
  </si>
  <si>
    <t>Hloubení kabelových nezapažených rýh ručně š 35 cm, hl 50 cm, v hornině tř 3</t>
  </si>
  <si>
    <t>889079074</t>
  </si>
  <si>
    <t>460 56-0033</t>
  </si>
  <si>
    <t>Zásyp rýh ručně šířky 35 cm, hloubky 50 cm, z horniny třídy 3</t>
  </si>
  <si>
    <t>2135791770</t>
  </si>
  <si>
    <t>460 00 3041</t>
  </si>
  <si>
    <t>Rozebrání dlažeb - ručně, spáry zalité</t>
  </si>
  <si>
    <t>-1985133753</t>
  </si>
  <si>
    <t>7433-2</t>
  </si>
  <si>
    <t>Vytyčení podzemních sítí / kabel nn,vodovod, sdělovací kabel /</t>
  </si>
  <si>
    <t>soub.</t>
  </si>
  <si>
    <t>-62000856</t>
  </si>
  <si>
    <t>460 65-0042</t>
  </si>
  <si>
    <t>Podkladová vrstva pod vč.zhutnění pod litý asfalt a beton, tl.do 10cm</t>
  </si>
  <si>
    <t>-85529169</t>
  </si>
  <si>
    <t>460 65-0131</t>
  </si>
  <si>
    <t>Kryt výkopu z litého asfaltu tl. 2cm</t>
  </si>
  <si>
    <t>-657783898</t>
  </si>
  <si>
    <t>7433-3</t>
  </si>
  <si>
    <t>Pasivní ochrana zemních svorek</t>
  </si>
  <si>
    <t>-390592356</t>
  </si>
  <si>
    <t>741.3</t>
  </si>
  <si>
    <t>Hromosvod - demontáž</t>
  </si>
  <si>
    <t>7434-1</t>
  </si>
  <si>
    <t>Demontáž jímacího vedení vč.podpěr</t>
  </si>
  <si>
    <t>-634324608</t>
  </si>
  <si>
    <t>7434-2</t>
  </si>
  <si>
    <t>Demontáž jímacích tyčí do 3m</t>
  </si>
  <si>
    <t>-1713120152</t>
  </si>
  <si>
    <t>7434-3</t>
  </si>
  <si>
    <t>Demontáž hromosvodových svorek do 2 šroubů</t>
  </si>
  <si>
    <t>1666171515</t>
  </si>
  <si>
    <t>7434-4</t>
  </si>
  <si>
    <t>Dtto - ale nad 3 šrouby</t>
  </si>
  <si>
    <t>-752323599</t>
  </si>
  <si>
    <t>7434-5</t>
  </si>
  <si>
    <t>Demontáž ochranného úhelníku</t>
  </si>
  <si>
    <t>-755780094</t>
  </si>
  <si>
    <t>7434-7</t>
  </si>
  <si>
    <t>Uložení zdemontoného materiálu na skládku</t>
  </si>
  <si>
    <t>73363804</t>
  </si>
  <si>
    <t>741.4</t>
  </si>
  <si>
    <t>Hromosvod - nosný materiál</t>
  </si>
  <si>
    <t>156 1526</t>
  </si>
  <si>
    <t>Jímací vodič AlMgSi 8</t>
  </si>
  <si>
    <t>1741565169</t>
  </si>
  <si>
    <t>354 41451</t>
  </si>
  <si>
    <t>Podpěra vedení do zdi PV 01</t>
  </si>
  <si>
    <t>-191180918</t>
  </si>
  <si>
    <t>354 34919</t>
  </si>
  <si>
    <t>Svorka ST N, upevnění svodu na okap. svody</t>
  </si>
  <si>
    <t>-648716156</t>
  </si>
  <si>
    <t>35 441 120</t>
  </si>
  <si>
    <t>Zemnící pásek FeZn 30/4</t>
  </si>
  <si>
    <t>-1681400962</t>
  </si>
  <si>
    <t>354 441 110</t>
  </si>
  <si>
    <t>Zemnící drát FeZn 10</t>
  </si>
  <si>
    <t>-1374234168</t>
  </si>
  <si>
    <t>354 41885</t>
  </si>
  <si>
    <t>Svorka SS  N</t>
  </si>
  <si>
    <t>629206372</t>
  </si>
  <si>
    <t>354 41895</t>
  </si>
  <si>
    <t>Svorka SP1  N</t>
  </si>
  <si>
    <t>2104556926</t>
  </si>
  <si>
    <t>354 41925</t>
  </si>
  <si>
    <t>Svorka zkušební  SZ   N</t>
  </si>
  <si>
    <t>-534434766</t>
  </si>
  <si>
    <t>354 41830</t>
  </si>
  <si>
    <t>Ochranný úhelník OÚ  N</t>
  </si>
  <si>
    <t>495654265</t>
  </si>
  <si>
    <t>354 41840</t>
  </si>
  <si>
    <t>Držák OÚ do zdi N</t>
  </si>
  <si>
    <t>796246491</t>
  </si>
  <si>
    <t>354 41875</t>
  </si>
  <si>
    <t>Svorka SK   N</t>
  </si>
  <si>
    <t>920090655</t>
  </si>
  <si>
    <t>7435-1</t>
  </si>
  <si>
    <t>Jímací tyč dl. 1m, AlMgSi, kompletní</t>
  </si>
  <si>
    <t>-447577957</t>
  </si>
  <si>
    <t>7435-2</t>
  </si>
  <si>
    <t>Podpěra vedení na plochou střechu PV21 lepící,kompletní</t>
  </si>
  <si>
    <t>817239980</t>
  </si>
  <si>
    <t>7435-3</t>
  </si>
  <si>
    <t>Distanční vzpěra dl.600mm</t>
  </si>
  <si>
    <t>407798353</t>
  </si>
  <si>
    <t>354 41905</t>
  </si>
  <si>
    <t>Svorka SO   N</t>
  </si>
  <si>
    <t>-1024613867</t>
  </si>
  <si>
    <t>354 41915</t>
  </si>
  <si>
    <t>Svorka SJ1b   N</t>
  </si>
  <si>
    <t>839691572</t>
  </si>
  <si>
    <t>7435-5</t>
  </si>
  <si>
    <t>Podpěra vedení PV11   N</t>
  </si>
  <si>
    <t>931502325</t>
  </si>
  <si>
    <t>7435-6</t>
  </si>
  <si>
    <t>Svorka SR 03</t>
  </si>
  <si>
    <t>-1718809759</t>
  </si>
  <si>
    <t>7435-8</t>
  </si>
  <si>
    <t>Výstražná tabulka - Nebezpečí blesku</t>
  </si>
  <si>
    <t>1448203392</t>
  </si>
  <si>
    <t>7435-9</t>
  </si>
  <si>
    <t>Popisný štítek</t>
  </si>
  <si>
    <t>158924927</t>
  </si>
  <si>
    <t>7435-10</t>
  </si>
  <si>
    <t>Drobný montážní materiál, který není obsažen v ceníku</t>
  </si>
  <si>
    <t>-968209255</t>
  </si>
  <si>
    <t>7435-11</t>
  </si>
  <si>
    <t>Zemnící tyč dl.2m, vč.připojovací svorky</t>
  </si>
  <si>
    <t>784115763</t>
  </si>
  <si>
    <t>741.5</t>
  </si>
  <si>
    <t>Revize - hromosvod</t>
  </si>
  <si>
    <t>210 28-0211</t>
  </si>
  <si>
    <t>Měření zemních odporů zemniče prvního nebo samostatného</t>
  </si>
  <si>
    <t>1587588035</t>
  </si>
  <si>
    <t>7439-1</t>
  </si>
  <si>
    <t>Kontrola jímací soustavy</t>
  </si>
  <si>
    <t>1898139391</t>
  </si>
  <si>
    <t>741.6</t>
  </si>
  <si>
    <t>Elektroinstace - montáž</t>
  </si>
  <si>
    <t>21001-0004</t>
  </si>
  <si>
    <t>Montáž trubky PVC 16</t>
  </si>
  <si>
    <t>2012938273</t>
  </si>
  <si>
    <t>21001-0005</t>
  </si>
  <si>
    <t>Montáž krabice ACIDUR</t>
  </si>
  <si>
    <t>969996304</t>
  </si>
  <si>
    <t>21002-0551</t>
  </si>
  <si>
    <t>Montáž konzole pro napínací matku - dílna č.1</t>
  </si>
  <si>
    <t>648485497</t>
  </si>
  <si>
    <t>21002-0553</t>
  </si>
  <si>
    <t>Montáž ocelového lanka - dílna č.1</t>
  </si>
  <si>
    <t>50228666</t>
  </si>
  <si>
    <t>2108-2159</t>
  </si>
  <si>
    <t>Montáž kabelů CYKY 3x1,5, 5x1,5</t>
  </si>
  <si>
    <t>737583003</t>
  </si>
  <si>
    <t>21010-0001</t>
  </si>
  <si>
    <t>Ukončení vodiče do 2,5mm2</t>
  </si>
  <si>
    <t>1237659104</t>
  </si>
  <si>
    <t>21090-0001</t>
  </si>
  <si>
    <t>Montáž rozvaděče do 20kg</t>
  </si>
  <si>
    <t>-2120290203</t>
  </si>
  <si>
    <t>21002-09</t>
  </si>
  <si>
    <t>Nosná konstrukce do 10kg</t>
  </si>
  <si>
    <t>1847453055</t>
  </si>
  <si>
    <t>740-1</t>
  </si>
  <si>
    <t>Demontáž zářivkových svítidel - dílna č.1</t>
  </si>
  <si>
    <t>1958493164</t>
  </si>
  <si>
    <t>740-2</t>
  </si>
  <si>
    <t>Vyčištění stávajicích zářivkových svítidel - dílna č.1</t>
  </si>
  <si>
    <t>215198836</t>
  </si>
  <si>
    <t>21020-2013</t>
  </si>
  <si>
    <t>Montáž stávajicích zářivkových svítidel - dílnač.1</t>
  </si>
  <si>
    <t>-138720803</t>
  </si>
  <si>
    <t>46068-0163</t>
  </si>
  <si>
    <t>Prorážení otvorů do 75cm - cihelné zdivo</t>
  </si>
  <si>
    <t>316232555</t>
  </si>
  <si>
    <t>46068-0593</t>
  </si>
  <si>
    <t>Vysekání drážky 3x5cm</t>
  </si>
  <si>
    <t>1928477499</t>
  </si>
  <si>
    <t>46071-0043</t>
  </si>
  <si>
    <t>Začištění drážky</t>
  </si>
  <si>
    <t>1662311140</t>
  </si>
  <si>
    <t>740-3</t>
  </si>
  <si>
    <t>Zakrytí obráběcích strojů a el.zařízení proti mech.poškození a vlhkosti</t>
  </si>
  <si>
    <t>-1831052680</t>
  </si>
  <si>
    <t>740-4</t>
  </si>
  <si>
    <t>Odkrytí ob.strojů a el.zařízení po demoličních pracech na stropě</t>
  </si>
  <si>
    <t>-289975353</t>
  </si>
  <si>
    <t>740-5</t>
  </si>
  <si>
    <t>Odstranění hrubých nečistot z kabel.roštů po demoličních pracech</t>
  </si>
  <si>
    <t>245843878</t>
  </si>
  <si>
    <t>740-6</t>
  </si>
  <si>
    <t>Oprava poškozené elektroinstalace při montáži a rozebrání lešení -</t>
  </si>
  <si>
    <t>1365311632</t>
  </si>
  <si>
    <t>740-7</t>
  </si>
  <si>
    <t>Zapojení a odzkoušení funkce pohonu prosvětlovacích světlíků</t>
  </si>
  <si>
    <t>-204804111</t>
  </si>
  <si>
    <t>740-8</t>
  </si>
  <si>
    <t>Demontáž nefunkčního el. vedení vč.podpěr a úklidu materiélu - dílnač.1</t>
  </si>
  <si>
    <t>hod.</t>
  </si>
  <si>
    <t>1626433901</t>
  </si>
  <si>
    <t>740-9</t>
  </si>
  <si>
    <t>Zářivkové trubice,36W, bílá - výměna poškozených trubic v dílně č.1</t>
  </si>
  <si>
    <t>-1634888935</t>
  </si>
  <si>
    <t>741.7</t>
  </si>
  <si>
    <t>Elektroinstalace - nosný materiál</t>
  </si>
  <si>
    <t>341-110302</t>
  </si>
  <si>
    <t>Kabel CYKY3Cx1,5</t>
  </si>
  <si>
    <t>1718456114</t>
  </si>
  <si>
    <t>341-110362</t>
  </si>
  <si>
    <t>Kabel CYKY5Cx1,5</t>
  </si>
  <si>
    <t>-1267968649</t>
  </si>
  <si>
    <t>741-1</t>
  </si>
  <si>
    <t>Ocelové lanko 6mm - dílna č.1</t>
  </si>
  <si>
    <t>1283016530</t>
  </si>
  <si>
    <t>741-2</t>
  </si>
  <si>
    <t>Kotevní konzole pro napínací matku M16</t>
  </si>
  <si>
    <t>-1599804358</t>
  </si>
  <si>
    <t>741-3</t>
  </si>
  <si>
    <t>Napínací matka M16</t>
  </si>
  <si>
    <t>1955882916</t>
  </si>
  <si>
    <t>741-4</t>
  </si>
  <si>
    <t>Trubka PVC 1516, pevná</t>
  </si>
  <si>
    <t>992827082</t>
  </si>
  <si>
    <t>741-5</t>
  </si>
  <si>
    <t>Krabice ACIDUR, 4xP16</t>
  </si>
  <si>
    <t>1989142526</t>
  </si>
  <si>
    <t>84</t>
  </si>
  <si>
    <t>741-6</t>
  </si>
  <si>
    <t>Zákrytová fólie PVC 4x5m, silná</t>
  </si>
  <si>
    <t>1314730340</t>
  </si>
  <si>
    <t>741.8</t>
  </si>
  <si>
    <t>Revize</t>
  </si>
  <si>
    <t>85</t>
  </si>
  <si>
    <t>7418.01</t>
  </si>
  <si>
    <t>Revize elektro - pouze obvody, do kterých se zasahovalo</t>
  </si>
  <si>
    <t>934020658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</si>
  <si>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</si>
  <si>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</si>
  <si>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</si>
  <si>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</si>
  <si>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</si>
  <si>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VRN3</t>
  </si>
  <si>
    <t>Zařízení staveniště</t>
  </si>
  <si>
    <t>030001000</t>
  </si>
  <si>
    <t>1024</t>
  </si>
  <si>
    <t>512772599</t>
  </si>
  <si>
    <t>https://podminky.urs.cz/item/CS_URS_2023_02/030001000</t>
  </si>
  <si>
    <t>1 "zřízení ploch, napojovací body a spotřeba médií, oplocení a zabezpečení staveniště, příjezdové komunikace a značení,stavební buňky,úklid staveniště</t>
  </si>
  <si>
    <t>VRN4</t>
  </si>
  <si>
    <t>Inženýrská činnost</t>
  </si>
  <si>
    <t>045002000</t>
  </si>
  <si>
    <t>Kompletační a koordinační činnost</t>
  </si>
  <si>
    <t>590498790</t>
  </si>
  <si>
    <t>https://podminky.urs.cz/item/CS_URS_2023_02/045002000</t>
  </si>
  <si>
    <t>1 "koordinace dodávek, technické poradenství, zakreslování změn do PD - DSPS dle požadavků SoD, účast na jednáních, projednání vstupů na cizí pozemky</t>
  </si>
  <si>
    <t>VRN5</t>
  </si>
  <si>
    <t>Finanční náklady</t>
  </si>
  <si>
    <t>050001000</t>
  </si>
  <si>
    <t>-1475607192</t>
  </si>
  <si>
    <t>https://podminky.urs.cz/item/CS_URS_2023_02/050001000</t>
  </si>
  <si>
    <t>1 "pojištění, bankovní záruka dle požadavků SoD</t>
  </si>
  <si>
    <t>VRN9</t>
  </si>
  <si>
    <t>Ostatní náklady</t>
  </si>
  <si>
    <t>094002000</t>
  </si>
  <si>
    <t>Ostatní náklady související s výstavbou</t>
  </si>
  <si>
    <t>-499167540</t>
  </si>
  <si>
    <t>https://podminky.urs.cz/item/CS_URS_2023_02/094002000</t>
  </si>
  <si>
    <t>1 "náklady zhotovitele plynoucí z postupného procesu demontáže a montáže</t>
  </si>
  <si>
    <t>09400200R</t>
  </si>
  <si>
    <t>Zábor veřejného prostranství</t>
  </si>
  <si>
    <t>-1649744879</t>
  </si>
  <si>
    <t>1 "chodník ulice Čáslavská, pozemek sousedního vlastníka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</si>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</sst>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75121412" TargetMode="External"/><Relationship Id="rId18" Type="http://schemas.openxmlformats.org/officeDocument/2006/relationships/hyperlink" Target="https://podminky.urs.cz/item/CS_URS_2023_02/993121119" TargetMode="External"/><Relationship Id="rId26" Type="http://schemas.openxmlformats.org/officeDocument/2006/relationships/hyperlink" Target="https://podminky.urs.cz/item/CS_URS_2023_02/712361803" TargetMode="External"/><Relationship Id="rId39" Type="http://schemas.openxmlformats.org/officeDocument/2006/relationships/hyperlink" Target="https://podminky.urs.cz/item/CS_URS_2023_02/998751201" TargetMode="External"/><Relationship Id="rId21" Type="http://schemas.openxmlformats.org/officeDocument/2006/relationships/hyperlink" Target="https://podminky.urs.cz/item/CS_URS_2023_02/997013111" TargetMode="External"/><Relationship Id="rId34" Type="http://schemas.openxmlformats.org/officeDocument/2006/relationships/hyperlink" Target="https://podminky.urs.cz/item/CS_URS_2023_02/998712201" TargetMode="External"/><Relationship Id="rId42" Type="http://schemas.openxmlformats.org/officeDocument/2006/relationships/hyperlink" Target="https://podminky.urs.cz/item/CS_URS_2023_02/764511602" TargetMode="External"/><Relationship Id="rId47" Type="http://schemas.openxmlformats.org/officeDocument/2006/relationships/hyperlink" Target="https://podminky.urs.cz/item/CS_URS_2023_02/767311841" TargetMode="External"/><Relationship Id="rId50" Type="http://schemas.openxmlformats.org/officeDocument/2006/relationships/hyperlink" Target="https://podminky.urs.cz/item/CS_URS_2023_02/998767201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3_02/941311811" TargetMode="External"/><Relationship Id="rId12" Type="http://schemas.openxmlformats.org/officeDocument/2006/relationships/hyperlink" Target="https://podminky.urs.cz/item/CS_URS_2023_02/975121411" TargetMode="External"/><Relationship Id="rId17" Type="http://schemas.openxmlformats.org/officeDocument/2006/relationships/hyperlink" Target="https://podminky.urs.cz/item/CS_URS_2023_02/993121111" TargetMode="External"/><Relationship Id="rId25" Type="http://schemas.openxmlformats.org/officeDocument/2006/relationships/hyperlink" Target="https://podminky.urs.cz/item/CS_URS_2023_02/998021021" TargetMode="External"/><Relationship Id="rId33" Type="http://schemas.openxmlformats.org/officeDocument/2006/relationships/hyperlink" Target="https://podminky.urs.cz/item/CS_URS_2023_02/712861803" TargetMode="External"/><Relationship Id="rId38" Type="http://schemas.openxmlformats.org/officeDocument/2006/relationships/hyperlink" Target="https://podminky.urs.cz/item/CS_URS_2023_02/751514763" TargetMode="External"/><Relationship Id="rId46" Type="http://schemas.openxmlformats.org/officeDocument/2006/relationships/hyperlink" Target="https://podminky.urs.cz/item/CS_URS_2023_02/998765201" TargetMode="External"/><Relationship Id="rId2" Type="http://schemas.openxmlformats.org/officeDocument/2006/relationships/hyperlink" Target="https://podminky.urs.cz/item/CS_URS_2023_02/612325122" TargetMode="External"/><Relationship Id="rId16" Type="http://schemas.openxmlformats.org/officeDocument/2006/relationships/hyperlink" Target="https://podminky.urs.cz/item/CS_URS_2023_02/993111119" TargetMode="External"/><Relationship Id="rId20" Type="http://schemas.openxmlformats.org/officeDocument/2006/relationships/hyperlink" Target="https://podminky.urs.cz/item/CS_URS_2023_02/993211119" TargetMode="External"/><Relationship Id="rId29" Type="http://schemas.openxmlformats.org/officeDocument/2006/relationships/hyperlink" Target="https://podminky.urs.cz/item/CS_URS_2023_02/712363352" TargetMode="External"/><Relationship Id="rId41" Type="http://schemas.openxmlformats.org/officeDocument/2006/relationships/hyperlink" Target="https://podminky.urs.cz/item/CS_URS_2023_02/764004861" TargetMode="External"/><Relationship Id="rId54" Type="http://schemas.openxmlformats.org/officeDocument/2006/relationships/hyperlink" Target="https://podminky.urs.cz/item/CS_URS_2023_02/789323121" TargetMode="External"/><Relationship Id="rId1" Type="http://schemas.openxmlformats.org/officeDocument/2006/relationships/hyperlink" Target="https://podminky.urs.cz/item/CS_URS_2023_02/444151111" TargetMode="External"/><Relationship Id="rId6" Type="http://schemas.openxmlformats.org/officeDocument/2006/relationships/hyperlink" Target="https://podminky.urs.cz/item/CS_URS_2023_02/941311211" TargetMode="External"/><Relationship Id="rId11" Type="http://schemas.openxmlformats.org/officeDocument/2006/relationships/hyperlink" Target="https://podminky.urs.cz/item/CS_URS_2023_02/952901221" TargetMode="External"/><Relationship Id="rId24" Type="http://schemas.openxmlformats.org/officeDocument/2006/relationships/hyperlink" Target="https://podminky.urs.cz/item/CS_URS_2023_02/997013871" TargetMode="External"/><Relationship Id="rId32" Type="http://schemas.openxmlformats.org/officeDocument/2006/relationships/hyperlink" Target="https://podminky.urs.cz/item/CS_URS_2023_02/712861705" TargetMode="External"/><Relationship Id="rId37" Type="http://schemas.openxmlformats.org/officeDocument/2006/relationships/hyperlink" Target="https://podminky.urs.cz/item/CS_URS_2023_02/751513860" TargetMode="External"/><Relationship Id="rId40" Type="http://schemas.openxmlformats.org/officeDocument/2006/relationships/hyperlink" Target="https://podminky.urs.cz/item/CS_URS_2023_02/764004801" TargetMode="External"/><Relationship Id="rId45" Type="http://schemas.openxmlformats.org/officeDocument/2006/relationships/hyperlink" Target="https://podminky.urs.cz/item/CS_URS_2023_02/998764201" TargetMode="External"/><Relationship Id="rId53" Type="http://schemas.openxmlformats.org/officeDocument/2006/relationships/hyperlink" Target="https://podminky.urs.cz/item/CS_URS_2023_02/789323111" TargetMode="External"/><Relationship Id="rId5" Type="http://schemas.openxmlformats.org/officeDocument/2006/relationships/hyperlink" Target="https://podminky.urs.cz/item/CS_URS_2023_02/941311111" TargetMode="External"/><Relationship Id="rId15" Type="http://schemas.openxmlformats.org/officeDocument/2006/relationships/hyperlink" Target="https://podminky.urs.cz/item/CS_URS_2023_02/993111111" TargetMode="External"/><Relationship Id="rId23" Type="http://schemas.openxmlformats.org/officeDocument/2006/relationships/hyperlink" Target="https://podminky.urs.cz/item/CS_URS_2023_02/997013509" TargetMode="External"/><Relationship Id="rId28" Type="http://schemas.openxmlformats.org/officeDocument/2006/relationships/hyperlink" Target="https://podminky.urs.cz/item/CS_URS_2023_02/712363122" TargetMode="External"/><Relationship Id="rId36" Type="http://schemas.openxmlformats.org/officeDocument/2006/relationships/hyperlink" Target="https://podminky.urs.cz/item/CS_URS_2023_02/751510871" TargetMode="External"/><Relationship Id="rId49" Type="http://schemas.openxmlformats.org/officeDocument/2006/relationships/hyperlink" Target="https://podminky.urs.cz/item/CS_URS_2023_02/767651R1" TargetMode="External"/><Relationship Id="rId10" Type="http://schemas.openxmlformats.org/officeDocument/2006/relationships/hyperlink" Target="https://podminky.urs.cz/item/CS_URS_2023_02/943311811" TargetMode="External"/><Relationship Id="rId19" Type="http://schemas.openxmlformats.org/officeDocument/2006/relationships/hyperlink" Target="https://podminky.urs.cz/item/CS_URS_2023_02/993211111" TargetMode="External"/><Relationship Id="rId31" Type="http://schemas.openxmlformats.org/officeDocument/2006/relationships/hyperlink" Target="https://podminky.urs.cz/item/CS_URS_2023_02/712363372" TargetMode="External"/><Relationship Id="rId44" Type="http://schemas.openxmlformats.org/officeDocument/2006/relationships/hyperlink" Target="https://podminky.urs.cz/item/CS_URS_2023_02/764518623" TargetMode="External"/><Relationship Id="rId52" Type="http://schemas.openxmlformats.org/officeDocument/2006/relationships/hyperlink" Target="https://podminky.urs.cz/item/CS_URS_2023_02/784221103" TargetMode="External"/><Relationship Id="rId4" Type="http://schemas.openxmlformats.org/officeDocument/2006/relationships/hyperlink" Target="https://podminky.urs.cz/item/CS_URS_2023_02/619991011" TargetMode="External"/><Relationship Id="rId9" Type="http://schemas.openxmlformats.org/officeDocument/2006/relationships/hyperlink" Target="https://podminky.urs.cz/item/CS_URS_2023_02/943311211" TargetMode="External"/><Relationship Id="rId14" Type="http://schemas.openxmlformats.org/officeDocument/2006/relationships/hyperlink" Target="https://podminky.urs.cz/item/CS_URS_2023_02/975121413" TargetMode="External"/><Relationship Id="rId22" Type="http://schemas.openxmlformats.org/officeDocument/2006/relationships/hyperlink" Target="https://podminky.urs.cz/item/CS_URS_2023_02/997013501" TargetMode="External"/><Relationship Id="rId27" Type="http://schemas.openxmlformats.org/officeDocument/2006/relationships/hyperlink" Target="https://podminky.urs.cz/item/CS_URS_2023_02/712363115" TargetMode="External"/><Relationship Id="rId30" Type="http://schemas.openxmlformats.org/officeDocument/2006/relationships/hyperlink" Target="https://podminky.urs.cz/item/CS_URS_2023_02/712363354" TargetMode="External"/><Relationship Id="rId35" Type="http://schemas.openxmlformats.org/officeDocument/2006/relationships/hyperlink" Target="https://podminky.urs.cz/item/CS_URS_2023_02/751510043" TargetMode="External"/><Relationship Id="rId43" Type="http://schemas.openxmlformats.org/officeDocument/2006/relationships/hyperlink" Target="https://podminky.urs.cz/item/CS_URS_2023_02/764511643" TargetMode="External"/><Relationship Id="rId48" Type="http://schemas.openxmlformats.org/officeDocument/2006/relationships/hyperlink" Target="https://podminky.urs.cz/item/CS_URS_2023_02/7676518R1" TargetMode="External"/><Relationship Id="rId8" Type="http://schemas.openxmlformats.org/officeDocument/2006/relationships/hyperlink" Target="https://podminky.urs.cz/item/CS_URS_2023_02/943311111" TargetMode="External"/><Relationship Id="rId51" Type="http://schemas.openxmlformats.org/officeDocument/2006/relationships/hyperlink" Target="https://podminky.urs.cz/item/CS_URS_2023_02/784181103" TargetMode="External"/><Relationship Id="rId3" Type="http://schemas.openxmlformats.org/officeDocument/2006/relationships/hyperlink" Target="https://podminky.urs.cz/item/CS_URS_2023_02/61232512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050001000" TargetMode="External"/><Relationship Id="rId2" Type="http://schemas.openxmlformats.org/officeDocument/2006/relationships/hyperlink" Target="https://podminky.urs.cz/item/CS_URS_2023_02/045002000" TargetMode="External"/><Relationship Id="rId1" Type="http://schemas.openxmlformats.org/officeDocument/2006/relationships/hyperlink" Target="https://podminky.urs.cz/item/CS_URS_2023_02/030001000" TargetMode="External"/><Relationship Id="rId5" Type="http://schemas.openxmlformats.org/officeDocument/2006/relationships/drawing" Target="../drawings/drawing4.xml"/><Relationship Id="rId4" Type="http://schemas.openxmlformats.org/officeDocument/2006/relationships/hyperlink" Target="https://podminky.urs.cz/item/CS_URS_2023_02/094002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8"/>
      <c r="AS2" s="378"/>
      <c r="AT2" s="378"/>
      <c r="AU2" s="378"/>
      <c r="AV2" s="378"/>
      <c r="AW2" s="378"/>
      <c r="AX2" s="378"/>
      <c r="AY2" s="378"/>
      <c r="AZ2" s="378"/>
      <c r="BA2" s="378"/>
      <c r="BB2" s="378"/>
      <c r="BC2" s="378"/>
      <c r="BD2" s="378"/>
      <c r="BE2" s="378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4"/>
      <c r="AQ5" s="24"/>
      <c r="AR5" s="22"/>
      <c r="BE5" s="339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4"/>
      <c r="AQ6" s="24"/>
      <c r="AR6" s="22"/>
      <c r="BE6" s="340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40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40"/>
      <c r="BS8" s="19" t="s">
        <v>6</v>
      </c>
    </row>
    <row r="9" spans="1:74" s="1" customFormat="1" ht="29.25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3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3" t="s">
        <v>29</v>
      </c>
      <c r="AO9" s="24"/>
      <c r="AP9" s="24"/>
      <c r="AQ9" s="24"/>
      <c r="AR9" s="22"/>
      <c r="BE9" s="340"/>
      <c r="BS9" s="19" t="s">
        <v>6</v>
      </c>
    </row>
    <row r="10" spans="1:74" s="1" customFormat="1" ht="12" customHeight="1">
      <c r="B10" s="23"/>
      <c r="C10" s="24"/>
      <c r="D10" s="31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40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34</v>
      </c>
      <c r="AL11" s="24"/>
      <c r="AM11" s="24"/>
      <c r="AN11" s="29" t="s">
        <v>32</v>
      </c>
      <c r="AO11" s="24"/>
      <c r="AP11" s="24"/>
      <c r="AQ11" s="24"/>
      <c r="AR11" s="22"/>
      <c r="BE11" s="340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40"/>
      <c r="BS12" s="19" t="s">
        <v>6</v>
      </c>
    </row>
    <row r="13" spans="1:74" s="1" customFormat="1" ht="12" customHeight="1">
      <c r="B13" s="23"/>
      <c r="C13" s="24"/>
      <c r="D13" s="31" t="s">
        <v>35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31</v>
      </c>
      <c r="AL13" s="24"/>
      <c r="AM13" s="24"/>
      <c r="AN13" s="34" t="s">
        <v>36</v>
      </c>
      <c r="AO13" s="24"/>
      <c r="AP13" s="24"/>
      <c r="AQ13" s="24"/>
      <c r="AR13" s="22"/>
      <c r="BE13" s="340"/>
      <c r="BS13" s="19" t="s">
        <v>6</v>
      </c>
    </row>
    <row r="14" spans="1:74" ht="12.75">
      <c r="B14" s="23"/>
      <c r="C14" s="24"/>
      <c r="D14" s="24"/>
      <c r="E14" s="345" t="s">
        <v>36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1" t="s">
        <v>34</v>
      </c>
      <c r="AL14" s="24"/>
      <c r="AM14" s="24"/>
      <c r="AN14" s="34" t="s">
        <v>36</v>
      </c>
      <c r="AO14" s="24"/>
      <c r="AP14" s="24"/>
      <c r="AQ14" s="24"/>
      <c r="AR14" s="22"/>
      <c r="BE14" s="340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40"/>
      <c r="BS15" s="19" t="s">
        <v>4</v>
      </c>
    </row>
    <row r="16" spans="1:74" s="1" customFormat="1" ht="12" customHeight="1">
      <c r="B16" s="23"/>
      <c r="C16" s="24"/>
      <c r="D16" s="31" t="s">
        <v>37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31</v>
      </c>
      <c r="AL16" s="24"/>
      <c r="AM16" s="24"/>
      <c r="AN16" s="29" t="s">
        <v>38</v>
      </c>
      <c r="AO16" s="24"/>
      <c r="AP16" s="24"/>
      <c r="AQ16" s="24"/>
      <c r="AR16" s="22"/>
      <c r="BE16" s="340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34</v>
      </c>
      <c r="AL17" s="24"/>
      <c r="AM17" s="24"/>
      <c r="AN17" s="29" t="s">
        <v>32</v>
      </c>
      <c r="AO17" s="24"/>
      <c r="AP17" s="24"/>
      <c r="AQ17" s="24"/>
      <c r="AR17" s="22"/>
      <c r="BE17" s="340"/>
      <c r="BS17" s="19" t="s">
        <v>40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40"/>
      <c r="BS18" s="19" t="s">
        <v>6</v>
      </c>
    </row>
    <row r="19" spans="1:71" s="1" customFormat="1" ht="12" customHeight="1">
      <c r="B19" s="23"/>
      <c r="C19" s="24"/>
      <c r="D19" s="31" t="s">
        <v>41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31</v>
      </c>
      <c r="AL19" s="24"/>
      <c r="AM19" s="24"/>
      <c r="AN19" s="29" t="s">
        <v>32</v>
      </c>
      <c r="AO19" s="24"/>
      <c r="AP19" s="24"/>
      <c r="AQ19" s="24"/>
      <c r="AR19" s="22"/>
      <c r="BE19" s="340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42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34</v>
      </c>
      <c r="AL20" s="24"/>
      <c r="AM20" s="24"/>
      <c r="AN20" s="29" t="s">
        <v>32</v>
      </c>
      <c r="AO20" s="24"/>
      <c r="AP20" s="24"/>
      <c r="AQ20" s="24"/>
      <c r="AR20" s="22"/>
      <c r="BE20" s="340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40"/>
    </row>
    <row r="22" spans="1:71" s="1" customFormat="1" ht="12" customHeight="1">
      <c r="B22" s="23"/>
      <c r="C22" s="24"/>
      <c r="D22" s="31" t="s">
        <v>43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40"/>
    </row>
    <row r="23" spans="1:71" s="1" customFormat="1" ht="47.25" customHeight="1">
      <c r="B23" s="23"/>
      <c r="C23" s="24"/>
      <c r="D23" s="24"/>
      <c r="E23" s="347" t="s">
        <v>44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4"/>
      <c r="AP23" s="24"/>
      <c r="AQ23" s="24"/>
      <c r="AR23" s="22"/>
      <c r="BE23" s="340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40"/>
    </row>
    <row r="25" spans="1:71" s="1" customFormat="1" ht="6.95" customHeight="1">
      <c r="B25" s="23"/>
      <c r="C25" s="24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4"/>
      <c r="AQ25" s="24"/>
      <c r="AR25" s="22"/>
      <c r="BE25" s="340"/>
    </row>
    <row r="26" spans="1:71" s="2" customFormat="1" ht="25.9" customHeight="1">
      <c r="A26" s="37"/>
      <c r="B26" s="38"/>
      <c r="C26" s="39"/>
      <c r="D26" s="40" t="s">
        <v>45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48">
        <f>ROUND(AG54,2)</f>
        <v>0</v>
      </c>
      <c r="AL26" s="349"/>
      <c r="AM26" s="349"/>
      <c r="AN26" s="349"/>
      <c r="AO26" s="349"/>
      <c r="AP26" s="39"/>
      <c r="AQ26" s="39"/>
      <c r="AR26" s="42"/>
      <c r="BE26" s="340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40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50" t="s">
        <v>46</v>
      </c>
      <c r="M28" s="350"/>
      <c r="N28" s="350"/>
      <c r="O28" s="350"/>
      <c r="P28" s="350"/>
      <c r="Q28" s="39"/>
      <c r="R28" s="39"/>
      <c r="S28" s="39"/>
      <c r="T28" s="39"/>
      <c r="U28" s="39"/>
      <c r="V28" s="39"/>
      <c r="W28" s="350" t="s">
        <v>47</v>
      </c>
      <c r="X28" s="350"/>
      <c r="Y28" s="350"/>
      <c r="Z28" s="350"/>
      <c r="AA28" s="350"/>
      <c r="AB28" s="350"/>
      <c r="AC28" s="350"/>
      <c r="AD28" s="350"/>
      <c r="AE28" s="350"/>
      <c r="AF28" s="39"/>
      <c r="AG28" s="39"/>
      <c r="AH28" s="39"/>
      <c r="AI28" s="39"/>
      <c r="AJ28" s="39"/>
      <c r="AK28" s="350" t="s">
        <v>48</v>
      </c>
      <c r="AL28" s="350"/>
      <c r="AM28" s="350"/>
      <c r="AN28" s="350"/>
      <c r="AO28" s="350"/>
      <c r="AP28" s="39"/>
      <c r="AQ28" s="39"/>
      <c r="AR28" s="42"/>
      <c r="BE28" s="340"/>
    </row>
    <row r="29" spans="1:71" s="3" customFormat="1" ht="14.45" customHeight="1">
      <c r="B29" s="43"/>
      <c r="C29" s="44"/>
      <c r="D29" s="31" t="s">
        <v>49</v>
      </c>
      <c r="E29" s="44"/>
      <c r="F29" s="31" t="s">
        <v>50</v>
      </c>
      <c r="G29" s="44"/>
      <c r="H29" s="44"/>
      <c r="I29" s="44"/>
      <c r="J29" s="44"/>
      <c r="K29" s="44"/>
      <c r="L29" s="353">
        <v>0.21</v>
      </c>
      <c r="M29" s="352"/>
      <c r="N29" s="352"/>
      <c r="O29" s="352"/>
      <c r="P29" s="352"/>
      <c r="Q29" s="44"/>
      <c r="R29" s="44"/>
      <c r="S29" s="44"/>
      <c r="T29" s="44"/>
      <c r="U29" s="44"/>
      <c r="V29" s="44"/>
      <c r="W29" s="351">
        <f>ROUND(AZ54, 2)</f>
        <v>0</v>
      </c>
      <c r="X29" s="352"/>
      <c r="Y29" s="352"/>
      <c r="Z29" s="352"/>
      <c r="AA29" s="352"/>
      <c r="AB29" s="352"/>
      <c r="AC29" s="352"/>
      <c r="AD29" s="352"/>
      <c r="AE29" s="352"/>
      <c r="AF29" s="44"/>
      <c r="AG29" s="44"/>
      <c r="AH29" s="44"/>
      <c r="AI29" s="44"/>
      <c r="AJ29" s="44"/>
      <c r="AK29" s="351">
        <f>ROUND(AV54, 2)</f>
        <v>0</v>
      </c>
      <c r="AL29" s="352"/>
      <c r="AM29" s="352"/>
      <c r="AN29" s="352"/>
      <c r="AO29" s="352"/>
      <c r="AP29" s="44"/>
      <c r="AQ29" s="44"/>
      <c r="AR29" s="45"/>
      <c r="BE29" s="341"/>
    </row>
    <row r="30" spans="1:71" s="3" customFormat="1" ht="14.45" customHeight="1">
      <c r="B30" s="43"/>
      <c r="C30" s="44"/>
      <c r="D30" s="44"/>
      <c r="E30" s="44"/>
      <c r="F30" s="31" t="s">
        <v>51</v>
      </c>
      <c r="G30" s="44"/>
      <c r="H30" s="44"/>
      <c r="I30" s="44"/>
      <c r="J30" s="44"/>
      <c r="K30" s="44"/>
      <c r="L30" s="353">
        <v>0.15</v>
      </c>
      <c r="M30" s="352"/>
      <c r="N30" s="352"/>
      <c r="O30" s="352"/>
      <c r="P30" s="352"/>
      <c r="Q30" s="44"/>
      <c r="R30" s="44"/>
      <c r="S30" s="44"/>
      <c r="T30" s="44"/>
      <c r="U30" s="44"/>
      <c r="V30" s="44"/>
      <c r="W30" s="351">
        <f>ROUND(BA54, 2)</f>
        <v>0</v>
      </c>
      <c r="X30" s="352"/>
      <c r="Y30" s="352"/>
      <c r="Z30" s="352"/>
      <c r="AA30" s="352"/>
      <c r="AB30" s="352"/>
      <c r="AC30" s="352"/>
      <c r="AD30" s="352"/>
      <c r="AE30" s="352"/>
      <c r="AF30" s="44"/>
      <c r="AG30" s="44"/>
      <c r="AH30" s="44"/>
      <c r="AI30" s="44"/>
      <c r="AJ30" s="44"/>
      <c r="AK30" s="351">
        <f>ROUND(AW54, 2)</f>
        <v>0</v>
      </c>
      <c r="AL30" s="352"/>
      <c r="AM30" s="352"/>
      <c r="AN30" s="352"/>
      <c r="AO30" s="352"/>
      <c r="AP30" s="44"/>
      <c r="AQ30" s="44"/>
      <c r="AR30" s="45"/>
      <c r="BE30" s="341"/>
    </row>
    <row r="31" spans="1:71" s="3" customFormat="1" ht="14.45" hidden="1" customHeight="1">
      <c r="B31" s="43"/>
      <c r="C31" s="44"/>
      <c r="D31" s="44"/>
      <c r="E31" s="44"/>
      <c r="F31" s="31" t="s">
        <v>52</v>
      </c>
      <c r="G31" s="44"/>
      <c r="H31" s="44"/>
      <c r="I31" s="44"/>
      <c r="J31" s="44"/>
      <c r="K31" s="44"/>
      <c r="L31" s="353">
        <v>0.21</v>
      </c>
      <c r="M31" s="352"/>
      <c r="N31" s="352"/>
      <c r="O31" s="352"/>
      <c r="P31" s="352"/>
      <c r="Q31" s="44"/>
      <c r="R31" s="44"/>
      <c r="S31" s="44"/>
      <c r="T31" s="44"/>
      <c r="U31" s="44"/>
      <c r="V31" s="44"/>
      <c r="W31" s="351">
        <f>ROUND(BB54, 2)</f>
        <v>0</v>
      </c>
      <c r="X31" s="352"/>
      <c r="Y31" s="352"/>
      <c r="Z31" s="352"/>
      <c r="AA31" s="352"/>
      <c r="AB31" s="352"/>
      <c r="AC31" s="352"/>
      <c r="AD31" s="352"/>
      <c r="AE31" s="352"/>
      <c r="AF31" s="44"/>
      <c r="AG31" s="44"/>
      <c r="AH31" s="44"/>
      <c r="AI31" s="44"/>
      <c r="AJ31" s="44"/>
      <c r="AK31" s="351">
        <v>0</v>
      </c>
      <c r="AL31" s="352"/>
      <c r="AM31" s="352"/>
      <c r="AN31" s="352"/>
      <c r="AO31" s="352"/>
      <c r="AP31" s="44"/>
      <c r="AQ31" s="44"/>
      <c r="AR31" s="45"/>
      <c r="BE31" s="341"/>
    </row>
    <row r="32" spans="1:71" s="3" customFormat="1" ht="14.45" hidden="1" customHeight="1">
      <c r="B32" s="43"/>
      <c r="C32" s="44"/>
      <c r="D32" s="44"/>
      <c r="E32" s="44"/>
      <c r="F32" s="31" t="s">
        <v>53</v>
      </c>
      <c r="G32" s="44"/>
      <c r="H32" s="44"/>
      <c r="I32" s="44"/>
      <c r="J32" s="44"/>
      <c r="K32" s="44"/>
      <c r="L32" s="353">
        <v>0.15</v>
      </c>
      <c r="M32" s="352"/>
      <c r="N32" s="352"/>
      <c r="O32" s="352"/>
      <c r="P32" s="352"/>
      <c r="Q32" s="44"/>
      <c r="R32" s="44"/>
      <c r="S32" s="44"/>
      <c r="T32" s="44"/>
      <c r="U32" s="44"/>
      <c r="V32" s="44"/>
      <c r="W32" s="351">
        <f>ROUND(BC54, 2)</f>
        <v>0</v>
      </c>
      <c r="X32" s="352"/>
      <c r="Y32" s="352"/>
      <c r="Z32" s="352"/>
      <c r="AA32" s="352"/>
      <c r="AB32" s="352"/>
      <c r="AC32" s="352"/>
      <c r="AD32" s="352"/>
      <c r="AE32" s="352"/>
      <c r="AF32" s="44"/>
      <c r="AG32" s="44"/>
      <c r="AH32" s="44"/>
      <c r="AI32" s="44"/>
      <c r="AJ32" s="44"/>
      <c r="AK32" s="351">
        <v>0</v>
      </c>
      <c r="AL32" s="352"/>
      <c r="AM32" s="352"/>
      <c r="AN32" s="352"/>
      <c r="AO32" s="352"/>
      <c r="AP32" s="44"/>
      <c r="AQ32" s="44"/>
      <c r="AR32" s="45"/>
      <c r="BE32" s="341"/>
    </row>
    <row r="33" spans="1:57" s="3" customFormat="1" ht="14.45" hidden="1" customHeight="1">
      <c r="B33" s="43"/>
      <c r="C33" s="44"/>
      <c r="D33" s="44"/>
      <c r="E33" s="44"/>
      <c r="F33" s="31" t="s">
        <v>54</v>
      </c>
      <c r="G33" s="44"/>
      <c r="H33" s="44"/>
      <c r="I33" s="44"/>
      <c r="J33" s="44"/>
      <c r="K33" s="44"/>
      <c r="L33" s="353">
        <v>0</v>
      </c>
      <c r="M33" s="352"/>
      <c r="N33" s="352"/>
      <c r="O33" s="352"/>
      <c r="P33" s="352"/>
      <c r="Q33" s="44"/>
      <c r="R33" s="44"/>
      <c r="S33" s="44"/>
      <c r="T33" s="44"/>
      <c r="U33" s="44"/>
      <c r="V33" s="44"/>
      <c r="W33" s="351">
        <f>ROUND(BD54, 2)</f>
        <v>0</v>
      </c>
      <c r="X33" s="352"/>
      <c r="Y33" s="352"/>
      <c r="Z33" s="352"/>
      <c r="AA33" s="352"/>
      <c r="AB33" s="352"/>
      <c r="AC33" s="352"/>
      <c r="AD33" s="352"/>
      <c r="AE33" s="352"/>
      <c r="AF33" s="44"/>
      <c r="AG33" s="44"/>
      <c r="AH33" s="44"/>
      <c r="AI33" s="44"/>
      <c r="AJ33" s="44"/>
      <c r="AK33" s="351">
        <v>0</v>
      </c>
      <c r="AL33" s="352"/>
      <c r="AM33" s="352"/>
      <c r="AN33" s="352"/>
      <c r="AO33" s="352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55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56</v>
      </c>
      <c r="U35" s="48"/>
      <c r="V35" s="48"/>
      <c r="W35" s="48"/>
      <c r="X35" s="354" t="s">
        <v>57</v>
      </c>
      <c r="Y35" s="355"/>
      <c r="Z35" s="355"/>
      <c r="AA35" s="355"/>
      <c r="AB35" s="355"/>
      <c r="AC35" s="48"/>
      <c r="AD35" s="48"/>
      <c r="AE35" s="48"/>
      <c r="AF35" s="48"/>
      <c r="AG35" s="48"/>
      <c r="AH35" s="48"/>
      <c r="AI35" s="48"/>
      <c r="AJ35" s="48"/>
      <c r="AK35" s="356">
        <f>SUM(AK26:AK33)</f>
        <v>0</v>
      </c>
      <c r="AL35" s="355"/>
      <c r="AM35" s="355"/>
      <c r="AN35" s="355"/>
      <c r="AO35" s="357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5" t="s">
        <v>58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1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202307-02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58" t="str">
        <f>K6</f>
        <v>SPŠ Chrudim - Rekonstrukce střešní konstrukce</v>
      </c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59"/>
      <c r="Z45" s="359"/>
      <c r="AA45" s="359"/>
      <c r="AB45" s="359"/>
      <c r="AC45" s="359"/>
      <c r="AD45" s="359"/>
      <c r="AE45" s="359"/>
      <c r="AF45" s="359"/>
      <c r="AG45" s="359"/>
      <c r="AH45" s="359"/>
      <c r="AI45" s="359"/>
      <c r="AJ45" s="359"/>
      <c r="AK45" s="359"/>
      <c r="AL45" s="359"/>
      <c r="AM45" s="359"/>
      <c r="AN45" s="359"/>
      <c r="AO45" s="359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>Čáslavská, Chrudim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360" t="str">
        <f>IF(AN8= "","",AN8)</f>
        <v>1. 8. 2023</v>
      </c>
      <c r="AN47" s="360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1" t="s">
        <v>30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>Pardubický kraj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361" t="str">
        <f>IF(E17="","",E17)</f>
        <v>AZ Optimal s.r.o.</v>
      </c>
      <c r="AN49" s="362"/>
      <c r="AO49" s="362"/>
      <c r="AP49" s="362"/>
      <c r="AQ49" s="39"/>
      <c r="AR49" s="42"/>
      <c r="AS49" s="363" t="s">
        <v>59</v>
      </c>
      <c r="AT49" s="364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41</v>
      </c>
      <c r="AJ50" s="39"/>
      <c r="AK50" s="39"/>
      <c r="AL50" s="39"/>
      <c r="AM50" s="361" t="str">
        <f>IF(E20="","",E20)</f>
        <v xml:space="preserve"> </v>
      </c>
      <c r="AN50" s="362"/>
      <c r="AO50" s="362"/>
      <c r="AP50" s="362"/>
      <c r="AQ50" s="39"/>
      <c r="AR50" s="42"/>
      <c r="AS50" s="365"/>
      <c r="AT50" s="366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67"/>
      <c r="AT51" s="368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69" t="s">
        <v>60</v>
      </c>
      <c r="D52" s="370"/>
      <c r="E52" s="370"/>
      <c r="F52" s="370"/>
      <c r="G52" s="370"/>
      <c r="H52" s="69"/>
      <c r="I52" s="371" t="s">
        <v>61</v>
      </c>
      <c r="J52" s="370"/>
      <c r="K52" s="370"/>
      <c r="L52" s="370"/>
      <c r="M52" s="370"/>
      <c r="N52" s="370"/>
      <c r="O52" s="370"/>
      <c r="P52" s="370"/>
      <c r="Q52" s="370"/>
      <c r="R52" s="370"/>
      <c r="S52" s="370"/>
      <c r="T52" s="370"/>
      <c r="U52" s="370"/>
      <c r="V52" s="370"/>
      <c r="W52" s="370"/>
      <c r="X52" s="370"/>
      <c r="Y52" s="370"/>
      <c r="Z52" s="370"/>
      <c r="AA52" s="370"/>
      <c r="AB52" s="370"/>
      <c r="AC52" s="370"/>
      <c r="AD52" s="370"/>
      <c r="AE52" s="370"/>
      <c r="AF52" s="370"/>
      <c r="AG52" s="372" t="s">
        <v>62</v>
      </c>
      <c r="AH52" s="370"/>
      <c r="AI52" s="370"/>
      <c r="AJ52" s="370"/>
      <c r="AK52" s="370"/>
      <c r="AL52" s="370"/>
      <c r="AM52" s="370"/>
      <c r="AN52" s="371" t="s">
        <v>63</v>
      </c>
      <c r="AO52" s="370"/>
      <c r="AP52" s="370"/>
      <c r="AQ52" s="70" t="s">
        <v>64</v>
      </c>
      <c r="AR52" s="42"/>
      <c r="AS52" s="71" t="s">
        <v>65</v>
      </c>
      <c r="AT52" s="72" t="s">
        <v>66</v>
      </c>
      <c r="AU52" s="72" t="s">
        <v>67</v>
      </c>
      <c r="AV52" s="72" t="s">
        <v>68</v>
      </c>
      <c r="AW52" s="72" t="s">
        <v>69</v>
      </c>
      <c r="AX52" s="72" t="s">
        <v>70</v>
      </c>
      <c r="AY52" s="72" t="s">
        <v>71</v>
      </c>
      <c r="AZ52" s="72" t="s">
        <v>72</v>
      </c>
      <c r="BA52" s="72" t="s">
        <v>73</v>
      </c>
      <c r="BB52" s="72" t="s">
        <v>74</v>
      </c>
      <c r="BC52" s="72" t="s">
        <v>75</v>
      </c>
      <c r="BD52" s="73" t="s">
        <v>76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77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76">
        <f>ROUND(SUM(AG55:AG57),2)</f>
        <v>0</v>
      </c>
      <c r="AH54" s="376"/>
      <c r="AI54" s="376"/>
      <c r="AJ54" s="376"/>
      <c r="AK54" s="376"/>
      <c r="AL54" s="376"/>
      <c r="AM54" s="376"/>
      <c r="AN54" s="377">
        <f>SUM(AG54,AT54)</f>
        <v>0</v>
      </c>
      <c r="AO54" s="377"/>
      <c r="AP54" s="377"/>
      <c r="AQ54" s="81" t="s">
        <v>32</v>
      </c>
      <c r="AR54" s="82"/>
      <c r="AS54" s="83">
        <f>ROUND(SUM(AS55:AS57),2)</f>
        <v>0</v>
      </c>
      <c r="AT54" s="84">
        <f>ROUND(SUM(AV54:AW54),2)</f>
        <v>0</v>
      </c>
      <c r="AU54" s="85">
        <f>ROUND(SUM(AU55:AU57),5)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ROUND(SUM(AZ55:AZ57),2)</f>
        <v>0</v>
      </c>
      <c r="BA54" s="84">
        <f>ROUND(SUM(BA55:BA57),2)</f>
        <v>0</v>
      </c>
      <c r="BB54" s="84">
        <f>ROUND(SUM(BB55:BB57),2)</f>
        <v>0</v>
      </c>
      <c r="BC54" s="84">
        <f>ROUND(SUM(BC55:BC57),2)</f>
        <v>0</v>
      </c>
      <c r="BD54" s="86">
        <f>ROUND(SUM(BD55:BD57),2)</f>
        <v>0</v>
      </c>
      <c r="BS54" s="87" t="s">
        <v>78</v>
      </c>
      <c r="BT54" s="87" t="s">
        <v>79</v>
      </c>
      <c r="BU54" s="88" t="s">
        <v>80</v>
      </c>
      <c r="BV54" s="87" t="s">
        <v>81</v>
      </c>
      <c r="BW54" s="87" t="s">
        <v>5</v>
      </c>
      <c r="BX54" s="87" t="s">
        <v>82</v>
      </c>
      <c r="CL54" s="87" t="s">
        <v>19</v>
      </c>
    </row>
    <row r="55" spans="1:91" s="7" customFormat="1" ht="16.5" customHeight="1">
      <c r="A55" s="89" t="s">
        <v>83</v>
      </c>
      <c r="B55" s="90"/>
      <c r="C55" s="91"/>
      <c r="D55" s="375" t="s">
        <v>84</v>
      </c>
      <c r="E55" s="375"/>
      <c r="F55" s="375"/>
      <c r="G55" s="375"/>
      <c r="H55" s="375"/>
      <c r="I55" s="92"/>
      <c r="J55" s="375" t="s">
        <v>85</v>
      </c>
      <c r="K55" s="375"/>
      <c r="L55" s="375"/>
      <c r="M55" s="375"/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  <c r="AA55" s="375"/>
      <c r="AB55" s="375"/>
      <c r="AC55" s="375"/>
      <c r="AD55" s="375"/>
      <c r="AE55" s="375"/>
      <c r="AF55" s="375"/>
      <c r="AG55" s="373">
        <f>'STA - Stavební část'!J30</f>
        <v>0</v>
      </c>
      <c r="AH55" s="374"/>
      <c r="AI55" s="374"/>
      <c r="AJ55" s="374"/>
      <c r="AK55" s="374"/>
      <c r="AL55" s="374"/>
      <c r="AM55" s="374"/>
      <c r="AN55" s="373">
        <f>SUM(AG55,AT55)</f>
        <v>0</v>
      </c>
      <c r="AO55" s="374"/>
      <c r="AP55" s="374"/>
      <c r="AQ55" s="93" t="s">
        <v>84</v>
      </c>
      <c r="AR55" s="94"/>
      <c r="AS55" s="95">
        <v>0</v>
      </c>
      <c r="AT55" s="96">
        <f>ROUND(SUM(AV55:AW55),2)</f>
        <v>0</v>
      </c>
      <c r="AU55" s="97">
        <f>'STA - Stavební část'!P94</f>
        <v>0</v>
      </c>
      <c r="AV55" s="96">
        <f>'STA - Stavební část'!J33</f>
        <v>0</v>
      </c>
      <c r="AW55" s="96">
        <f>'STA - Stavební část'!J34</f>
        <v>0</v>
      </c>
      <c r="AX55" s="96">
        <f>'STA - Stavební část'!J35</f>
        <v>0</v>
      </c>
      <c r="AY55" s="96">
        <f>'STA - Stavební část'!J36</f>
        <v>0</v>
      </c>
      <c r="AZ55" s="96">
        <f>'STA - Stavební část'!F33</f>
        <v>0</v>
      </c>
      <c r="BA55" s="96">
        <f>'STA - Stavební část'!F34</f>
        <v>0</v>
      </c>
      <c r="BB55" s="96">
        <f>'STA - Stavební část'!F35</f>
        <v>0</v>
      </c>
      <c r="BC55" s="96">
        <f>'STA - Stavební část'!F36</f>
        <v>0</v>
      </c>
      <c r="BD55" s="98">
        <f>'STA - Stavební část'!F37</f>
        <v>0</v>
      </c>
      <c r="BT55" s="99" t="s">
        <v>86</v>
      </c>
      <c r="BV55" s="99" t="s">
        <v>81</v>
      </c>
      <c r="BW55" s="99" t="s">
        <v>87</v>
      </c>
      <c r="BX55" s="99" t="s">
        <v>5</v>
      </c>
      <c r="CL55" s="99" t="s">
        <v>19</v>
      </c>
      <c r="CM55" s="99" t="s">
        <v>88</v>
      </c>
    </row>
    <row r="56" spans="1:91" s="7" customFormat="1" ht="16.5" customHeight="1">
      <c r="A56" s="89" t="s">
        <v>83</v>
      </c>
      <c r="B56" s="90"/>
      <c r="C56" s="91"/>
      <c r="D56" s="375" t="s">
        <v>89</v>
      </c>
      <c r="E56" s="375"/>
      <c r="F56" s="375"/>
      <c r="G56" s="375"/>
      <c r="H56" s="375"/>
      <c r="I56" s="92"/>
      <c r="J56" s="375" t="s">
        <v>90</v>
      </c>
      <c r="K56" s="375"/>
      <c r="L56" s="375"/>
      <c r="M56" s="375"/>
      <c r="N56" s="375"/>
      <c r="O56" s="375"/>
      <c r="P56" s="375"/>
      <c r="Q56" s="375"/>
      <c r="R56" s="375"/>
      <c r="S56" s="375"/>
      <c r="T56" s="375"/>
      <c r="U56" s="375"/>
      <c r="V56" s="375"/>
      <c r="W56" s="375"/>
      <c r="X56" s="375"/>
      <c r="Y56" s="375"/>
      <c r="Z56" s="375"/>
      <c r="AA56" s="375"/>
      <c r="AB56" s="375"/>
      <c r="AC56" s="375"/>
      <c r="AD56" s="375"/>
      <c r="AE56" s="375"/>
      <c r="AF56" s="375"/>
      <c r="AG56" s="373">
        <f>'ELE - Elektroinstalace'!J30</f>
        <v>0</v>
      </c>
      <c r="AH56" s="374"/>
      <c r="AI56" s="374"/>
      <c r="AJ56" s="374"/>
      <c r="AK56" s="374"/>
      <c r="AL56" s="374"/>
      <c r="AM56" s="374"/>
      <c r="AN56" s="373">
        <f>SUM(AG56,AT56)</f>
        <v>0</v>
      </c>
      <c r="AO56" s="374"/>
      <c r="AP56" s="374"/>
      <c r="AQ56" s="93" t="s">
        <v>84</v>
      </c>
      <c r="AR56" s="94"/>
      <c r="AS56" s="95">
        <v>0</v>
      </c>
      <c r="AT56" s="96">
        <f>ROUND(SUM(AV56:AW56),2)</f>
        <v>0</v>
      </c>
      <c r="AU56" s="97">
        <f>'ELE - Elektroinstalace'!P89</f>
        <v>0</v>
      </c>
      <c r="AV56" s="96">
        <f>'ELE - Elektroinstalace'!J33</f>
        <v>0</v>
      </c>
      <c r="AW56" s="96">
        <f>'ELE - Elektroinstalace'!J34</f>
        <v>0</v>
      </c>
      <c r="AX56" s="96">
        <f>'ELE - Elektroinstalace'!J35</f>
        <v>0</v>
      </c>
      <c r="AY56" s="96">
        <f>'ELE - Elektroinstalace'!J36</f>
        <v>0</v>
      </c>
      <c r="AZ56" s="96">
        <f>'ELE - Elektroinstalace'!F33</f>
        <v>0</v>
      </c>
      <c r="BA56" s="96">
        <f>'ELE - Elektroinstalace'!F34</f>
        <v>0</v>
      </c>
      <c r="BB56" s="96">
        <f>'ELE - Elektroinstalace'!F35</f>
        <v>0</v>
      </c>
      <c r="BC56" s="96">
        <f>'ELE - Elektroinstalace'!F36</f>
        <v>0</v>
      </c>
      <c r="BD56" s="98">
        <f>'ELE - Elektroinstalace'!F37</f>
        <v>0</v>
      </c>
      <c r="BT56" s="99" t="s">
        <v>86</v>
      </c>
      <c r="BV56" s="99" t="s">
        <v>81</v>
      </c>
      <c r="BW56" s="99" t="s">
        <v>91</v>
      </c>
      <c r="BX56" s="99" t="s">
        <v>5</v>
      </c>
      <c r="CL56" s="99" t="s">
        <v>19</v>
      </c>
      <c r="CM56" s="99" t="s">
        <v>88</v>
      </c>
    </row>
    <row r="57" spans="1:91" s="7" customFormat="1" ht="16.5" customHeight="1">
      <c r="A57" s="89" t="s">
        <v>83</v>
      </c>
      <c r="B57" s="90"/>
      <c r="C57" s="91"/>
      <c r="D57" s="375" t="s">
        <v>92</v>
      </c>
      <c r="E57" s="375"/>
      <c r="F57" s="375"/>
      <c r="G57" s="375"/>
      <c r="H57" s="375"/>
      <c r="I57" s="92"/>
      <c r="J57" s="375" t="s">
        <v>93</v>
      </c>
      <c r="K57" s="375"/>
      <c r="L57" s="375"/>
      <c r="M57" s="375"/>
      <c r="N57" s="375"/>
      <c r="O57" s="375"/>
      <c r="P57" s="375"/>
      <c r="Q57" s="375"/>
      <c r="R57" s="375"/>
      <c r="S57" s="375"/>
      <c r="T57" s="375"/>
      <c r="U57" s="375"/>
      <c r="V57" s="375"/>
      <c r="W57" s="375"/>
      <c r="X57" s="375"/>
      <c r="Y57" s="375"/>
      <c r="Z57" s="375"/>
      <c r="AA57" s="375"/>
      <c r="AB57" s="375"/>
      <c r="AC57" s="375"/>
      <c r="AD57" s="375"/>
      <c r="AE57" s="375"/>
      <c r="AF57" s="375"/>
      <c r="AG57" s="373">
        <f>'VRN - Vedlejší rozpočtové...'!J30</f>
        <v>0</v>
      </c>
      <c r="AH57" s="374"/>
      <c r="AI57" s="374"/>
      <c r="AJ57" s="374"/>
      <c r="AK57" s="374"/>
      <c r="AL57" s="374"/>
      <c r="AM57" s="374"/>
      <c r="AN57" s="373">
        <f>SUM(AG57,AT57)</f>
        <v>0</v>
      </c>
      <c r="AO57" s="374"/>
      <c r="AP57" s="374"/>
      <c r="AQ57" s="93" t="s">
        <v>84</v>
      </c>
      <c r="AR57" s="94"/>
      <c r="AS57" s="100">
        <v>0</v>
      </c>
      <c r="AT57" s="101">
        <f>ROUND(SUM(AV57:AW57),2)</f>
        <v>0</v>
      </c>
      <c r="AU57" s="102">
        <f>'VRN - Vedlejší rozpočtové...'!P84</f>
        <v>0</v>
      </c>
      <c r="AV57" s="101">
        <f>'VRN - Vedlejší rozpočtové...'!J33</f>
        <v>0</v>
      </c>
      <c r="AW57" s="101">
        <f>'VRN - Vedlejší rozpočtové...'!J34</f>
        <v>0</v>
      </c>
      <c r="AX57" s="101">
        <f>'VRN - Vedlejší rozpočtové...'!J35</f>
        <v>0</v>
      </c>
      <c r="AY57" s="101">
        <f>'VRN - Vedlejší rozpočtové...'!J36</f>
        <v>0</v>
      </c>
      <c r="AZ57" s="101">
        <f>'VRN - Vedlejší rozpočtové...'!F33</f>
        <v>0</v>
      </c>
      <c r="BA57" s="101">
        <f>'VRN - Vedlejší rozpočtové...'!F34</f>
        <v>0</v>
      </c>
      <c r="BB57" s="101">
        <f>'VRN - Vedlejší rozpočtové...'!F35</f>
        <v>0</v>
      </c>
      <c r="BC57" s="101">
        <f>'VRN - Vedlejší rozpočtové...'!F36</f>
        <v>0</v>
      </c>
      <c r="BD57" s="103">
        <f>'VRN - Vedlejší rozpočtové...'!F37</f>
        <v>0</v>
      </c>
      <c r="BT57" s="99" t="s">
        <v>86</v>
      </c>
      <c r="BV57" s="99" t="s">
        <v>81</v>
      </c>
      <c r="BW57" s="99" t="s">
        <v>94</v>
      </c>
      <c r="BX57" s="99" t="s">
        <v>5</v>
      </c>
      <c r="CL57" s="99" t="s">
        <v>19</v>
      </c>
      <c r="CM57" s="99" t="s">
        <v>88</v>
      </c>
    </row>
    <row r="58" spans="1:91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2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pans="1:91" s="2" customFormat="1" ht="6.95" customHeight="1">
      <c r="A59" s="37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42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algorithmName="SHA-512" hashValue="aUyDWABY85UmLI36ontMaCTG01lErKGOCFzRiRIlauXW1NduFW0c9CLqZi5KO6bP04T8r+K5I4HNYoJvx6qAzw==" saltValue="6V/5pP4Win4cjQE1DZ8+m2EY4mjEl4RAuCguPOT90IF91Omzsbbsl+sz4XteKlt7PgH4iIylV5bqsf1nXdnH0g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TA - Stavební část'!C2" display="/"/>
    <hyperlink ref="A56" location="'ELE - Elektroinstalace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</row>
    <row r="4" spans="1:46" s="1" customFormat="1" ht="24.95" customHeight="1">
      <c r="B4" s="22"/>
      <c r="D4" s="106" t="s">
        <v>95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9" t="str">
        <f>'Rekapitulace stavby'!K6</f>
        <v>SPŠ Chrudim - Rekonstrukce střešní konstrukce</v>
      </c>
      <c r="F7" s="380"/>
      <c r="G7" s="380"/>
      <c r="H7" s="380"/>
      <c r="L7" s="22"/>
    </row>
    <row r="8" spans="1:46" s="2" customFormat="1" ht="12" customHeight="1">
      <c r="A8" s="37"/>
      <c r="B8" s="42"/>
      <c r="C8" s="37"/>
      <c r="D8" s="108" t="s">
        <v>96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1" t="s">
        <v>97</v>
      </c>
      <c r="F9" s="382"/>
      <c r="G9" s="382"/>
      <c r="H9" s="382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32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1. 8. 2023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30</v>
      </c>
      <c r="E14" s="37"/>
      <c r="F14" s="37"/>
      <c r="G14" s="37"/>
      <c r="H14" s="37"/>
      <c r="I14" s="108" t="s">
        <v>31</v>
      </c>
      <c r="J14" s="110" t="s">
        <v>32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33</v>
      </c>
      <c r="F15" s="37"/>
      <c r="G15" s="37"/>
      <c r="H15" s="37"/>
      <c r="I15" s="108" t="s">
        <v>34</v>
      </c>
      <c r="J15" s="110" t="s">
        <v>32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35</v>
      </c>
      <c r="E17" s="37"/>
      <c r="F17" s="37"/>
      <c r="G17" s="37"/>
      <c r="H17" s="37"/>
      <c r="I17" s="108" t="s">
        <v>31</v>
      </c>
      <c r="J17" s="32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3" t="str">
        <f>'Rekapitulace stavby'!E14</f>
        <v>Vyplň údaj</v>
      </c>
      <c r="F18" s="384"/>
      <c r="G18" s="384"/>
      <c r="H18" s="384"/>
      <c r="I18" s="108" t="s">
        <v>34</v>
      </c>
      <c r="J18" s="32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37</v>
      </c>
      <c r="E20" s="37"/>
      <c r="F20" s="37"/>
      <c r="G20" s="37"/>
      <c r="H20" s="37"/>
      <c r="I20" s="108" t="s">
        <v>31</v>
      </c>
      <c r="J20" s="110" t="s">
        <v>38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39</v>
      </c>
      <c r="F21" s="37"/>
      <c r="G21" s="37"/>
      <c r="H21" s="37"/>
      <c r="I21" s="108" t="s">
        <v>34</v>
      </c>
      <c r="J21" s="110" t="s">
        <v>32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41</v>
      </c>
      <c r="E23" s="37"/>
      <c r="F23" s="37"/>
      <c r="G23" s="37"/>
      <c r="H23" s="37"/>
      <c r="I23" s="108" t="s">
        <v>31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34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43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5" t="s">
        <v>32</v>
      </c>
      <c r="F27" s="385"/>
      <c r="G27" s="385"/>
      <c r="H27" s="38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45</v>
      </c>
      <c r="E30" s="37"/>
      <c r="F30" s="37"/>
      <c r="G30" s="37"/>
      <c r="H30" s="37"/>
      <c r="I30" s="37"/>
      <c r="J30" s="117">
        <f>ROUND(J94,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47</v>
      </c>
      <c r="G32" s="37"/>
      <c r="H32" s="37"/>
      <c r="I32" s="118" t="s">
        <v>46</v>
      </c>
      <c r="J32" s="118" t="s">
        <v>48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49</v>
      </c>
      <c r="E33" s="108" t="s">
        <v>50</v>
      </c>
      <c r="F33" s="120">
        <f>ROUND((SUM(BE94:BE559)),  2)</f>
        <v>0</v>
      </c>
      <c r="G33" s="37"/>
      <c r="H33" s="37"/>
      <c r="I33" s="121">
        <v>0.21</v>
      </c>
      <c r="J33" s="120">
        <f>ROUND(((SUM(BE94:BE559))*I33),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51</v>
      </c>
      <c r="F34" s="120">
        <f>ROUND((SUM(BF94:BF559)),  2)</f>
        <v>0</v>
      </c>
      <c r="G34" s="37"/>
      <c r="H34" s="37"/>
      <c r="I34" s="121">
        <v>0.15</v>
      </c>
      <c r="J34" s="120">
        <f>ROUND(((SUM(BF94:BF559))*I34),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52</v>
      </c>
      <c r="F35" s="120">
        <f>ROUND((SUM(BG94:BG559)),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53</v>
      </c>
      <c r="F36" s="120">
        <f>ROUND((SUM(BH94:BH559)),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54</v>
      </c>
      <c r="F37" s="120">
        <f>ROUND((SUM(BI94:BI559)),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55</v>
      </c>
      <c r="E39" s="124"/>
      <c r="F39" s="124"/>
      <c r="G39" s="125" t="s">
        <v>56</v>
      </c>
      <c r="H39" s="126" t="s">
        <v>57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5" t="s">
        <v>98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SPŠ Chrudim - Rekonstrukce střešní konstrukce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58" t="str">
        <f>E9</f>
        <v>STA - Stavební část</v>
      </c>
      <c r="F50" s="388"/>
      <c r="G50" s="388"/>
      <c r="H50" s="388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Čáslavská, Chrudim</v>
      </c>
      <c r="G52" s="39"/>
      <c r="H52" s="39"/>
      <c r="I52" s="31" t="s">
        <v>24</v>
      </c>
      <c r="J52" s="62" t="str">
        <f>IF(J12="","",J12)</f>
        <v>1. 8. 2023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1" t="s">
        <v>30</v>
      </c>
      <c r="D54" s="39"/>
      <c r="E54" s="39"/>
      <c r="F54" s="29" t="str">
        <f>E15</f>
        <v>Pardubický kraj</v>
      </c>
      <c r="G54" s="39"/>
      <c r="H54" s="39"/>
      <c r="I54" s="31" t="s">
        <v>37</v>
      </c>
      <c r="J54" s="35" t="str">
        <f>E21</f>
        <v>AZ Optimal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31" t="s">
        <v>41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99</v>
      </c>
      <c r="D57" s="134"/>
      <c r="E57" s="134"/>
      <c r="F57" s="134"/>
      <c r="G57" s="134"/>
      <c r="H57" s="134"/>
      <c r="I57" s="134"/>
      <c r="J57" s="135" t="s">
        <v>100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77</v>
      </c>
      <c r="D59" s="39"/>
      <c r="E59" s="39"/>
      <c r="F59" s="39"/>
      <c r="G59" s="39"/>
      <c r="H59" s="39"/>
      <c r="I59" s="39"/>
      <c r="J59" s="80">
        <f>J94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101</v>
      </c>
    </row>
    <row r="60" spans="1:47" s="9" customFormat="1" ht="24.95" customHeight="1">
      <c r="B60" s="137"/>
      <c r="C60" s="138"/>
      <c r="D60" s="139" t="s">
        <v>102</v>
      </c>
      <c r="E60" s="140"/>
      <c r="F60" s="140"/>
      <c r="G60" s="140"/>
      <c r="H60" s="140"/>
      <c r="I60" s="140"/>
      <c r="J60" s="141">
        <f>J95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103</v>
      </c>
      <c r="E61" s="146"/>
      <c r="F61" s="146"/>
      <c r="G61" s="146"/>
      <c r="H61" s="146"/>
      <c r="I61" s="146"/>
      <c r="J61" s="147">
        <f>J96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104</v>
      </c>
      <c r="E62" s="146"/>
      <c r="F62" s="146"/>
      <c r="G62" s="146"/>
      <c r="H62" s="146"/>
      <c r="I62" s="146"/>
      <c r="J62" s="147">
        <f>J102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105</v>
      </c>
      <c r="E63" s="146"/>
      <c r="F63" s="146"/>
      <c r="G63" s="146"/>
      <c r="H63" s="146"/>
      <c r="I63" s="146"/>
      <c r="J63" s="147">
        <f>J165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106</v>
      </c>
      <c r="E64" s="146"/>
      <c r="F64" s="146"/>
      <c r="G64" s="146"/>
      <c r="H64" s="146"/>
      <c r="I64" s="146"/>
      <c r="J64" s="147">
        <f>J188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107</v>
      </c>
      <c r="E65" s="146"/>
      <c r="F65" s="146"/>
      <c r="G65" s="146"/>
      <c r="H65" s="146"/>
      <c r="I65" s="146"/>
      <c r="J65" s="147">
        <f>J299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108</v>
      </c>
      <c r="E66" s="146"/>
      <c r="F66" s="146"/>
      <c r="G66" s="146"/>
      <c r="H66" s="146"/>
      <c r="I66" s="146"/>
      <c r="J66" s="147">
        <f>J310</f>
        <v>0</v>
      </c>
      <c r="K66" s="144"/>
      <c r="L66" s="148"/>
    </row>
    <row r="67" spans="1:31" s="9" customFormat="1" ht="24.95" customHeight="1">
      <c r="B67" s="137"/>
      <c r="C67" s="138"/>
      <c r="D67" s="139" t="s">
        <v>109</v>
      </c>
      <c r="E67" s="140"/>
      <c r="F67" s="140"/>
      <c r="G67" s="140"/>
      <c r="H67" s="140"/>
      <c r="I67" s="140"/>
      <c r="J67" s="141">
        <f>J313</f>
        <v>0</v>
      </c>
      <c r="K67" s="138"/>
      <c r="L67" s="142"/>
    </row>
    <row r="68" spans="1:31" s="10" customFormat="1" ht="19.899999999999999" customHeight="1">
      <c r="B68" s="143"/>
      <c r="C68" s="144"/>
      <c r="D68" s="145" t="s">
        <v>110</v>
      </c>
      <c r="E68" s="146"/>
      <c r="F68" s="146"/>
      <c r="G68" s="146"/>
      <c r="H68" s="146"/>
      <c r="I68" s="146"/>
      <c r="J68" s="147">
        <f>J314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111</v>
      </c>
      <c r="E69" s="146"/>
      <c r="F69" s="146"/>
      <c r="G69" s="146"/>
      <c r="H69" s="146"/>
      <c r="I69" s="146"/>
      <c r="J69" s="147">
        <f>J382</f>
        <v>0</v>
      </c>
      <c r="K69" s="144"/>
      <c r="L69" s="148"/>
    </row>
    <row r="70" spans="1:31" s="10" customFormat="1" ht="19.899999999999999" customHeight="1">
      <c r="B70" s="143"/>
      <c r="C70" s="144"/>
      <c r="D70" s="145" t="s">
        <v>112</v>
      </c>
      <c r="E70" s="146"/>
      <c r="F70" s="146"/>
      <c r="G70" s="146"/>
      <c r="H70" s="146"/>
      <c r="I70" s="146"/>
      <c r="J70" s="147">
        <f>J404</f>
        <v>0</v>
      </c>
      <c r="K70" s="144"/>
      <c r="L70" s="148"/>
    </row>
    <row r="71" spans="1:31" s="10" customFormat="1" ht="19.899999999999999" customHeight="1">
      <c r="B71" s="143"/>
      <c r="C71" s="144"/>
      <c r="D71" s="145" t="s">
        <v>113</v>
      </c>
      <c r="E71" s="146"/>
      <c r="F71" s="146"/>
      <c r="G71" s="146"/>
      <c r="H71" s="146"/>
      <c r="I71" s="146"/>
      <c r="J71" s="147">
        <f>J432</f>
        <v>0</v>
      </c>
      <c r="K71" s="144"/>
      <c r="L71" s="148"/>
    </row>
    <row r="72" spans="1:31" s="10" customFormat="1" ht="19.899999999999999" customHeight="1">
      <c r="B72" s="143"/>
      <c r="C72" s="144"/>
      <c r="D72" s="145" t="s">
        <v>114</v>
      </c>
      <c r="E72" s="146"/>
      <c r="F72" s="146"/>
      <c r="G72" s="146"/>
      <c r="H72" s="146"/>
      <c r="I72" s="146"/>
      <c r="J72" s="147">
        <f>J440</f>
        <v>0</v>
      </c>
      <c r="K72" s="144"/>
      <c r="L72" s="148"/>
    </row>
    <row r="73" spans="1:31" s="10" customFormat="1" ht="19.899999999999999" customHeight="1">
      <c r="B73" s="143"/>
      <c r="C73" s="144"/>
      <c r="D73" s="145" t="s">
        <v>115</v>
      </c>
      <c r="E73" s="146"/>
      <c r="F73" s="146"/>
      <c r="G73" s="146"/>
      <c r="H73" s="146"/>
      <c r="I73" s="146"/>
      <c r="J73" s="147">
        <f>J464</f>
        <v>0</v>
      </c>
      <c r="K73" s="144"/>
      <c r="L73" s="148"/>
    </row>
    <row r="74" spans="1:31" s="10" customFormat="1" ht="19.899999999999999" customHeight="1">
      <c r="B74" s="143"/>
      <c r="C74" s="144"/>
      <c r="D74" s="145" t="s">
        <v>116</v>
      </c>
      <c r="E74" s="146"/>
      <c r="F74" s="146"/>
      <c r="G74" s="146"/>
      <c r="H74" s="146"/>
      <c r="I74" s="146"/>
      <c r="J74" s="147">
        <f>J475</f>
        <v>0</v>
      </c>
      <c r="K74" s="144"/>
      <c r="L74" s="148"/>
    </row>
    <row r="75" spans="1:31" s="2" customFormat="1" ht="21.75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6.95" customHeight="1">
      <c r="A76" s="37"/>
      <c r="B76" s="50"/>
      <c r="C76" s="51"/>
      <c r="D76" s="51"/>
      <c r="E76" s="51"/>
      <c r="F76" s="51"/>
      <c r="G76" s="51"/>
      <c r="H76" s="51"/>
      <c r="I76" s="51"/>
      <c r="J76" s="51"/>
      <c r="K76" s="51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80" spans="1:31" s="2" customFormat="1" ht="6.95" customHeight="1">
      <c r="A80" s="37"/>
      <c r="B80" s="52"/>
      <c r="C80" s="53"/>
      <c r="D80" s="53"/>
      <c r="E80" s="53"/>
      <c r="F80" s="53"/>
      <c r="G80" s="53"/>
      <c r="H80" s="53"/>
      <c r="I80" s="53"/>
      <c r="J80" s="53"/>
      <c r="K80" s="53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3" s="2" customFormat="1" ht="24.95" customHeight="1">
      <c r="A81" s="37"/>
      <c r="B81" s="38"/>
      <c r="C81" s="25" t="s">
        <v>117</v>
      </c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3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3" s="2" customFormat="1" ht="12" customHeight="1">
      <c r="A83" s="37"/>
      <c r="B83" s="38"/>
      <c r="C83" s="31" t="s">
        <v>16</v>
      </c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3" s="2" customFormat="1" ht="16.5" customHeight="1">
      <c r="A84" s="37"/>
      <c r="B84" s="38"/>
      <c r="C84" s="39"/>
      <c r="D84" s="39"/>
      <c r="E84" s="386" t="str">
        <f>E7</f>
        <v>SPŠ Chrudim - Rekonstrukce střešní konstrukce</v>
      </c>
      <c r="F84" s="387"/>
      <c r="G84" s="387"/>
      <c r="H84" s="387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3" s="2" customFormat="1" ht="12" customHeight="1">
      <c r="A85" s="37"/>
      <c r="B85" s="38"/>
      <c r="C85" s="31" t="s">
        <v>96</v>
      </c>
      <c r="D85" s="39"/>
      <c r="E85" s="39"/>
      <c r="F85" s="39"/>
      <c r="G85" s="39"/>
      <c r="H85" s="39"/>
      <c r="I85" s="39"/>
      <c r="J85" s="39"/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3" s="2" customFormat="1" ht="16.5" customHeight="1">
      <c r="A86" s="37"/>
      <c r="B86" s="38"/>
      <c r="C86" s="39"/>
      <c r="D86" s="39"/>
      <c r="E86" s="358" t="str">
        <f>E9</f>
        <v>STA - Stavební část</v>
      </c>
      <c r="F86" s="388"/>
      <c r="G86" s="388"/>
      <c r="H86" s="388"/>
      <c r="I86" s="39"/>
      <c r="J86" s="39"/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3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3" s="2" customFormat="1" ht="12" customHeight="1">
      <c r="A88" s="37"/>
      <c r="B88" s="38"/>
      <c r="C88" s="31" t="s">
        <v>22</v>
      </c>
      <c r="D88" s="39"/>
      <c r="E88" s="39"/>
      <c r="F88" s="29" t="str">
        <f>F12</f>
        <v>Čáslavská, Chrudim</v>
      </c>
      <c r="G88" s="39"/>
      <c r="H88" s="39"/>
      <c r="I88" s="31" t="s">
        <v>24</v>
      </c>
      <c r="J88" s="62" t="str">
        <f>IF(J12="","",J12)</f>
        <v>1. 8. 2023</v>
      </c>
      <c r="K88" s="39"/>
      <c r="L88" s="10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3" s="2" customFormat="1" ht="6.95" customHeight="1">
      <c r="A89" s="37"/>
      <c r="B89" s="38"/>
      <c r="C89" s="39"/>
      <c r="D89" s="39"/>
      <c r="E89" s="39"/>
      <c r="F89" s="39"/>
      <c r="G89" s="39"/>
      <c r="H89" s="39"/>
      <c r="I89" s="39"/>
      <c r="J89" s="39"/>
      <c r="K89" s="39"/>
      <c r="L89" s="10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3" s="2" customFormat="1" ht="15.2" customHeight="1">
      <c r="A90" s="37"/>
      <c r="B90" s="38"/>
      <c r="C90" s="31" t="s">
        <v>30</v>
      </c>
      <c r="D90" s="39"/>
      <c r="E90" s="39"/>
      <c r="F90" s="29" t="str">
        <f>E15</f>
        <v>Pardubický kraj</v>
      </c>
      <c r="G90" s="39"/>
      <c r="H90" s="39"/>
      <c r="I90" s="31" t="s">
        <v>37</v>
      </c>
      <c r="J90" s="35" t="str">
        <f>E21</f>
        <v>AZ Optimal s.r.o.</v>
      </c>
      <c r="K90" s="39"/>
      <c r="L90" s="10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3" s="2" customFormat="1" ht="15.2" customHeight="1">
      <c r="A91" s="37"/>
      <c r="B91" s="38"/>
      <c r="C91" s="31" t="s">
        <v>35</v>
      </c>
      <c r="D91" s="39"/>
      <c r="E91" s="39"/>
      <c r="F91" s="29" t="str">
        <f>IF(E18="","",E18)</f>
        <v>Vyplň údaj</v>
      </c>
      <c r="G91" s="39"/>
      <c r="H91" s="39"/>
      <c r="I91" s="31" t="s">
        <v>41</v>
      </c>
      <c r="J91" s="35" t="str">
        <f>E24</f>
        <v xml:space="preserve"> </v>
      </c>
      <c r="K91" s="39"/>
      <c r="L91" s="10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63" s="2" customFormat="1" ht="10.35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10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pans="1:63" s="11" customFormat="1" ht="29.25" customHeight="1">
      <c r="A93" s="149"/>
      <c r="B93" s="150"/>
      <c r="C93" s="151" t="s">
        <v>118</v>
      </c>
      <c r="D93" s="152" t="s">
        <v>64</v>
      </c>
      <c r="E93" s="152" t="s">
        <v>60</v>
      </c>
      <c r="F93" s="152" t="s">
        <v>61</v>
      </c>
      <c r="G93" s="152" t="s">
        <v>119</v>
      </c>
      <c r="H93" s="152" t="s">
        <v>120</v>
      </c>
      <c r="I93" s="152" t="s">
        <v>121</v>
      </c>
      <c r="J93" s="152" t="s">
        <v>100</v>
      </c>
      <c r="K93" s="153" t="s">
        <v>122</v>
      </c>
      <c r="L93" s="154"/>
      <c r="M93" s="71" t="s">
        <v>32</v>
      </c>
      <c r="N93" s="72" t="s">
        <v>49</v>
      </c>
      <c r="O93" s="72" t="s">
        <v>123</v>
      </c>
      <c r="P93" s="72" t="s">
        <v>124</v>
      </c>
      <c r="Q93" s="72" t="s">
        <v>125</v>
      </c>
      <c r="R93" s="72" t="s">
        <v>126</v>
      </c>
      <c r="S93" s="72" t="s">
        <v>127</v>
      </c>
      <c r="T93" s="73" t="s">
        <v>128</v>
      </c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</row>
    <row r="94" spans="1:63" s="2" customFormat="1" ht="22.9" customHeight="1">
      <c r="A94" s="37"/>
      <c r="B94" s="38"/>
      <c r="C94" s="78" t="s">
        <v>129</v>
      </c>
      <c r="D94" s="39"/>
      <c r="E94" s="39"/>
      <c r="F94" s="39"/>
      <c r="G94" s="39"/>
      <c r="H94" s="39"/>
      <c r="I94" s="39"/>
      <c r="J94" s="155">
        <f>BK94</f>
        <v>0</v>
      </c>
      <c r="K94" s="39"/>
      <c r="L94" s="42"/>
      <c r="M94" s="74"/>
      <c r="N94" s="156"/>
      <c r="O94" s="75"/>
      <c r="P94" s="157">
        <f>P95+P313</f>
        <v>0</v>
      </c>
      <c r="Q94" s="75"/>
      <c r="R94" s="157">
        <f>R95+R313</f>
        <v>99.330141260000005</v>
      </c>
      <c r="S94" s="75"/>
      <c r="T94" s="158">
        <f>T95+T313</f>
        <v>86.879967199999996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9" t="s">
        <v>78</v>
      </c>
      <c r="AU94" s="19" t="s">
        <v>101</v>
      </c>
      <c r="BK94" s="159">
        <f>BK95+BK313</f>
        <v>0</v>
      </c>
    </row>
    <row r="95" spans="1:63" s="12" customFormat="1" ht="25.9" customHeight="1">
      <c r="B95" s="160"/>
      <c r="C95" s="161"/>
      <c r="D95" s="162" t="s">
        <v>78</v>
      </c>
      <c r="E95" s="163" t="s">
        <v>130</v>
      </c>
      <c r="F95" s="163" t="s">
        <v>131</v>
      </c>
      <c r="G95" s="161"/>
      <c r="H95" s="161"/>
      <c r="I95" s="164"/>
      <c r="J95" s="165">
        <f>BK95</f>
        <v>0</v>
      </c>
      <c r="K95" s="161"/>
      <c r="L95" s="166"/>
      <c r="M95" s="167"/>
      <c r="N95" s="168"/>
      <c r="O95" s="168"/>
      <c r="P95" s="169">
        <f>P96+P102+P165+P188+P299+P310</f>
        <v>0</v>
      </c>
      <c r="Q95" s="168"/>
      <c r="R95" s="169">
        <f>R96+R102+R165+R188+R299+R310</f>
        <v>89.386379890000001</v>
      </c>
      <c r="S95" s="168"/>
      <c r="T95" s="170">
        <f>T96+T102+T165+T188+T299+T310</f>
        <v>77.45975</v>
      </c>
      <c r="AR95" s="171" t="s">
        <v>86</v>
      </c>
      <c r="AT95" s="172" t="s">
        <v>78</v>
      </c>
      <c r="AU95" s="172" t="s">
        <v>79</v>
      </c>
      <c r="AY95" s="171" t="s">
        <v>132</v>
      </c>
      <c r="BK95" s="173">
        <f>BK96+BK102+BK165+BK188+BK299+BK310</f>
        <v>0</v>
      </c>
    </row>
    <row r="96" spans="1:63" s="12" customFormat="1" ht="22.9" customHeight="1">
      <c r="B96" s="160"/>
      <c r="C96" s="161"/>
      <c r="D96" s="162" t="s">
        <v>78</v>
      </c>
      <c r="E96" s="174" t="s">
        <v>133</v>
      </c>
      <c r="F96" s="174" t="s">
        <v>134</v>
      </c>
      <c r="G96" s="161"/>
      <c r="H96" s="161"/>
      <c r="I96" s="164"/>
      <c r="J96" s="175">
        <f>BK96</f>
        <v>0</v>
      </c>
      <c r="K96" s="161"/>
      <c r="L96" s="166"/>
      <c r="M96" s="167"/>
      <c r="N96" s="168"/>
      <c r="O96" s="168"/>
      <c r="P96" s="169">
        <f>SUM(P97:P101)</f>
        <v>0</v>
      </c>
      <c r="Q96" s="168"/>
      <c r="R96" s="169">
        <f>SUM(R97:R101)</f>
        <v>12.337052499999999</v>
      </c>
      <c r="S96" s="168"/>
      <c r="T96" s="170">
        <f>SUM(T97:T101)</f>
        <v>0</v>
      </c>
      <c r="AR96" s="171" t="s">
        <v>86</v>
      </c>
      <c r="AT96" s="172" t="s">
        <v>78</v>
      </c>
      <c r="AU96" s="172" t="s">
        <v>86</v>
      </c>
      <c r="AY96" s="171" t="s">
        <v>132</v>
      </c>
      <c r="BK96" s="173">
        <f>SUM(BK97:BK101)</f>
        <v>0</v>
      </c>
    </row>
    <row r="97" spans="1:65" s="2" customFormat="1" ht="24.2" customHeight="1">
      <c r="A97" s="37"/>
      <c r="B97" s="38"/>
      <c r="C97" s="176" t="s">
        <v>86</v>
      </c>
      <c r="D97" s="176" t="s">
        <v>135</v>
      </c>
      <c r="E97" s="177" t="s">
        <v>136</v>
      </c>
      <c r="F97" s="178" t="s">
        <v>137</v>
      </c>
      <c r="G97" s="179" t="s">
        <v>138</v>
      </c>
      <c r="H97" s="180">
        <v>6.5709999999999997</v>
      </c>
      <c r="I97" s="181"/>
      <c r="J97" s="182">
        <f>ROUND(I97*H97,2)</f>
        <v>0</v>
      </c>
      <c r="K97" s="178" t="s">
        <v>32</v>
      </c>
      <c r="L97" s="42"/>
      <c r="M97" s="183" t="s">
        <v>32</v>
      </c>
      <c r="N97" s="184" t="s">
        <v>50</v>
      </c>
      <c r="O97" s="67"/>
      <c r="P97" s="185">
        <f>O97*H97</f>
        <v>0</v>
      </c>
      <c r="Q97" s="185">
        <v>1.8774999999999999</v>
      </c>
      <c r="R97" s="185">
        <f>Q97*H97</f>
        <v>12.337052499999999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139</v>
      </c>
      <c r="AT97" s="187" t="s">
        <v>135</v>
      </c>
      <c r="AU97" s="187" t="s">
        <v>88</v>
      </c>
      <c r="AY97" s="19" t="s">
        <v>132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19" t="s">
        <v>86</v>
      </c>
      <c r="BK97" s="188">
        <f>ROUND(I97*H97,2)</f>
        <v>0</v>
      </c>
      <c r="BL97" s="19" t="s">
        <v>139</v>
      </c>
      <c r="BM97" s="187" t="s">
        <v>140</v>
      </c>
    </row>
    <row r="98" spans="1:65" s="13" customFormat="1" ht="11.25">
      <c r="B98" s="189"/>
      <c r="C98" s="190"/>
      <c r="D98" s="191" t="s">
        <v>141</v>
      </c>
      <c r="E98" s="192" t="s">
        <v>32</v>
      </c>
      <c r="F98" s="193" t="s">
        <v>142</v>
      </c>
      <c r="G98" s="190"/>
      <c r="H98" s="192" t="s">
        <v>32</v>
      </c>
      <c r="I98" s="194"/>
      <c r="J98" s="190"/>
      <c r="K98" s="190"/>
      <c r="L98" s="195"/>
      <c r="M98" s="196"/>
      <c r="N98" s="197"/>
      <c r="O98" s="197"/>
      <c r="P98" s="197"/>
      <c r="Q98" s="197"/>
      <c r="R98" s="197"/>
      <c r="S98" s="197"/>
      <c r="T98" s="198"/>
      <c r="AT98" s="199" t="s">
        <v>141</v>
      </c>
      <c r="AU98" s="199" t="s">
        <v>88</v>
      </c>
      <c r="AV98" s="13" t="s">
        <v>86</v>
      </c>
      <c r="AW98" s="13" t="s">
        <v>40</v>
      </c>
      <c r="AX98" s="13" t="s">
        <v>79</v>
      </c>
      <c r="AY98" s="199" t="s">
        <v>132</v>
      </c>
    </row>
    <row r="99" spans="1:65" s="14" customFormat="1" ht="11.25">
      <c r="B99" s="200"/>
      <c r="C99" s="201"/>
      <c r="D99" s="191" t="s">
        <v>141</v>
      </c>
      <c r="E99" s="202" t="s">
        <v>32</v>
      </c>
      <c r="F99" s="203" t="s">
        <v>143</v>
      </c>
      <c r="G99" s="201"/>
      <c r="H99" s="204">
        <v>5.1559999999999997</v>
      </c>
      <c r="I99" s="205"/>
      <c r="J99" s="201"/>
      <c r="K99" s="201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141</v>
      </c>
      <c r="AU99" s="210" t="s">
        <v>88</v>
      </c>
      <c r="AV99" s="14" t="s">
        <v>88</v>
      </c>
      <c r="AW99" s="14" t="s">
        <v>40</v>
      </c>
      <c r="AX99" s="14" t="s">
        <v>79</v>
      </c>
      <c r="AY99" s="210" t="s">
        <v>132</v>
      </c>
    </row>
    <row r="100" spans="1:65" s="14" customFormat="1" ht="11.25">
      <c r="B100" s="200"/>
      <c r="C100" s="201"/>
      <c r="D100" s="191" t="s">
        <v>141</v>
      </c>
      <c r="E100" s="202" t="s">
        <v>32</v>
      </c>
      <c r="F100" s="203" t="s">
        <v>144</v>
      </c>
      <c r="G100" s="201"/>
      <c r="H100" s="204">
        <v>1.415</v>
      </c>
      <c r="I100" s="205"/>
      <c r="J100" s="201"/>
      <c r="K100" s="201"/>
      <c r="L100" s="206"/>
      <c r="M100" s="207"/>
      <c r="N100" s="208"/>
      <c r="O100" s="208"/>
      <c r="P100" s="208"/>
      <c r="Q100" s="208"/>
      <c r="R100" s="208"/>
      <c r="S100" s="208"/>
      <c r="T100" s="209"/>
      <c r="AT100" s="210" t="s">
        <v>141</v>
      </c>
      <c r="AU100" s="210" t="s">
        <v>88</v>
      </c>
      <c r="AV100" s="14" t="s">
        <v>88</v>
      </c>
      <c r="AW100" s="14" t="s">
        <v>40</v>
      </c>
      <c r="AX100" s="14" t="s">
        <v>79</v>
      </c>
      <c r="AY100" s="210" t="s">
        <v>132</v>
      </c>
    </row>
    <row r="101" spans="1:65" s="15" customFormat="1" ht="11.25">
      <c r="B101" s="211"/>
      <c r="C101" s="212"/>
      <c r="D101" s="191" t="s">
        <v>141</v>
      </c>
      <c r="E101" s="213" t="s">
        <v>32</v>
      </c>
      <c r="F101" s="214" t="s">
        <v>145</v>
      </c>
      <c r="G101" s="212"/>
      <c r="H101" s="215">
        <v>6.5709999999999997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141</v>
      </c>
      <c r="AU101" s="221" t="s">
        <v>88</v>
      </c>
      <c r="AV101" s="15" t="s">
        <v>139</v>
      </c>
      <c r="AW101" s="15" t="s">
        <v>40</v>
      </c>
      <c r="AX101" s="15" t="s">
        <v>86</v>
      </c>
      <c r="AY101" s="221" t="s">
        <v>132</v>
      </c>
    </row>
    <row r="102" spans="1:65" s="12" customFormat="1" ht="22.9" customHeight="1">
      <c r="B102" s="160"/>
      <c r="C102" s="161"/>
      <c r="D102" s="162" t="s">
        <v>78</v>
      </c>
      <c r="E102" s="174" t="s">
        <v>139</v>
      </c>
      <c r="F102" s="174" t="s">
        <v>146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SUM(P103:P164)</f>
        <v>0</v>
      </c>
      <c r="Q102" s="168"/>
      <c r="R102" s="169">
        <f>SUM(R103:R164)</f>
        <v>73.304525900000002</v>
      </c>
      <c r="S102" s="168"/>
      <c r="T102" s="170">
        <f>SUM(T103:T164)</f>
        <v>0</v>
      </c>
      <c r="AR102" s="171" t="s">
        <v>86</v>
      </c>
      <c r="AT102" s="172" t="s">
        <v>78</v>
      </c>
      <c r="AU102" s="172" t="s">
        <v>86</v>
      </c>
      <c r="AY102" s="171" t="s">
        <v>132</v>
      </c>
      <c r="BK102" s="173">
        <f>SUM(BK103:BK164)</f>
        <v>0</v>
      </c>
    </row>
    <row r="103" spans="1:65" s="2" customFormat="1" ht="44.25" customHeight="1">
      <c r="A103" s="37"/>
      <c r="B103" s="38"/>
      <c r="C103" s="176" t="s">
        <v>88</v>
      </c>
      <c r="D103" s="176" t="s">
        <v>135</v>
      </c>
      <c r="E103" s="177" t="s">
        <v>147</v>
      </c>
      <c r="F103" s="178" t="s">
        <v>148</v>
      </c>
      <c r="G103" s="179" t="s">
        <v>149</v>
      </c>
      <c r="H103" s="180">
        <v>54.395000000000003</v>
      </c>
      <c r="I103" s="181"/>
      <c r="J103" s="182">
        <f>ROUND(I103*H103,2)</f>
        <v>0</v>
      </c>
      <c r="K103" s="178" t="s">
        <v>32</v>
      </c>
      <c r="L103" s="42"/>
      <c r="M103" s="183" t="s">
        <v>32</v>
      </c>
      <c r="N103" s="184" t="s">
        <v>50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139</v>
      </c>
      <c r="AT103" s="187" t="s">
        <v>135</v>
      </c>
      <c r="AU103" s="187" t="s">
        <v>88</v>
      </c>
      <c r="AY103" s="19" t="s">
        <v>132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19" t="s">
        <v>86</v>
      </c>
      <c r="BK103" s="188">
        <f>ROUND(I103*H103,2)</f>
        <v>0</v>
      </c>
      <c r="BL103" s="19" t="s">
        <v>139</v>
      </c>
      <c r="BM103" s="187" t="s">
        <v>150</v>
      </c>
    </row>
    <row r="104" spans="1:65" s="2" customFormat="1" ht="19.5">
      <c r="A104" s="37"/>
      <c r="B104" s="38"/>
      <c r="C104" s="39"/>
      <c r="D104" s="191" t="s">
        <v>151</v>
      </c>
      <c r="E104" s="39"/>
      <c r="F104" s="222" t="s">
        <v>152</v>
      </c>
      <c r="G104" s="39"/>
      <c r="H104" s="39"/>
      <c r="I104" s="223"/>
      <c r="J104" s="39"/>
      <c r="K104" s="39"/>
      <c r="L104" s="42"/>
      <c r="M104" s="224"/>
      <c r="N104" s="225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9" t="s">
        <v>151</v>
      </c>
      <c r="AU104" s="19" t="s">
        <v>88</v>
      </c>
    </row>
    <row r="105" spans="1:65" s="13" customFormat="1" ht="11.25">
      <c r="B105" s="189"/>
      <c r="C105" s="190"/>
      <c r="D105" s="191" t="s">
        <v>141</v>
      </c>
      <c r="E105" s="192" t="s">
        <v>32</v>
      </c>
      <c r="F105" s="193" t="s">
        <v>153</v>
      </c>
      <c r="G105" s="190"/>
      <c r="H105" s="192" t="s">
        <v>32</v>
      </c>
      <c r="I105" s="194"/>
      <c r="J105" s="190"/>
      <c r="K105" s="190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141</v>
      </c>
      <c r="AU105" s="199" t="s">
        <v>88</v>
      </c>
      <c r="AV105" s="13" t="s">
        <v>86</v>
      </c>
      <c r="AW105" s="13" t="s">
        <v>40</v>
      </c>
      <c r="AX105" s="13" t="s">
        <v>79</v>
      </c>
      <c r="AY105" s="199" t="s">
        <v>132</v>
      </c>
    </row>
    <row r="106" spans="1:65" s="13" customFormat="1" ht="11.25">
      <c r="B106" s="189"/>
      <c r="C106" s="190"/>
      <c r="D106" s="191" t="s">
        <v>141</v>
      </c>
      <c r="E106" s="192" t="s">
        <v>32</v>
      </c>
      <c r="F106" s="193" t="s">
        <v>154</v>
      </c>
      <c r="G106" s="190"/>
      <c r="H106" s="192" t="s">
        <v>32</v>
      </c>
      <c r="I106" s="194"/>
      <c r="J106" s="190"/>
      <c r="K106" s="190"/>
      <c r="L106" s="195"/>
      <c r="M106" s="196"/>
      <c r="N106" s="197"/>
      <c r="O106" s="197"/>
      <c r="P106" s="197"/>
      <c r="Q106" s="197"/>
      <c r="R106" s="197"/>
      <c r="S106" s="197"/>
      <c r="T106" s="198"/>
      <c r="AT106" s="199" t="s">
        <v>141</v>
      </c>
      <c r="AU106" s="199" t="s">
        <v>88</v>
      </c>
      <c r="AV106" s="13" t="s">
        <v>86</v>
      </c>
      <c r="AW106" s="13" t="s">
        <v>40</v>
      </c>
      <c r="AX106" s="13" t="s">
        <v>79</v>
      </c>
      <c r="AY106" s="199" t="s">
        <v>132</v>
      </c>
    </row>
    <row r="107" spans="1:65" s="14" customFormat="1" ht="11.25">
      <c r="B107" s="200"/>
      <c r="C107" s="201"/>
      <c r="D107" s="191" t="s">
        <v>141</v>
      </c>
      <c r="E107" s="202" t="s">
        <v>32</v>
      </c>
      <c r="F107" s="203" t="s">
        <v>155</v>
      </c>
      <c r="G107" s="201"/>
      <c r="H107" s="204">
        <v>18.712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141</v>
      </c>
      <c r="AU107" s="210" t="s">
        <v>88</v>
      </c>
      <c r="AV107" s="14" t="s">
        <v>88</v>
      </c>
      <c r="AW107" s="14" t="s">
        <v>40</v>
      </c>
      <c r="AX107" s="14" t="s">
        <v>79</v>
      </c>
      <c r="AY107" s="210" t="s">
        <v>132</v>
      </c>
    </row>
    <row r="108" spans="1:65" s="14" customFormat="1" ht="11.25">
      <c r="B108" s="200"/>
      <c r="C108" s="201"/>
      <c r="D108" s="191" t="s">
        <v>141</v>
      </c>
      <c r="E108" s="202" t="s">
        <v>32</v>
      </c>
      <c r="F108" s="203" t="s">
        <v>156</v>
      </c>
      <c r="G108" s="201"/>
      <c r="H108" s="204">
        <v>17.401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141</v>
      </c>
      <c r="AU108" s="210" t="s">
        <v>88</v>
      </c>
      <c r="AV108" s="14" t="s">
        <v>88</v>
      </c>
      <c r="AW108" s="14" t="s">
        <v>40</v>
      </c>
      <c r="AX108" s="14" t="s">
        <v>79</v>
      </c>
      <c r="AY108" s="210" t="s">
        <v>132</v>
      </c>
    </row>
    <row r="109" spans="1:65" s="14" customFormat="1" ht="11.25">
      <c r="B109" s="200"/>
      <c r="C109" s="201"/>
      <c r="D109" s="191" t="s">
        <v>141</v>
      </c>
      <c r="E109" s="202" t="s">
        <v>32</v>
      </c>
      <c r="F109" s="203" t="s">
        <v>157</v>
      </c>
      <c r="G109" s="201"/>
      <c r="H109" s="204">
        <v>3.2080000000000002</v>
      </c>
      <c r="I109" s="205"/>
      <c r="J109" s="201"/>
      <c r="K109" s="201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141</v>
      </c>
      <c r="AU109" s="210" t="s">
        <v>88</v>
      </c>
      <c r="AV109" s="14" t="s">
        <v>88</v>
      </c>
      <c r="AW109" s="14" t="s">
        <v>40</v>
      </c>
      <c r="AX109" s="14" t="s">
        <v>79</v>
      </c>
      <c r="AY109" s="210" t="s">
        <v>132</v>
      </c>
    </row>
    <row r="110" spans="1:65" s="14" customFormat="1" ht="11.25">
      <c r="B110" s="200"/>
      <c r="C110" s="201"/>
      <c r="D110" s="191" t="s">
        <v>141</v>
      </c>
      <c r="E110" s="202" t="s">
        <v>32</v>
      </c>
      <c r="F110" s="203" t="s">
        <v>158</v>
      </c>
      <c r="G110" s="201"/>
      <c r="H110" s="204">
        <v>3.085</v>
      </c>
      <c r="I110" s="205"/>
      <c r="J110" s="201"/>
      <c r="K110" s="201"/>
      <c r="L110" s="206"/>
      <c r="M110" s="207"/>
      <c r="N110" s="208"/>
      <c r="O110" s="208"/>
      <c r="P110" s="208"/>
      <c r="Q110" s="208"/>
      <c r="R110" s="208"/>
      <c r="S110" s="208"/>
      <c r="T110" s="209"/>
      <c r="AT110" s="210" t="s">
        <v>141</v>
      </c>
      <c r="AU110" s="210" t="s">
        <v>88</v>
      </c>
      <c r="AV110" s="14" t="s">
        <v>88</v>
      </c>
      <c r="AW110" s="14" t="s">
        <v>40</v>
      </c>
      <c r="AX110" s="14" t="s">
        <v>79</v>
      </c>
      <c r="AY110" s="210" t="s">
        <v>132</v>
      </c>
    </row>
    <row r="111" spans="1:65" s="14" customFormat="1" ht="11.25">
      <c r="B111" s="200"/>
      <c r="C111" s="201"/>
      <c r="D111" s="191" t="s">
        <v>141</v>
      </c>
      <c r="E111" s="202" t="s">
        <v>32</v>
      </c>
      <c r="F111" s="203" t="s">
        <v>159</v>
      </c>
      <c r="G111" s="201"/>
      <c r="H111" s="204">
        <v>11.605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141</v>
      </c>
      <c r="AU111" s="210" t="s">
        <v>88</v>
      </c>
      <c r="AV111" s="14" t="s">
        <v>88</v>
      </c>
      <c r="AW111" s="14" t="s">
        <v>40</v>
      </c>
      <c r="AX111" s="14" t="s">
        <v>79</v>
      </c>
      <c r="AY111" s="210" t="s">
        <v>132</v>
      </c>
    </row>
    <row r="112" spans="1:65" s="16" customFormat="1" ht="11.25">
      <c r="B112" s="226"/>
      <c r="C112" s="227"/>
      <c r="D112" s="191" t="s">
        <v>141</v>
      </c>
      <c r="E112" s="228" t="s">
        <v>32</v>
      </c>
      <c r="F112" s="229" t="s">
        <v>160</v>
      </c>
      <c r="G112" s="227"/>
      <c r="H112" s="230">
        <v>54.010999999999996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141</v>
      </c>
      <c r="AU112" s="236" t="s">
        <v>88</v>
      </c>
      <c r="AV112" s="16" t="s">
        <v>133</v>
      </c>
      <c r="AW112" s="16" t="s">
        <v>40</v>
      </c>
      <c r="AX112" s="16" t="s">
        <v>79</v>
      </c>
      <c r="AY112" s="236" t="s">
        <v>132</v>
      </c>
    </row>
    <row r="113" spans="1:65" s="13" customFormat="1" ht="11.25">
      <c r="B113" s="189"/>
      <c r="C113" s="190"/>
      <c r="D113" s="191" t="s">
        <v>141</v>
      </c>
      <c r="E113" s="192" t="s">
        <v>32</v>
      </c>
      <c r="F113" s="193" t="s">
        <v>161</v>
      </c>
      <c r="G113" s="190"/>
      <c r="H113" s="192" t="s">
        <v>32</v>
      </c>
      <c r="I113" s="194"/>
      <c r="J113" s="190"/>
      <c r="K113" s="190"/>
      <c r="L113" s="195"/>
      <c r="M113" s="196"/>
      <c r="N113" s="197"/>
      <c r="O113" s="197"/>
      <c r="P113" s="197"/>
      <c r="Q113" s="197"/>
      <c r="R113" s="197"/>
      <c r="S113" s="197"/>
      <c r="T113" s="198"/>
      <c r="AT113" s="199" t="s">
        <v>141</v>
      </c>
      <c r="AU113" s="199" t="s">
        <v>88</v>
      </c>
      <c r="AV113" s="13" t="s">
        <v>86</v>
      </c>
      <c r="AW113" s="13" t="s">
        <v>40</v>
      </c>
      <c r="AX113" s="13" t="s">
        <v>79</v>
      </c>
      <c r="AY113" s="199" t="s">
        <v>132</v>
      </c>
    </row>
    <row r="114" spans="1:65" s="14" customFormat="1" ht="11.25">
      <c r="B114" s="200"/>
      <c r="C114" s="201"/>
      <c r="D114" s="191" t="s">
        <v>141</v>
      </c>
      <c r="E114" s="202" t="s">
        <v>32</v>
      </c>
      <c r="F114" s="203" t="s">
        <v>162</v>
      </c>
      <c r="G114" s="201"/>
      <c r="H114" s="204">
        <v>8.3000000000000004E-2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141</v>
      </c>
      <c r="AU114" s="210" t="s">
        <v>88</v>
      </c>
      <c r="AV114" s="14" t="s">
        <v>88</v>
      </c>
      <c r="AW114" s="14" t="s">
        <v>40</v>
      </c>
      <c r="AX114" s="14" t="s">
        <v>79</v>
      </c>
      <c r="AY114" s="210" t="s">
        <v>132</v>
      </c>
    </row>
    <row r="115" spans="1:65" s="14" customFormat="1" ht="11.25">
      <c r="B115" s="200"/>
      <c r="C115" s="201"/>
      <c r="D115" s="191" t="s">
        <v>141</v>
      </c>
      <c r="E115" s="202" t="s">
        <v>32</v>
      </c>
      <c r="F115" s="203" t="s">
        <v>163</v>
      </c>
      <c r="G115" s="201"/>
      <c r="H115" s="204">
        <v>8.2000000000000003E-2</v>
      </c>
      <c r="I115" s="205"/>
      <c r="J115" s="201"/>
      <c r="K115" s="201"/>
      <c r="L115" s="206"/>
      <c r="M115" s="207"/>
      <c r="N115" s="208"/>
      <c r="O115" s="208"/>
      <c r="P115" s="208"/>
      <c r="Q115" s="208"/>
      <c r="R115" s="208"/>
      <c r="S115" s="208"/>
      <c r="T115" s="209"/>
      <c r="AT115" s="210" t="s">
        <v>141</v>
      </c>
      <c r="AU115" s="210" t="s">
        <v>88</v>
      </c>
      <c r="AV115" s="14" t="s">
        <v>88</v>
      </c>
      <c r="AW115" s="14" t="s">
        <v>40</v>
      </c>
      <c r="AX115" s="14" t="s">
        <v>79</v>
      </c>
      <c r="AY115" s="210" t="s">
        <v>132</v>
      </c>
    </row>
    <row r="116" spans="1:65" s="14" customFormat="1" ht="11.25">
      <c r="B116" s="200"/>
      <c r="C116" s="201"/>
      <c r="D116" s="191" t="s">
        <v>141</v>
      </c>
      <c r="E116" s="202" t="s">
        <v>32</v>
      </c>
      <c r="F116" s="203" t="s">
        <v>164</v>
      </c>
      <c r="G116" s="201"/>
      <c r="H116" s="204">
        <v>4.1000000000000002E-2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141</v>
      </c>
      <c r="AU116" s="210" t="s">
        <v>88</v>
      </c>
      <c r="AV116" s="14" t="s">
        <v>88</v>
      </c>
      <c r="AW116" s="14" t="s">
        <v>40</v>
      </c>
      <c r="AX116" s="14" t="s">
        <v>79</v>
      </c>
      <c r="AY116" s="210" t="s">
        <v>132</v>
      </c>
    </row>
    <row r="117" spans="1:65" s="14" customFormat="1" ht="11.25">
      <c r="B117" s="200"/>
      <c r="C117" s="201"/>
      <c r="D117" s="191" t="s">
        <v>141</v>
      </c>
      <c r="E117" s="202" t="s">
        <v>32</v>
      </c>
      <c r="F117" s="203" t="s">
        <v>165</v>
      </c>
      <c r="G117" s="201"/>
      <c r="H117" s="204">
        <v>8.0000000000000002E-3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141</v>
      </c>
      <c r="AU117" s="210" t="s">
        <v>88</v>
      </c>
      <c r="AV117" s="14" t="s">
        <v>88</v>
      </c>
      <c r="AW117" s="14" t="s">
        <v>40</v>
      </c>
      <c r="AX117" s="14" t="s">
        <v>79</v>
      </c>
      <c r="AY117" s="210" t="s">
        <v>132</v>
      </c>
    </row>
    <row r="118" spans="1:65" s="14" customFormat="1" ht="11.25">
      <c r="B118" s="200"/>
      <c r="C118" s="201"/>
      <c r="D118" s="191" t="s">
        <v>141</v>
      </c>
      <c r="E118" s="202" t="s">
        <v>32</v>
      </c>
      <c r="F118" s="203" t="s">
        <v>166</v>
      </c>
      <c r="G118" s="201"/>
      <c r="H118" s="204">
        <v>2.4E-2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141</v>
      </c>
      <c r="AU118" s="210" t="s">
        <v>88</v>
      </c>
      <c r="AV118" s="14" t="s">
        <v>88</v>
      </c>
      <c r="AW118" s="14" t="s">
        <v>40</v>
      </c>
      <c r="AX118" s="14" t="s">
        <v>79</v>
      </c>
      <c r="AY118" s="210" t="s">
        <v>132</v>
      </c>
    </row>
    <row r="119" spans="1:65" s="14" customFormat="1" ht="11.25">
      <c r="B119" s="200"/>
      <c r="C119" s="201"/>
      <c r="D119" s="191" t="s">
        <v>141</v>
      </c>
      <c r="E119" s="202" t="s">
        <v>32</v>
      </c>
      <c r="F119" s="203" t="s">
        <v>167</v>
      </c>
      <c r="G119" s="201"/>
      <c r="H119" s="204">
        <v>1.6E-2</v>
      </c>
      <c r="I119" s="205"/>
      <c r="J119" s="201"/>
      <c r="K119" s="201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141</v>
      </c>
      <c r="AU119" s="210" t="s">
        <v>88</v>
      </c>
      <c r="AV119" s="14" t="s">
        <v>88</v>
      </c>
      <c r="AW119" s="14" t="s">
        <v>40</v>
      </c>
      <c r="AX119" s="14" t="s">
        <v>79</v>
      </c>
      <c r="AY119" s="210" t="s">
        <v>132</v>
      </c>
    </row>
    <row r="120" spans="1:65" s="14" customFormat="1" ht="11.25">
      <c r="B120" s="200"/>
      <c r="C120" s="201"/>
      <c r="D120" s="191" t="s">
        <v>141</v>
      </c>
      <c r="E120" s="202" t="s">
        <v>32</v>
      </c>
      <c r="F120" s="203" t="s">
        <v>168</v>
      </c>
      <c r="G120" s="201"/>
      <c r="H120" s="204">
        <v>0.13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141</v>
      </c>
      <c r="AU120" s="210" t="s">
        <v>88</v>
      </c>
      <c r="AV120" s="14" t="s">
        <v>88</v>
      </c>
      <c r="AW120" s="14" t="s">
        <v>40</v>
      </c>
      <c r="AX120" s="14" t="s">
        <v>79</v>
      </c>
      <c r="AY120" s="210" t="s">
        <v>132</v>
      </c>
    </row>
    <row r="121" spans="1:65" s="16" customFormat="1" ht="11.25">
      <c r="B121" s="226"/>
      <c r="C121" s="227"/>
      <c r="D121" s="191" t="s">
        <v>141</v>
      </c>
      <c r="E121" s="228" t="s">
        <v>32</v>
      </c>
      <c r="F121" s="229" t="s">
        <v>160</v>
      </c>
      <c r="G121" s="227"/>
      <c r="H121" s="230">
        <v>0.38400000000000001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141</v>
      </c>
      <c r="AU121" s="236" t="s">
        <v>88</v>
      </c>
      <c r="AV121" s="16" t="s">
        <v>133</v>
      </c>
      <c r="AW121" s="16" t="s">
        <v>40</v>
      </c>
      <c r="AX121" s="16" t="s">
        <v>79</v>
      </c>
      <c r="AY121" s="236" t="s">
        <v>132</v>
      </c>
    </row>
    <row r="122" spans="1:65" s="15" customFormat="1" ht="11.25">
      <c r="B122" s="211"/>
      <c r="C122" s="212"/>
      <c r="D122" s="191" t="s">
        <v>141</v>
      </c>
      <c r="E122" s="213" t="s">
        <v>32</v>
      </c>
      <c r="F122" s="214" t="s">
        <v>145</v>
      </c>
      <c r="G122" s="212"/>
      <c r="H122" s="215">
        <v>54.394999999999996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141</v>
      </c>
      <c r="AU122" s="221" t="s">
        <v>88</v>
      </c>
      <c r="AV122" s="15" t="s">
        <v>139</v>
      </c>
      <c r="AW122" s="15" t="s">
        <v>40</v>
      </c>
      <c r="AX122" s="15" t="s">
        <v>86</v>
      </c>
      <c r="AY122" s="221" t="s">
        <v>132</v>
      </c>
    </row>
    <row r="123" spans="1:65" s="2" customFormat="1" ht="21.75" customHeight="1">
      <c r="A123" s="37"/>
      <c r="B123" s="38"/>
      <c r="C123" s="237" t="s">
        <v>133</v>
      </c>
      <c r="D123" s="237" t="s">
        <v>169</v>
      </c>
      <c r="E123" s="238" t="s">
        <v>170</v>
      </c>
      <c r="F123" s="239" t="s">
        <v>171</v>
      </c>
      <c r="G123" s="240" t="s">
        <v>149</v>
      </c>
      <c r="H123" s="241">
        <v>55.631</v>
      </c>
      <c r="I123" s="242"/>
      <c r="J123" s="243">
        <f>ROUND(I123*H123,2)</f>
        <v>0</v>
      </c>
      <c r="K123" s="239" t="s">
        <v>172</v>
      </c>
      <c r="L123" s="244"/>
      <c r="M123" s="245" t="s">
        <v>32</v>
      </c>
      <c r="N123" s="246" t="s">
        <v>50</v>
      </c>
      <c r="O123" s="67"/>
      <c r="P123" s="185">
        <f>O123*H123</f>
        <v>0</v>
      </c>
      <c r="Q123" s="185">
        <v>1</v>
      </c>
      <c r="R123" s="185">
        <f>Q123*H123</f>
        <v>55.631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173</v>
      </c>
      <c r="AT123" s="187" t="s">
        <v>169</v>
      </c>
      <c r="AU123" s="187" t="s">
        <v>88</v>
      </c>
      <c r="AY123" s="19" t="s">
        <v>132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86</v>
      </c>
      <c r="BK123" s="188">
        <f>ROUND(I123*H123,2)</f>
        <v>0</v>
      </c>
      <c r="BL123" s="19" t="s">
        <v>139</v>
      </c>
      <c r="BM123" s="187" t="s">
        <v>174</v>
      </c>
    </row>
    <row r="124" spans="1:65" s="2" customFormat="1" ht="19.5">
      <c r="A124" s="37"/>
      <c r="B124" s="38"/>
      <c r="C124" s="39"/>
      <c r="D124" s="191" t="s">
        <v>151</v>
      </c>
      <c r="E124" s="39"/>
      <c r="F124" s="222" t="s">
        <v>175</v>
      </c>
      <c r="G124" s="39"/>
      <c r="H124" s="39"/>
      <c r="I124" s="223"/>
      <c r="J124" s="39"/>
      <c r="K124" s="39"/>
      <c r="L124" s="42"/>
      <c r="M124" s="224"/>
      <c r="N124" s="225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9" t="s">
        <v>151</v>
      </c>
      <c r="AU124" s="19" t="s">
        <v>88</v>
      </c>
    </row>
    <row r="125" spans="1:65" s="13" customFormat="1" ht="11.25">
      <c r="B125" s="189"/>
      <c r="C125" s="190"/>
      <c r="D125" s="191" t="s">
        <v>141</v>
      </c>
      <c r="E125" s="192" t="s">
        <v>32</v>
      </c>
      <c r="F125" s="193" t="s">
        <v>153</v>
      </c>
      <c r="G125" s="190"/>
      <c r="H125" s="192" t="s">
        <v>32</v>
      </c>
      <c r="I125" s="194"/>
      <c r="J125" s="190"/>
      <c r="K125" s="190"/>
      <c r="L125" s="195"/>
      <c r="M125" s="196"/>
      <c r="N125" s="197"/>
      <c r="O125" s="197"/>
      <c r="P125" s="197"/>
      <c r="Q125" s="197"/>
      <c r="R125" s="197"/>
      <c r="S125" s="197"/>
      <c r="T125" s="198"/>
      <c r="AT125" s="199" t="s">
        <v>141</v>
      </c>
      <c r="AU125" s="199" t="s">
        <v>88</v>
      </c>
      <c r="AV125" s="13" t="s">
        <v>86</v>
      </c>
      <c r="AW125" s="13" t="s">
        <v>40</v>
      </c>
      <c r="AX125" s="13" t="s">
        <v>79</v>
      </c>
      <c r="AY125" s="199" t="s">
        <v>132</v>
      </c>
    </row>
    <row r="126" spans="1:65" s="14" customFormat="1" ht="11.25">
      <c r="B126" s="200"/>
      <c r="C126" s="201"/>
      <c r="D126" s="191" t="s">
        <v>141</v>
      </c>
      <c r="E126" s="202" t="s">
        <v>32</v>
      </c>
      <c r="F126" s="203" t="s">
        <v>155</v>
      </c>
      <c r="G126" s="201"/>
      <c r="H126" s="204">
        <v>18.712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141</v>
      </c>
      <c r="AU126" s="210" t="s">
        <v>88</v>
      </c>
      <c r="AV126" s="14" t="s">
        <v>88</v>
      </c>
      <c r="AW126" s="14" t="s">
        <v>40</v>
      </c>
      <c r="AX126" s="14" t="s">
        <v>79</v>
      </c>
      <c r="AY126" s="210" t="s">
        <v>132</v>
      </c>
    </row>
    <row r="127" spans="1:65" s="14" customFormat="1" ht="11.25">
      <c r="B127" s="200"/>
      <c r="C127" s="201"/>
      <c r="D127" s="191" t="s">
        <v>141</v>
      </c>
      <c r="E127" s="202" t="s">
        <v>32</v>
      </c>
      <c r="F127" s="203" t="s">
        <v>156</v>
      </c>
      <c r="G127" s="201"/>
      <c r="H127" s="204">
        <v>17.401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141</v>
      </c>
      <c r="AU127" s="210" t="s">
        <v>88</v>
      </c>
      <c r="AV127" s="14" t="s">
        <v>88</v>
      </c>
      <c r="AW127" s="14" t="s">
        <v>40</v>
      </c>
      <c r="AX127" s="14" t="s">
        <v>79</v>
      </c>
      <c r="AY127" s="210" t="s">
        <v>132</v>
      </c>
    </row>
    <row r="128" spans="1:65" s="14" customFormat="1" ht="11.25">
      <c r="B128" s="200"/>
      <c r="C128" s="201"/>
      <c r="D128" s="191" t="s">
        <v>141</v>
      </c>
      <c r="E128" s="202" t="s">
        <v>32</v>
      </c>
      <c r="F128" s="203" t="s">
        <v>157</v>
      </c>
      <c r="G128" s="201"/>
      <c r="H128" s="204">
        <v>3.2080000000000002</v>
      </c>
      <c r="I128" s="205"/>
      <c r="J128" s="201"/>
      <c r="K128" s="201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141</v>
      </c>
      <c r="AU128" s="210" t="s">
        <v>88</v>
      </c>
      <c r="AV128" s="14" t="s">
        <v>88</v>
      </c>
      <c r="AW128" s="14" t="s">
        <v>40</v>
      </c>
      <c r="AX128" s="14" t="s">
        <v>79</v>
      </c>
      <c r="AY128" s="210" t="s">
        <v>132</v>
      </c>
    </row>
    <row r="129" spans="1:65" s="14" customFormat="1" ht="11.25">
      <c r="B129" s="200"/>
      <c r="C129" s="201"/>
      <c r="D129" s="191" t="s">
        <v>141</v>
      </c>
      <c r="E129" s="202" t="s">
        <v>32</v>
      </c>
      <c r="F129" s="203" t="s">
        <v>158</v>
      </c>
      <c r="G129" s="201"/>
      <c r="H129" s="204">
        <v>3.085</v>
      </c>
      <c r="I129" s="205"/>
      <c r="J129" s="201"/>
      <c r="K129" s="201"/>
      <c r="L129" s="206"/>
      <c r="M129" s="207"/>
      <c r="N129" s="208"/>
      <c r="O129" s="208"/>
      <c r="P129" s="208"/>
      <c r="Q129" s="208"/>
      <c r="R129" s="208"/>
      <c r="S129" s="208"/>
      <c r="T129" s="209"/>
      <c r="AT129" s="210" t="s">
        <v>141</v>
      </c>
      <c r="AU129" s="210" t="s">
        <v>88</v>
      </c>
      <c r="AV129" s="14" t="s">
        <v>88</v>
      </c>
      <c r="AW129" s="14" t="s">
        <v>40</v>
      </c>
      <c r="AX129" s="14" t="s">
        <v>79</v>
      </c>
      <c r="AY129" s="210" t="s">
        <v>132</v>
      </c>
    </row>
    <row r="130" spans="1:65" s="14" customFormat="1" ht="11.25">
      <c r="B130" s="200"/>
      <c r="C130" s="201"/>
      <c r="D130" s="191" t="s">
        <v>141</v>
      </c>
      <c r="E130" s="202" t="s">
        <v>32</v>
      </c>
      <c r="F130" s="203" t="s">
        <v>159</v>
      </c>
      <c r="G130" s="201"/>
      <c r="H130" s="204">
        <v>11.605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141</v>
      </c>
      <c r="AU130" s="210" t="s">
        <v>88</v>
      </c>
      <c r="AV130" s="14" t="s">
        <v>88</v>
      </c>
      <c r="AW130" s="14" t="s">
        <v>40</v>
      </c>
      <c r="AX130" s="14" t="s">
        <v>79</v>
      </c>
      <c r="AY130" s="210" t="s">
        <v>132</v>
      </c>
    </row>
    <row r="131" spans="1:65" s="15" customFormat="1" ht="11.25">
      <c r="B131" s="211"/>
      <c r="C131" s="212"/>
      <c r="D131" s="191" t="s">
        <v>141</v>
      </c>
      <c r="E131" s="213" t="s">
        <v>32</v>
      </c>
      <c r="F131" s="214" t="s">
        <v>145</v>
      </c>
      <c r="G131" s="212"/>
      <c r="H131" s="215">
        <v>54.011000000000003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141</v>
      </c>
      <c r="AU131" s="221" t="s">
        <v>88</v>
      </c>
      <c r="AV131" s="15" t="s">
        <v>139</v>
      </c>
      <c r="AW131" s="15" t="s">
        <v>40</v>
      </c>
      <c r="AX131" s="15" t="s">
        <v>86</v>
      </c>
      <c r="AY131" s="221" t="s">
        <v>132</v>
      </c>
    </row>
    <row r="132" spans="1:65" s="14" customFormat="1" ht="11.25">
      <c r="B132" s="200"/>
      <c r="C132" s="201"/>
      <c r="D132" s="191" t="s">
        <v>141</v>
      </c>
      <c r="E132" s="201"/>
      <c r="F132" s="203" t="s">
        <v>176</v>
      </c>
      <c r="G132" s="201"/>
      <c r="H132" s="204">
        <v>55.631</v>
      </c>
      <c r="I132" s="205"/>
      <c r="J132" s="201"/>
      <c r="K132" s="201"/>
      <c r="L132" s="206"/>
      <c r="M132" s="207"/>
      <c r="N132" s="208"/>
      <c r="O132" s="208"/>
      <c r="P132" s="208"/>
      <c r="Q132" s="208"/>
      <c r="R132" s="208"/>
      <c r="S132" s="208"/>
      <c r="T132" s="209"/>
      <c r="AT132" s="210" t="s">
        <v>141</v>
      </c>
      <c r="AU132" s="210" t="s">
        <v>88</v>
      </c>
      <c r="AV132" s="14" t="s">
        <v>88</v>
      </c>
      <c r="AW132" s="14" t="s">
        <v>4</v>
      </c>
      <c r="AX132" s="14" t="s">
        <v>86</v>
      </c>
      <c r="AY132" s="210" t="s">
        <v>132</v>
      </c>
    </row>
    <row r="133" spans="1:65" s="2" customFormat="1" ht="21.75" customHeight="1">
      <c r="A133" s="37"/>
      <c r="B133" s="38"/>
      <c r="C133" s="237" t="s">
        <v>139</v>
      </c>
      <c r="D133" s="237" t="s">
        <v>169</v>
      </c>
      <c r="E133" s="238" t="s">
        <v>177</v>
      </c>
      <c r="F133" s="239" t="s">
        <v>178</v>
      </c>
      <c r="G133" s="240" t="s">
        <v>149</v>
      </c>
      <c r="H133" s="241">
        <v>0.39600000000000002</v>
      </c>
      <c r="I133" s="242"/>
      <c r="J133" s="243">
        <f>ROUND(I133*H133,2)</f>
        <v>0</v>
      </c>
      <c r="K133" s="239" t="s">
        <v>172</v>
      </c>
      <c r="L133" s="244"/>
      <c r="M133" s="245" t="s">
        <v>32</v>
      </c>
      <c r="N133" s="246" t="s">
        <v>50</v>
      </c>
      <c r="O133" s="67"/>
      <c r="P133" s="185">
        <f>O133*H133</f>
        <v>0</v>
      </c>
      <c r="Q133" s="185">
        <v>1</v>
      </c>
      <c r="R133" s="185">
        <f>Q133*H133</f>
        <v>0.39600000000000002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173</v>
      </c>
      <c r="AT133" s="187" t="s">
        <v>169</v>
      </c>
      <c r="AU133" s="187" t="s">
        <v>88</v>
      </c>
      <c r="AY133" s="19" t="s">
        <v>132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86</v>
      </c>
      <c r="BK133" s="188">
        <f>ROUND(I133*H133,2)</f>
        <v>0</v>
      </c>
      <c r="BL133" s="19" t="s">
        <v>139</v>
      </c>
      <c r="BM133" s="187" t="s">
        <v>179</v>
      </c>
    </row>
    <row r="134" spans="1:65" s="2" customFormat="1" ht="19.5">
      <c r="A134" s="37"/>
      <c r="B134" s="38"/>
      <c r="C134" s="39"/>
      <c r="D134" s="191" t="s">
        <v>151</v>
      </c>
      <c r="E134" s="39"/>
      <c r="F134" s="222" t="s">
        <v>175</v>
      </c>
      <c r="G134" s="39"/>
      <c r="H134" s="39"/>
      <c r="I134" s="223"/>
      <c r="J134" s="39"/>
      <c r="K134" s="39"/>
      <c r="L134" s="42"/>
      <c r="M134" s="224"/>
      <c r="N134" s="225"/>
      <c r="O134" s="67"/>
      <c r="P134" s="67"/>
      <c r="Q134" s="67"/>
      <c r="R134" s="67"/>
      <c r="S134" s="67"/>
      <c r="T134" s="68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9" t="s">
        <v>151</v>
      </c>
      <c r="AU134" s="19" t="s">
        <v>88</v>
      </c>
    </row>
    <row r="135" spans="1:65" s="13" customFormat="1" ht="11.25">
      <c r="B135" s="189"/>
      <c r="C135" s="190"/>
      <c r="D135" s="191" t="s">
        <v>141</v>
      </c>
      <c r="E135" s="192" t="s">
        <v>32</v>
      </c>
      <c r="F135" s="193" t="s">
        <v>153</v>
      </c>
      <c r="G135" s="190"/>
      <c r="H135" s="192" t="s">
        <v>32</v>
      </c>
      <c r="I135" s="194"/>
      <c r="J135" s="190"/>
      <c r="K135" s="190"/>
      <c r="L135" s="195"/>
      <c r="M135" s="196"/>
      <c r="N135" s="197"/>
      <c r="O135" s="197"/>
      <c r="P135" s="197"/>
      <c r="Q135" s="197"/>
      <c r="R135" s="197"/>
      <c r="S135" s="197"/>
      <c r="T135" s="198"/>
      <c r="AT135" s="199" t="s">
        <v>141</v>
      </c>
      <c r="AU135" s="199" t="s">
        <v>88</v>
      </c>
      <c r="AV135" s="13" t="s">
        <v>86</v>
      </c>
      <c r="AW135" s="13" t="s">
        <v>40</v>
      </c>
      <c r="AX135" s="13" t="s">
        <v>79</v>
      </c>
      <c r="AY135" s="199" t="s">
        <v>132</v>
      </c>
    </row>
    <row r="136" spans="1:65" s="14" customFormat="1" ht="11.25">
      <c r="B136" s="200"/>
      <c r="C136" s="201"/>
      <c r="D136" s="191" t="s">
        <v>141</v>
      </c>
      <c r="E136" s="202" t="s">
        <v>32</v>
      </c>
      <c r="F136" s="203" t="s">
        <v>162</v>
      </c>
      <c r="G136" s="201"/>
      <c r="H136" s="204">
        <v>8.3000000000000004E-2</v>
      </c>
      <c r="I136" s="205"/>
      <c r="J136" s="201"/>
      <c r="K136" s="201"/>
      <c r="L136" s="206"/>
      <c r="M136" s="207"/>
      <c r="N136" s="208"/>
      <c r="O136" s="208"/>
      <c r="P136" s="208"/>
      <c r="Q136" s="208"/>
      <c r="R136" s="208"/>
      <c r="S136" s="208"/>
      <c r="T136" s="209"/>
      <c r="AT136" s="210" t="s">
        <v>141</v>
      </c>
      <c r="AU136" s="210" t="s">
        <v>88</v>
      </c>
      <c r="AV136" s="14" t="s">
        <v>88</v>
      </c>
      <c r="AW136" s="14" t="s">
        <v>40</v>
      </c>
      <c r="AX136" s="14" t="s">
        <v>79</v>
      </c>
      <c r="AY136" s="210" t="s">
        <v>132</v>
      </c>
    </row>
    <row r="137" spans="1:65" s="14" customFormat="1" ht="11.25">
      <c r="B137" s="200"/>
      <c r="C137" s="201"/>
      <c r="D137" s="191" t="s">
        <v>141</v>
      </c>
      <c r="E137" s="202" t="s">
        <v>32</v>
      </c>
      <c r="F137" s="203" t="s">
        <v>163</v>
      </c>
      <c r="G137" s="201"/>
      <c r="H137" s="204">
        <v>8.2000000000000003E-2</v>
      </c>
      <c r="I137" s="205"/>
      <c r="J137" s="201"/>
      <c r="K137" s="201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141</v>
      </c>
      <c r="AU137" s="210" t="s">
        <v>88</v>
      </c>
      <c r="AV137" s="14" t="s">
        <v>88</v>
      </c>
      <c r="AW137" s="14" t="s">
        <v>40</v>
      </c>
      <c r="AX137" s="14" t="s">
        <v>79</v>
      </c>
      <c r="AY137" s="210" t="s">
        <v>132</v>
      </c>
    </row>
    <row r="138" spans="1:65" s="14" customFormat="1" ht="11.25">
      <c r="B138" s="200"/>
      <c r="C138" s="201"/>
      <c r="D138" s="191" t="s">
        <v>141</v>
      </c>
      <c r="E138" s="202" t="s">
        <v>32</v>
      </c>
      <c r="F138" s="203" t="s">
        <v>164</v>
      </c>
      <c r="G138" s="201"/>
      <c r="H138" s="204">
        <v>4.1000000000000002E-2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141</v>
      </c>
      <c r="AU138" s="210" t="s">
        <v>88</v>
      </c>
      <c r="AV138" s="14" t="s">
        <v>88</v>
      </c>
      <c r="AW138" s="14" t="s">
        <v>40</v>
      </c>
      <c r="AX138" s="14" t="s">
        <v>79</v>
      </c>
      <c r="AY138" s="210" t="s">
        <v>132</v>
      </c>
    </row>
    <row r="139" spans="1:65" s="14" customFormat="1" ht="11.25">
      <c r="B139" s="200"/>
      <c r="C139" s="201"/>
      <c r="D139" s="191" t="s">
        <v>141</v>
      </c>
      <c r="E139" s="202" t="s">
        <v>32</v>
      </c>
      <c r="F139" s="203" t="s">
        <v>165</v>
      </c>
      <c r="G139" s="201"/>
      <c r="H139" s="204">
        <v>8.0000000000000002E-3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141</v>
      </c>
      <c r="AU139" s="210" t="s">
        <v>88</v>
      </c>
      <c r="AV139" s="14" t="s">
        <v>88</v>
      </c>
      <c r="AW139" s="14" t="s">
        <v>40</v>
      </c>
      <c r="AX139" s="14" t="s">
        <v>79</v>
      </c>
      <c r="AY139" s="210" t="s">
        <v>132</v>
      </c>
    </row>
    <row r="140" spans="1:65" s="14" customFormat="1" ht="11.25">
      <c r="B140" s="200"/>
      <c r="C140" s="201"/>
      <c r="D140" s="191" t="s">
        <v>141</v>
      </c>
      <c r="E140" s="202" t="s">
        <v>32</v>
      </c>
      <c r="F140" s="203" t="s">
        <v>166</v>
      </c>
      <c r="G140" s="201"/>
      <c r="H140" s="204">
        <v>2.4E-2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141</v>
      </c>
      <c r="AU140" s="210" t="s">
        <v>88</v>
      </c>
      <c r="AV140" s="14" t="s">
        <v>88</v>
      </c>
      <c r="AW140" s="14" t="s">
        <v>40</v>
      </c>
      <c r="AX140" s="14" t="s">
        <v>79</v>
      </c>
      <c r="AY140" s="210" t="s">
        <v>132</v>
      </c>
    </row>
    <row r="141" spans="1:65" s="14" customFormat="1" ht="11.25">
      <c r="B141" s="200"/>
      <c r="C141" s="201"/>
      <c r="D141" s="191" t="s">
        <v>141</v>
      </c>
      <c r="E141" s="202" t="s">
        <v>32</v>
      </c>
      <c r="F141" s="203" t="s">
        <v>167</v>
      </c>
      <c r="G141" s="201"/>
      <c r="H141" s="204">
        <v>1.6E-2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141</v>
      </c>
      <c r="AU141" s="210" t="s">
        <v>88</v>
      </c>
      <c r="AV141" s="14" t="s">
        <v>88</v>
      </c>
      <c r="AW141" s="14" t="s">
        <v>40</v>
      </c>
      <c r="AX141" s="14" t="s">
        <v>79</v>
      </c>
      <c r="AY141" s="210" t="s">
        <v>132</v>
      </c>
    </row>
    <row r="142" spans="1:65" s="14" customFormat="1" ht="11.25">
      <c r="B142" s="200"/>
      <c r="C142" s="201"/>
      <c r="D142" s="191" t="s">
        <v>141</v>
      </c>
      <c r="E142" s="202" t="s">
        <v>32</v>
      </c>
      <c r="F142" s="203" t="s">
        <v>168</v>
      </c>
      <c r="G142" s="201"/>
      <c r="H142" s="204">
        <v>0.13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141</v>
      </c>
      <c r="AU142" s="210" t="s">
        <v>88</v>
      </c>
      <c r="AV142" s="14" t="s">
        <v>88</v>
      </c>
      <c r="AW142" s="14" t="s">
        <v>40</v>
      </c>
      <c r="AX142" s="14" t="s">
        <v>79</v>
      </c>
      <c r="AY142" s="210" t="s">
        <v>132</v>
      </c>
    </row>
    <row r="143" spans="1:65" s="15" customFormat="1" ht="11.25">
      <c r="B143" s="211"/>
      <c r="C143" s="212"/>
      <c r="D143" s="191" t="s">
        <v>141</v>
      </c>
      <c r="E143" s="213" t="s">
        <v>32</v>
      </c>
      <c r="F143" s="214" t="s">
        <v>145</v>
      </c>
      <c r="G143" s="212"/>
      <c r="H143" s="215">
        <v>0.38400000000000001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141</v>
      </c>
      <c r="AU143" s="221" t="s">
        <v>88</v>
      </c>
      <c r="AV143" s="15" t="s">
        <v>139</v>
      </c>
      <c r="AW143" s="15" t="s">
        <v>40</v>
      </c>
      <c r="AX143" s="15" t="s">
        <v>86</v>
      </c>
      <c r="AY143" s="221" t="s">
        <v>132</v>
      </c>
    </row>
    <row r="144" spans="1:65" s="14" customFormat="1" ht="11.25">
      <c r="B144" s="200"/>
      <c r="C144" s="201"/>
      <c r="D144" s="191" t="s">
        <v>141</v>
      </c>
      <c r="E144" s="201"/>
      <c r="F144" s="203" t="s">
        <v>180</v>
      </c>
      <c r="G144" s="201"/>
      <c r="H144" s="204">
        <v>0.39600000000000002</v>
      </c>
      <c r="I144" s="205"/>
      <c r="J144" s="201"/>
      <c r="K144" s="201"/>
      <c r="L144" s="206"/>
      <c r="M144" s="207"/>
      <c r="N144" s="208"/>
      <c r="O144" s="208"/>
      <c r="P144" s="208"/>
      <c r="Q144" s="208"/>
      <c r="R144" s="208"/>
      <c r="S144" s="208"/>
      <c r="T144" s="209"/>
      <c r="AT144" s="210" t="s">
        <v>141</v>
      </c>
      <c r="AU144" s="210" t="s">
        <v>88</v>
      </c>
      <c r="AV144" s="14" t="s">
        <v>88</v>
      </c>
      <c r="AW144" s="14" t="s">
        <v>4</v>
      </c>
      <c r="AX144" s="14" t="s">
        <v>86</v>
      </c>
      <c r="AY144" s="210" t="s">
        <v>132</v>
      </c>
    </row>
    <row r="145" spans="1:65" s="2" customFormat="1" ht="16.5" customHeight="1">
      <c r="A145" s="37"/>
      <c r="B145" s="38"/>
      <c r="C145" s="176" t="s">
        <v>181</v>
      </c>
      <c r="D145" s="176" t="s">
        <v>135</v>
      </c>
      <c r="E145" s="177" t="s">
        <v>182</v>
      </c>
      <c r="F145" s="178" t="s">
        <v>183</v>
      </c>
      <c r="G145" s="179" t="s">
        <v>184</v>
      </c>
      <c r="H145" s="180">
        <v>1</v>
      </c>
      <c r="I145" s="181"/>
      <c r="J145" s="182">
        <f>ROUND(I145*H145,2)</f>
        <v>0</v>
      </c>
      <c r="K145" s="178" t="s">
        <v>32</v>
      </c>
      <c r="L145" s="42"/>
      <c r="M145" s="183" t="s">
        <v>32</v>
      </c>
      <c r="N145" s="184" t="s">
        <v>50</v>
      </c>
      <c r="O145" s="67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7" t="s">
        <v>139</v>
      </c>
      <c r="AT145" s="187" t="s">
        <v>135</v>
      </c>
      <c r="AU145" s="187" t="s">
        <v>88</v>
      </c>
      <c r="AY145" s="19" t="s">
        <v>132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86</v>
      </c>
      <c r="BK145" s="188">
        <f>ROUND(I145*H145,2)</f>
        <v>0</v>
      </c>
      <c r="BL145" s="19" t="s">
        <v>139</v>
      </c>
      <c r="BM145" s="187" t="s">
        <v>185</v>
      </c>
    </row>
    <row r="146" spans="1:65" s="14" customFormat="1" ht="11.25">
      <c r="B146" s="200"/>
      <c r="C146" s="201"/>
      <c r="D146" s="191" t="s">
        <v>141</v>
      </c>
      <c r="E146" s="202" t="s">
        <v>32</v>
      </c>
      <c r="F146" s="203" t="s">
        <v>186</v>
      </c>
      <c r="G146" s="201"/>
      <c r="H146" s="204">
        <v>1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141</v>
      </c>
      <c r="AU146" s="210" t="s">
        <v>88</v>
      </c>
      <c r="AV146" s="14" t="s">
        <v>88</v>
      </c>
      <c r="AW146" s="14" t="s">
        <v>40</v>
      </c>
      <c r="AX146" s="14" t="s">
        <v>86</v>
      </c>
      <c r="AY146" s="210" t="s">
        <v>132</v>
      </c>
    </row>
    <row r="147" spans="1:65" s="2" customFormat="1" ht="24.2" customHeight="1">
      <c r="A147" s="37"/>
      <c r="B147" s="38"/>
      <c r="C147" s="176" t="s">
        <v>187</v>
      </c>
      <c r="D147" s="176" t="s">
        <v>135</v>
      </c>
      <c r="E147" s="177" t="s">
        <v>188</v>
      </c>
      <c r="F147" s="178" t="s">
        <v>189</v>
      </c>
      <c r="G147" s="179" t="s">
        <v>184</v>
      </c>
      <c r="H147" s="180">
        <v>1</v>
      </c>
      <c r="I147" s="181"/>
      <c r="J147" s="182">
        <f>ROUND(I147*H147,2)</f>
        <v>0</v>
      </c>
      <c r="K147" s="178" t="s">
        <v>32</v>
      </c>
      <c r="L147" s="42"/>
      <c r="M147" s="183" t="s">
        <v>32</v>
      </c>
      <c r="N147" s="184" t="s">
        <v>50</v>
      </c>
      <c r="O147" s="67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139</v>
      </c>
      <c r="AT147" s="187" t="s">
        <v>135</v>
      </c>
      <c r="AU147" s="187" t="s">
        <v>88</v>
      </c>
      <c r="AY147" s="19" t="s">
        <v>132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9" t="s">
        <v>86</v>
      </c>
      <c r="BK147" s="188">
        <f>ROUND(I147*H147,2)</f>
        <v>0</v>
      </c>
      <c r="BL147" s="19" t="s">
        <v>139</v>
      </c>
      <c r="BM147" s="187" t="s">
        <v>190</v>
      </c>
    </row>
    <row r="148" spans="1:65" s="14" customFormat="1" ht="11.25">
      <c r="B148" s="200"/>
      <c r="C148" s="201"/>
      <c r="D148" s="191" t="s">
        <v>141</v>
      </c>
      <c r="E148" s="202" t="s">
        <v>32</v>
      </c>
      <c r="F148" s="203" t="s">
        <v>191</v>
      </c>
      <c r="G148" s="201"/>
      <c r="H148" s="204">
        <v>1</v>
      </c>
      <c r="I148" s="205"/>
      <c r="J148" s="201"/>
      <c r="K148" s="201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141</v>
      </c>
      <c r="AU148" s="210" t="s">
        <v>88</v>
      </c>
      <c r="AV148" s="14" t="s">
        <v>88</v>
      </c>
      <c r="AW148" s="14" t="s">
        <v>40</v>
      </c>
      <c r="AX148" s="14" t="s">
        <v>86</v>
      </c>
      <c r="AY148" s="210" t="s">
        <v>132</v>
      </c>
    </row>
    <row r="149" spans="1:65" s="2" customFormat="1" ht="37.9" customHeight="1">
      <c r="A149" s="37"/>
      <c r="B149" s="38"/>
      <c r="C149" s="176" t="s">
        <v>192</v>
      </c>
      <c r="D149" s="176" t="s">
        <v>135</v>
      </c>
      <c r="E149" s="177" t="s">
        <v>193</v>
      </c>
      <c r="F149" s="178" t="s">
        <v>194</v>
      </c>
      <c r="G149" s="179" t="s">
        <v>195</v>
      </c>
      <c r="H149" s="180">
        <v>1421.595</v>
      </c>
      <c r="I149" s="181"/>
      <c r="J149" s="182">
        <f>ROUND(I149*H149,2)</f>
        <v>0</v>
      </c>
      <c r="K149" s="178" t="s">
        <v>172</v>
      </c>
      <c r="L149" s="42"/>
      <c r="M149" s="183" t="s">
        <v>32</v>
      </c>
      <c r="N149" s="184" t="s">
        <v>50</v>
      </c>
      <c r="O149" s="67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139</v>
      </c>
      <c r="AT149" s="187" t="s">
        <v>135</v>
      </c>
      <c r="AU149" s="187" t="s">
        <v>88</v>
      </c>
      <c r="AY149" s="19" t="s">
        <v>132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9" t="s">
        <v>86</v>
      </c>
      <c r="BK149" s="188">
        <f>ROUND(I149*H149,2)</f>
        <v>0</v>
      </c>
      <c r="BL149" s="19" t="s">
        <v>139</v>
      </c>
      <c r="BM149" s="187" t="s">
        <v>196</v>
      </c>
    </row>
    <row r="150" spans="1:65" s="2" customFormat="1" ht="11.25">
      <c r="A150" s="37"/>
      <c r="B150" s="38"/>
      <c r="C150" s="39"/>
      <c r="D150" s="247" t="s">
        <v>197</v>
      </c>
      <c r="E150" s="39"/>
      <c r="F150" s="248" t="s">
        <v>198</v>
      </c>
      <c r="G150" s="39"/>
      <c r="H150" s="39"/>
      <c r="I150" s="223"/>
      <c r="J150" s="39"/>
      <c r="K150" s="39"/>
      <c r="L150" s="42"/>
      <c r="M150" s="224"/>
      <c r="N150" s="225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9" t="s">
        <v>197</v>
      </c>
      <c r="AU150" s="19" t="s">
        <v>88</v>
      </c>
    </row>
    <row r="151" spans="1:65" s="14" customFormat="1" ht="11.25">
      <c r="B151" s="200"/>
      <c r="C151" s="201"/>
      <c r="D151" s="191" t="s">
        <v>141</v>
      </c>
      <c r="E151" s="202" t="s">
        <v>32</v>
      </c>
      <c r="F151" s="203" t="s">
        <v>199</v>
      </c>
      <c r="G151" s="201"/>
      <c r="H151" s="204">
        <v>1247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141</v>
      </c>
      <c r="AU151" s="210" t="s">
        <v>88</v>
      </c>
      <c r="AV151" s="14" t="s">
        <v>88</v>
      </c>
      <c r="AW151" s="14" t="s">
        <v>40</v>
      </c>
      <c r="AX151" s="14" t="s">
        <v>79</v>
      </c>
      <c r="AY151" s="210" t="s">
        <v>132</v>
      </c>
    </row>
    <row r="152" spans="1:65" s="14" customFormat="1" ht="11.25">
      <c r="B152" s="200"/>
      <c r="C152" s="201"/>
      <c r="D152" s="191" t="s">
        <v>141</v>
      </c>
      <c r="E152" s="202" t="s">
        <v>32</v>
      </c>
      <c r="F152" s="203" t="s">
        <v>200</v>
      </c>
      <c r="G152" s="201"/>
      <c r="H152" s="204">
        <v>174.595</v>
      </c>
      <c r="I152" s="205"/>
      <c r="J152" s="201"/>
      <c r="K152" s="201"/>
      <c r="L152" s="206"/>
      <c r="M152" s="207"/>
      <c r="N152" s="208"/>
      <c r="O152" s="208"/>
      <c r="P152" s="208"/>
      <c r="Q152" s="208"/>
      <c r="R152" s="208"/>
      <c r="S152" s="208"/>
      <c r="T152" s="209"/>
      <c r="AT152" s="210" t="s">
        <v>141</v>
      </c>
      <c r="AU152" s="210" t="s">
        <v>88</v>
      </c>
      <c r="AV152" s="14" t="s">
        <v>88</v>
      </c>
      <c r="AW152" s="14" t="s">
        <v>40</v>
      </c>
      <c r="AX152" s="14" t="s">
        <v>79</v>
      </c>
      <c r="AY152" s="210" t="s">
        <v>132</v>
      </c>
    </row>
    <row r="153" spans="1:65" s="15" customFormat="1" ht="11.25">
      <c r="B153" s="211"/>
      <c r="C153" s="212"/>
      <c r="D153" s="191" t="s">
        <v>141</v>
      </c>
      <c r="E153" s="213" t="s">
        <v>32</v>
      </c>
      <c r="F153" s="214" t="s">
        <v>145</v>
      </c>
      <c r="G153" s="212"/>
      <c r="H153" s="215">
        <v>1421.595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141</v>
      </c>
      <c r="AU153" s="221" t="s">
        <v>88</v>
      </c>
      <c r="AV153" s="15" t="s">
        <v>139</v>
      </c>
      <c r="AW153" s="15" t="s">
        <v>40</v>
      </c>
      <c r="AX153" s="15" t="s">
        <v>86</v>
      </c>
      <c r="AY153" s="221" t="s">
        <v>132</v>
      </c>
    </row>
    <row r="154" spans="1:65" s="2" customFormat="1" ht="37.9" customHeight="1">
      <c r="A154" s="37"/>
      <c r="B154" s="38"/>
      <c r="C154" s="237" t="s">
        <v>173</v>
      </c>
      <c r="D154" s="237" t="s">
        <v>169</v>
      </c>
      <c r="E154" s="238" t="s">
        <v>201</v>
      </c>
      <c r="F154" s="239" t="s">
        <v>202</v>
      </c>
      <c r="G154" s="240" t="s">
        <v>195</v>
      </c>
      <c r="H154" s="241">
        <v>1464.2429999999999</v>
      </c>
      <c r="I154" s="242"/>
      <c r="J154" s="243">
        <f>ROUND(I154*H154,2)</f>
        <v>0</v>
      </c>
      <c r="K154" s="239" t="s">
        <v>32</v>
      </c>
      <c r="L154" s="244"/>
      <c r="M154" s="245" t="s">
        <v>32</v>
      </c>
      <c r="N154" s="246" t="s">
        <v>50</v>
      </c>
      <c r="O154" s="67"/>
      <c r="P154" s="185">
        <f>O154*H154</f>
        <v>0</v>
      </c>
      <c r="Q154" s="185">
        <v>1.1299999999999999E-2</v>
      </c>
      <c r="R154" s="185">
        <f>Q154*H154</f>
        <v>16.5459459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173</v>
      </c>
      <c r="AT154" s="187" t="s">
        <v>169</v>
      </c>
      <c r="AU154" s="187" t="s">
        <v>88</v>
      </c>
      <c r="AY154" s="19" t="s">
        <v>132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9" t="s">
        <v>86</v>
      </c>
      <c r="BK154" s="188">
        <f>ROUND(I154*H154,2)</f>
        <v>0</v>
      </c>
      <c r="BL154" s="19" t="s">
        <v>139</v>
      </c>
      <c r="BM154" s="187" t="s">
        <v>203</v>
      </c>
    </row>
    <row r="155" spans="1:65" s="2" customFormat="1" ht="29.25">
      <c r="A155" s="37"/>
      <c r="B155" s="38"/>
      <c r="C155" s="39"/>
      <c r="D155" s="191" t="s">
        <v>151</v>
      </c>
      <c r="E155" s="39"/>
      <c r="F155" s="222" t="s">
        <v>204</v>
      </c>
      <c r="G155" s="39"/>
      <c r="H155" s="39"/>
      <c r="I155" s="223"/>
      <c r="J155" s="39"/>
      <c r="K155" s="39"/>
      <c r="L155" s="42"/>
      <c r="M155" s="224"/>
      <c r="N155" s="225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9" t="s">
        <v>151</v>
      </c>
      <c r="AU155" s="19" t="s">
        <v>88</v>
      </c>
    </row>
    <row r="156" spans="1:65" s="14" customFormat="1" ht="11.25">
      <c r="B156" s="200"/>
      <c r="C156" s="201"/>
      <c r="D156" s="191" t="s">
        <v>141</v>
      </c>
      <c r="E156" s="202" t="s">
        <v>32</v>
      </c>
      <c r="F156" s="203" t="s">
        <v>199</v>
      </c>
      <c r="G156" s="201"/>
      <c r="H156" s="204">
        <v>1247</v>
      </c>
      <c r="I156" s="205"/>
      <c r="J156" s="201"/>
      <c r="K156" s="201"/>
      <c r="L156" s="206"/>
      <c r="M156" s="207"/>
      <c r="N156" s="208"/>
      <c r="O156" s="208"/>
      <c r="P156" s="208"/>
      <c r="Q156" s="208"/>
      <c r="R156" s="208"/>
      <c r="S156" s="208"/>
      <c r="T156" s="209"/>
      <c r="AT156" s="210" t="s">
        <v>141</v>
      </c>
      <c r="AU156" s="210" t="s">
        <v>88</v>
      </c>
      <c r="AV156" s="14" t="s">
        <v>88</v>
      </c>
      <c r="AW156" s="14" t="s">
        <v>40</v>
      </c>
      <c r="AX156" s="14" t="s">
        <v>79</v>
      </c>
      <c r="AY156" s="210" t="s">
        <v>132</v>
      </c>
    </row>
    <row r="157" spans="1:65" s="14" customFormat="1" ht="11.25">
      <c r="B157" s="200"/>
      <c r="C157" s="201"/>
      <c r="D157" s="191" t="s">
        <v>141</v>
      </c>
      <c r="E157" s="202" t="s">
        <v>32</v>
      </c>
      <c r="F157" s="203" t="s">
        <v>200</v>
      </c>
      <c r="G157" s="201"/>
      <c r="H157" s="204">
        <v>174.595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141</v>
      </c>
      <c r="AU157" s="210" t="s">
        <v>88</v>
      </c>
      <c r="AV157" s="14" t="s">
        <v>88</v>
      </c>
      <c r="AW157" s="14" t="s">
        <v>40</v>
      </c>
      <c r="AX157" s="14" t="s">
        <v>79</v>
      </c>
      <c r="AY157" s="210" t="s">
        <v>132</v>
      </c>
    </row>
    <row r="158" spans="1:65" s="15" customFormat="1" ht="11.25">
      <c r="B158" s="211"/>
      <c r="C158" s="212"/>
      <c r="D158" s="191" t="s">
        <v>141</v>
      </c>
      <c r="E158" s="213" t="s">
        <v>32</v>
      </c>
      <c r="F158" s="214" t="s">
        <v>145</v>
      </c>
      <c r="G158" s="212"/>
      <c r="H158" s="215">
        <v>1421.595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141</v>
      </c>
      <c r="AU158" s="221" t="s">
        <v>88</v>
      </c>
      <c r="AV158" s="15" t="s">
        <v>139</v>
      </c>
      <c r="AW158" s="15" t="s">
        <v>40</v>
      </c>
      <c r="AX158" s="15" t="s">
        <v>86</v>
      </c>
      <c r="AY158" s="221" t="s">
        <v>132</v>
      </c>
    </row>
    <row r="159" spans="1:65" s="14" customFormat="1" ht="11.25">
      <c r="B159" s="200"/>
      <c r="C159" s="201"/>
      <c r="D159" s="191" t="s">
        <v>141</v>
      </c>
      <c r="E159" s="201"/>
      <c r="F159" s="203" t="s">
        <v>205</v>
      </c>
      <c r="G159" s="201"/>
      <c r="H159" s="204">
        <v>1464.2429999999999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141</v>
      </c>
      <c r="AU159" s="210" t="s">
        <v>88</v>
      </c>
      <c r="AV159" s="14" t="s">
        <v>88</v>
      </c>
      <c r="AW159" s="14" t="s">
        <v>4</v>
      </c>
      <c r="AX159" s="14" t="s">
        <v>86</v>
      </c>
      <c r="AY159" s="210" t="s">
        <v>132</v>
      </c>
    </row>
    <row r="160" spans="1:65" s="2" customFormat="1" ht="33" customHeight="1">
      <c r="A160" s="37"/>
      <c r="B160" s="38"/>
      <c r="C160" s="176" t="s">
        <v>206</v>
      </c>
      <c r="D160" s="176" t="s">
        <v>135</v>
      </c>
      <c r="E160" s="177" t="s">
        <v>207</v>
      </c>
      <c r="F160" s="178" t="s">
        <v>208</v>
      </c>
      <c r="G160" s="179" t="s">
        <v>209</v>
      </c>
      <c r="H160" s="180">
        <v>73.158000000000001</v>
      </c>
      <c r="I160" s="181"/>
      <c r="J160" s="182">
        <f>ROUND(I160*H160,2)</f>
        <v>0</v>
      </c>
      <c r="K160" s="178" t="s">
        <v>32</v>
      </c>
      <c r="L160" s="42"/>
      <c r="M160" s="183" t="s">
        <v>32</v>
      </c>
      <c r="N160" s="184" t="s">
        <v>50</v>
      </c>
      <c r="O160" s="67"/>
      <c r="P160" s="185">
        <f>O160*H160</f>
        <v>0</v>
      </c>
      <c r="Q160" s="185">
        <v>0.01</v>
      </c>
      <c r="R160" s="185">
        <f>Q160*H160</f>
        <v>0.73158000000000001</v>
      </c>
      <c r="S160" s="185">
        <v>0</v>
      </c>
      <c r="T160" s="186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139</v>
      </c>
      <c r="AT160" s="187" t="s">
        <v>135</v>
      </c>
      <c r="AU160" s="187" t="s">
        <v>88</v>
      </c>
      <c r="AY160" s="19" t="s">
        <v>132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86</v>
      </c>
      <c r="BK160" s="188">
        <f>ROUND(I160*H160,2)</f>
        <v>0</v>
      </c>
      <c r="BL160" s="19" t="s">
        <v>139</v>
      </c>
      <c r="BM160" s="187" t="s">
        <v>210</v>
      </c>
    </row>
    <row r="161" spans="1:65" s="13" customFormat="1" ht="11.25">
      <c r="B161" s="189"/>
      <c r="C161" s="190"/>
      <c r="D161" s="191" t="s">
        <v>141</v>
      </c>
      <c r="E161" s="192" t="s">
        <v>32</v>
      </c>
      <c r="F161" s="193" t="s">
        <v>211</v>
      </c>
      <c r="G161" s="190"/>
      <c r="H161" s="192" t="s">
        <v>32</v>
      </c>
      <c r="I161" s="194"/>
      <c r="J161" s="190"/>
      <c r="K161" s="190"/>
      <c r="L161" s="195"/>
      <c r="M161" s="196"/>
      <c r="N161" s="197"/>
      <c r="O161" s="197"/>
      <c r="P161" s="197"/>
      <c r="Q161" s="197"/>
      <c r="R161" s="197"/>
      <c r="S161" s="197"/>
      <c r="T161" s="198"/>
      <c r="AT161" s="199" t="s">
        <v>141</v>
      </c>
      <c r="AU161" s="199" t="s">
        <v>88</v>
      </c>
      <c r="AV161" s="13" t="s">
        <v>86</v>
      </c>
      <c r="AW161" s="13" t="s">
        <v>40</v>
      </c>
      <c r="AX161" s="13" t="s">
        <v>79</v>
      </c>
      <c r="AY161" s="199" t="s">
        <v>132</v>
      </c>
    </row>
    <row r="162" spans="1:65" s="14" customFormat="1" ht="11.25">
      <c r="B162" s="200"/>
      <c r="C162" s="201"/>
      <c r="D162" s="191" t="s">
        <v>141</v>
      </c>
      <c r="E162" s="202" t="s">
        <v>32</v>
      </c>
      <c r="F162" s="203" t="s">
        <v>212</v>
      </c>
      <c r="G162" s="201"/>
      <c r="H162" s="204">
        <v>62.8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141</v>
      </c>
      <c r="AU162" s="210" t="s">
        <v>88</v>
      </c>
      <c r="AV162" s="14" t="s">
        <v>88</v>
      </c>
      <c r="AW162" s="14" t="s">
        <v>40</v>
      </c>
      <c r="AX162" s="14" t="s">
        <v>79</v>
      </c>
      <c r="AY162" s="210" t="s">
        <v>132</v>
      </c>
    </row>
    <row r="163" spans="1:65" s="14" customFormat="1" ht="11.25">
      <c r="B163" s="200"/>
      <c r="C163" s="201"/>
      <c r="D163" s="191" t="s">
        <v>141</v>
      </c>
      <c r="E163" s="202" t="s">
        <v>32</v>
      </c>
      <c r="F163" s="203" t="s">
        <v>213</v>
      </c>
      <c r="G163" s="201"/>
      <c r="H163" s="204">
        <v>10.358000000000001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141</v>
      </c>
      <c r="AU163" s="210" t="s">
        <v>88</v>
      </c>
      <c r="AV163" s="14" t="s">
        <v>88</v>
      </c>
      <c r="AW163" s="14" t="s">
        <v>40</v>
      </c>
      <c r="AX163" s="14" t="s">
        <v>79</v>
      </c>
      <c r="AY163" s="210" t="s">
        <v>132</v>
      </c>
    </row>
    <row r="164" spans="1:65" s="15" customFormat="1" ht="11.25">
      <c r="B164" s="211"/>
      <c r="C164" s="212"/>
      <c r="D164" s="191" t="s">
        <v>141</v>
      </c>
      <c r="E164" s="213" t="s">
        <v>32</v>
      </c>
      <c r="F164" s="214" t="s">
        <v>145</v>
      </c>
      <c r="G164" s="212"/>
      <c r="H164" s="215">
        <v>73.158000000000001</v>
      </c>
      <c r="I164" s="216"/>
      <c r="J164" s="212"/>
      <c r="K164" s="212"/>
      <c r="L164" s="217"/>
      <c r="M164" s="218"/>
      <c r="N164" s="219"/>
      <c r="O164" s="219"/>
      <c r="P164" s="219"/>
      <c r="Q164" s="219"/>
      <c r="R164" s="219"/>
      <c r="S164" s="219"/>
      <c r="T164" s="220"/>
      <c r="AT164" s="221" t="s">
        <v>141</v>
      </c>
      <c r="AU164" s="221" t="s">
        <v>88</v>
      </c>
      <c r="AV164" s="15" t="s">
        <v>139</v>
      </c>
      <c r="AW164" s="15" t="s">
        <v>40</v>
      </c>
      <c r="AX164" s="15" t="s">
        <v>86</v>
      </c>
      <c r="AY164" s="221" t="s">
        <v>132</v>
      </c>
    </row>
    <row r="165" spans="1:65" s="12" customFormat="1" ht="22.9" customHeight="1">
      <c r="B165" s="160"/>
      <c r="C165" s="161"/>
      <c r="D165" s="162" t="s">
        <v>78</v>
      </c>
      <c r="E165" s="174" t="s">
        <v>187</v>
      </c>
      <c r="F165" s="174" t="s">
        <v>214</v>
      </c>
      <c r="G165" s="161"/>
      <c r="H165" s="161"/>
      <c r="I165" s="164"/>
      <c r="J165" s="175">
        <f>BK165</f>
        <v>0</v>
      </c>
      <c r="K165" s="161"/>
      <c r="L165" s="166"/>
      <c r="M165" s="167"/>
      <c r="N165" s="168"/>
      <c r="O165" s="168"/>
      <c r="P165" s="169">
        <f>SUM(P166:P187)</f>
        <v>0</v>
      </c>
      <c r="Q165" s="168"/>
      <c r="R165" s="169">
        <f>SUM(R166:R187)</f>
        <v>3.6958164899999999</v>
      </c>
      <c r="S165" s="168"/>
      <c r="T165" s="170">
        <f>SUM(T166:T187)</f>
        <v>0</v>
      </c>
      <c r="AR165" s="171" t="s">
        <v>86</v>
      </c>
      <c r="AT165" s="172" t="s">
        <v>78</v>
      </c>
      <c r="AU165" s="172" t="s">
        <v>86</v>
      </c>
      <c r="AY165" s="171" t="s">
        <v>132</v>
      </c>
      <c r="BK165" s="173">
        <f>SUM(BK166:BK187)</f>
        <v>0</v>
      </c>
    </row>
    <row r="166" spans="1:65" s="2" customFormat="1" ht="24.2" customHeight="1">
      <c r="A166" s="37"/>
      <c r="B166" s="38"/>
      <c r="C166" s="176" t="s">
        <v>215</v>
      </c>
      <c r="D166" s="176" t="s">
        <v>135</v>
      </c>
      <c r="E166" s="177" t="s">
        <v>216</v>
      </c>
      <c r="F166" s="178" t="s">
        <v>217</v>
      </c>
      <c r="G166" s="179" t="s">
        <v>195</v>
      </c>
      <c r="H166" s="180">
        <v>17.213000000000001</v>
      </c>
      <c r="I166" s="181"/>
      <c r="J166" s="182">
        <f>ROUND(I166*H166,2)</f>
        <v>0</v>
      </c>
      <c r="K166" s="178" t="s">
        <v>172</v>
      </c>
      <c r="L166" s="42"/>
      <c r="M166" s="183" t="s">
        <v>32</v>
      </c>
      <c r="N166" s="184" t="s">
        <v>50</v>
      </c>
      <c r="O166" s="67"/>
      <c r="P166" s="185">
        <f>O166*H166</f>
        <v>0</v>
      </c>
      <c r="Q166" s="185">
        <v>4.1529999999999997E-2</v>
      </c>
      <c r="R166" s="185">
        <f>Q166*H166</f>
        <v>0.71485589000000005</v>
      </c>
      <c r="S166" s="185">
        <v>0</v>
      </c>
      <c r="T166" s="18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7" t="s">
        <v>139</v>
      </c>
      <c r="AT166" s="187" t="s">
        <v>135</v>
      </c>
      <c r="AU166" s="187" t="s">
        <v>88</v>
      </c>
      <c r="AY166" s="19" t="s">
        <v>132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86</v>
      </c>
      <c r="BK166" s="188">
        <f>ROUND(I166*H166,2)</f>
        <v>0</v>
      </c>
      <c r="BL166" s="19" t="s">
        <v>139</v>
      </c>
      <c r="BM166" s="187" t="s">
        <v>218</v>
      </c>
    </row>
    <row r="167" spans="1:65" s="2" customFormat="1" ht="11.25">
      <c r="A167" s="37"/>
      <c r="B167" s="38"/>
      <c r="C167" s="39"/>
      <c r="D167" s="247" t="s">
        <v>197</v>
      </c>
      <c r="E167" s="39"/>
      <c r="F167" s="248" t="s">
        <v>219</v>
      </c>
      <c r="G167" s="39"/>
      <c r="H167" s="39"/>
      <c r="I167" s="223"/>
      <c r="J167" s="39"/>
      <c r="K167" s="39"/>
      <c r="L167" s="42"/>
      <c r="M167" s="224"/>
      <c r="N167" s="225"/>
      <c r="O167" s="67"/>
      <c r="P167" s="67"/>
      <c r="Q167" s="67"/>
      <c r="R167" s="67"/>
      <c r="S167" s="67"/>
      <c r="T167" s="68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9" t="s">
        <v>197</v>
      </c>
      <c r="AU167" s="19" t="s">
        <v>88</v>
      </c>
    </row>
    <row r="168" spans="1:65" s="13" customFormat="1" ht="11.25">
      <c r="B168" s="189"/>
      <c r="C168" s="190"/>
      <c r="D168" s="191" t="s">
        <v>141</v>
      </c>
      <c r="E168" s="192" t="s">
        <v>32</v>
      </c>
      <c r="F168" s="193" t="s">
        <v>220</v>
      </c>
      <c r="G168" s="190"/>
      <c r="H168" s="192" t="s">
        <v>32</v>
      </c>
      <c r="I168" s="194"/>
      <c r="J168" s="190"/>
      <c r="K168" s="190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141</v>
      </c>
      <c r="AU168" s="199" t="s">
        <v>88</v>
      </c>
      <c r="AV168" s="13" t="s">
        <v>86</v>
      </c>
      <c r="AW168" s="13" t="s">
        <v>40</v>
      </c>
      <c r="AX168" s="13" t="s">
        <v>79</v>
      </c>
      <c r="AY168" s="199" t="s">
        <v>132</v>
      </c>
    </row>
    <row r="169" spans="1:65" s="14" customFormat="1" ht="11.25">
      <c r="B169" s="200"/>
      <c r="C169" s="201"/>
      <c r="D169" s="191" t="s">
        <v>141</v>
      </c>
      <c r="E169" s="202" t="s">
        <v>32</v>
      </c>
      <c r="F169" s="203" t="s">
        <v>221</v>
      </c>
      <c r="G169" s="201"/>
      <c r="H169" s="204">
        <v>14.731</v>
      </c>
      <c r="I169" s="205"/>
      <c r="J169" s="201"/>
      <c r="K169" s="201"/>
      <c r="L169" s="206"/>
      <c r="M169" s="207"/>
      <c r="N169" s="208"/>
      <c r="O169" s="208"/>
      <c r="P169" s="208"/>
      <c r="Q169" s="208"/>
      <c r="R169" s="208"/>
      <c r="S169" s="208"/>
      <c r="T169" s="209"/>
      <c r="AT169" s="210" t="s">
        <v>141</v>
      </c>
      <c r="AU169" s="210" t="s">
        <v>88</v>
      </c>
      <c r="AV169" s="14" t="s">
        <v>88</v>
      </c>
      <c r="AW169" s="14" t="s">
        <v>40</v>
      </c>
      <c r="AX169" s="14" t="s">
        <v>79</v>
      </c>
      <c r="AY169" s="210" t="s">
        <v>132</v>
      </c>
    </row>
    <row r="170" spans="1:65" s="14" customFormat="1" ht="11.25">
      <c r="B170" s="200"/>
      <c r="C170" s="201"/>
      <c r="D170" s="191" t="s">
        <v>141</v>
      </c>
      <c r="E170" s="202" t="s">
        <v>32</v>
      </c>
      <c r="F170" s="203" t="s">
        <v>222</v>
      </c>
      <c r="G170" s="201"/>
      <c r="H170" s="204">
        <v>2.4820000000000002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141</v>
      </c>
      <c r="AU170" s="210" t="s">
        <v>88</v>
      </c>
      <c r="AV170" s="14" t="s">
        <v>88</v>
      </c>
      <c r="AW170" s="14" t="s">
        <v>40</v>
      </c>
      <c r="AX170" s="14" t="s">
        <v>79</v>
      </c>
      <c r="AY170" s="210" t="s">
        <v>132</v>
      </c>
    </row>
    <row r="171" spans="1:65" s="15" customFormat="1" ht="11.25">
      <c r="B171" s="211"/>
      <c r="C171" s="212"/>
      <c r="D171" s="191" t="s">
        <v>141</v>
      </c>
      <c r="E171" s="213" t="s">
        <v>32</v>
      </c>
      <c r="F171" s="214" t="s">
        <v>145</v>
      </c>
      <c r="G171" s="212"/>
      <c r="H171" s="215">
        <v>17.213000000000001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141</v>
      </c>
      <c r="AU171" s="221" t="s">
        <v>88</v>
      </c>
      <c r="AV171" s="15" t="s">
        <v>139</v>
      </c>
      <c r="AW171" s="15" t="s">
        <v>40</v>
      </c>
      <c r="AX171" s="15" t="s">
        <v>86</v>
      </c>
      <c r="AY171" s="221" t="s">
        <v>132</v>
      </c>
    </row>
    <row r="172" spans="1:65" s="2" customFormat="1" ht="24.2" customHeight="1">
      <c r="A172" s="37"/>
      <c r="B172" s="38"/>
      <c r="C172" s="176" t="s">
        <v>223</v>
      </c>
      <c r="D172" s="176" t="s">
        <v>135</v>
      </c>
      <c r="E172" s="177" t="s">
        <v>224</v>
      </c>
      <c r="F172" s="178" t="s">
        <v>225</v>
      </c>
      <c r="G172" s="179" t="s">
        <v>195</v>
      </c>
      <c r="H172" s="180">
        <v>68.575000000000003</v>
      </c>
      <c r="I172" s="181"/>
      <c r="J172" s="182">
        <f>ROUND(I172*H172,2)</f>
        <v>0</v>
      </c>
      <c r="K172" s="178" t="s">
        <v>172</v>
      </c>
      <c r="L172" s="42"/>
      <c r="M172" s="183" t="s">
        <v>32</v>
      </c>
      <c r="N172" s="184" t="s">
        <v>50</v>
      </c>
      <c r="O172" s="67"/>
      <c r="P172" s="185">
        <f>O172*H172</f>
        <v>0</v>
      </c>
      <c r="Q172" s="185">
        <v>4.1529999999999997E-2</v>
      </c>
      <c r="R172" s="185">
        <f>Q172*H172</f>
        <v>2.84791975</v>
      </c>
      <c r="S172" s="185">
        <v>0</v>
      </c>
      <c r="T172" s="18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7" t="s">
        <v>139</v>
      </c>
      <c r="AT172" s="187" t="s">
        <v>135</v>
      </c>
      <c r="AU172" s="187" t="s">
        <v>88</v>
      </c>
      <c r="AY172" s="19" t="s">
        <v>132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9" t="s">
        <v>86</v>
      </c>
      <c r="BK172" s="188">
        <f>ROUND(I172*H172,2)</f>
        <v>0</v>
      </c>
      <c r="BL172" s="19" t="s">
        <v>139</v>
      </c>
      <c r="BM172" s="187" t="s">
        <v>226</v>
      </c>
    </row>
    <row r="173" spans="1:65" s="2" customFormat="1" ht="11.25">
      <c r="A173" s="37"/>
      <c r="B173" s="38"/>
      <c r="C173" s="39"/>
      <c r="D173" s="247" t="s">
        <v>197</v>
      </c>
      <c r="E173" s="39"/>
      <c r="F173" s="248" t="s">
        <v>227</v>
      </c>
      <c r="G173" s="39"/>
      <c r="H173" s="39"/>
      <c r="I173" s="223"/>
      <c r="J173" s="39"/>
      <c r="K173" s="39"/>
      <c r="L173" s="42"/>
      <c r="M173" s="224"/>
      <c r="N173" s="225"/>
      <c r="O173" s="67"/>
      <c r="P173" s="67"/>
      <c r="Q173" s="67"/>
      <c r="R173" s="67"/>
      <c r="S173" s="67"/>
      <c r="T173" s="68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9" t="s">
        <v>197</v>
      </c>
      <c r="AU173" s="19" t="s">
        <v>88</v>
      </c>
    </row>
    <row r="174" spans="1:65" s="13" customFormat="1" ht="11.25">
      <c r="B174" s="189"/>
      <c r="C174" s="190"/>
      <c r="D174" s="191" t="s">
        <v>141</v>
      </c>
      <c r="E174" s="192" t="s">
        <v>32</v>
      </c>
      <c r="F174" s="193" t="s">
        <v>228</v>
      </c>
      <c r="G174" s="190"/>
      <c r="H174" s="192" t="s">
        <v>32</v>
      </c>
      <c r="I174" s="194"/>
      <c r="J174" s="190"/>
      <c r="K174" s="190"/>
      <c r="L174" s="195"/>
      <c r="M174" s="196"/>
      <c r="N174" s="197"/>
      <c r="O174" s="197"/>
      <c r="P174" s="197"/>
      <c r="Q174" s="197"/>
      <c r="R174" s="197"/>
      <c r="S174" s="197"/>
      <c r="T174" s="198"/>
      <c r="AT174" s="199" t="s">
        <v>141</v>
      </c>
      <c r="AU174" s="199" t="s">
        <v>88</v>
      </c>
      <c r="AV174" s="13" t="s">
        <v>86</v>
      </c>
      <c r="AW174" s="13" t="s">
        <v>40</v>
      </c>
      <c r="AX174" s="13" t="s">
        <v>79</v>
      </c>
      <c r="AY174" s="199" t="s">
        <v>132</v>
      </c>
    </row>
    <row r="175" spans="1:65" s="14" customFormat="1" ht="22.5">
      <c r="B175" s="200"/>
      <c r="C175" s="201"/>
      <c r="D175" s="191" t="s">
        <v>141</v>
      </c>
      <c r="E175" s="202" t="s">
        <v>32</v>
      </c>
      <c r="F175" s="203" t="s">
        <v>229</v>
      </c>
      <c r="G175" s="201"/>
      <c r="H175" s="204">
        <v>8.3719999999999999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141</v>
      </c>
      <c r="AU175" s="210" t="s">
        <v>88</v>
      </c>
      <c r="AV175" s="14" t="s">
        <v>88</v>
      </c>
      <c r="AW175" s="14" t="s">
        <v>40</v>
      </c>
      <c r="AX175" s="14" t="s">
        <v>79</v>
      </c>
      <c r="AY175" s="210" t="s">
        <v>132</v>
      </c>
    </row>
    <row r="176" spans="1:65" s="14" customFormat="1" ht="11.25">
      <c r="B176" s="200"/>
      <c r="C176" s="201"/>
      <c r="D176" s="191" t="s">
        <v>141</v>
      </c>
      <c r="E176" s="202" t="s">
        <v>32</v>
      </c>
      <c r="F176" s="203" t="s">
        <v>230</v>
      </c>
      <c r="G176" s="201"/>
      <c r="H176" s="204">
        <v>8.6880000000000006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141</v>
      </c>
      <c r="AU176" s="210" t="s">
        <v>88</v>
      </c>
      <c r="AV176" s="14" t="s">
        <v>88</v>
      </c>
      <c r="AW176" s="14" t="s">
        <v>40</v>
      </c>
      <c r="AX176" s="14" t="s">
        <v>79</v>
      </c>
      <c r="AY176" s="210" t="s">
        <v>132</v>
      </c>
    </row>
    <row r="177" spans="1:65" s="14" customFormat="1" ht="22.5">
      <c r="B177" s="200"/>
      <c r="C177" s="201"/>
      <c r="D177" s="191" t="s">
        <v>141</v>
      </c>
      <c r="E177" s="202" t="s">
        <v>32</v>
      </c>
      <c r="F177" s="203" t="s">
        <v>231</v>
      </c>
      <c r="G177" s="201"/>
      <c r="H177" s="204">
        <v>19.443999999999999</v>
      </c>
      <c r="I177" s="205"/>
      <c r="J177" s="201"/>
      <c r="K177" s="201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141</v>
      </c>
      <c r="AU177" s="210" t="s">
        <v>88</v>
      </c>
      <c r="AV177" s="14" t="s">
        <v>88</v>
      </c>
      <c r="AW177" s="14" t="s">
        <v>40</v>
      </c>
      <c r="AX177" s="14" t="s">
        <v>79</v>
      </c>
      <c r="AY177" s="210" t="s">
        <v>132</v>
      </c>
    </row>
    <row r="178" spans="1:65" s="14" customFormat="1" ht="22.5">
      <c r="B178" s="200"/>
      <c r="C178" s="201"/>
      <c r="D178" s="191" t="s">
        <v>141</v>
      </c>
      <c r="E178" s="202" t="s">
        <v>32</v>
      </c>
      <c r="F178" s="203" t="s">
        <v>232</v>
      </c>
      <c r="G178" s="201"/>
      <c r="H178" s="204">
        <v>32.070999999999998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141</v>
      </c>
      <c r="AU178" s="210" t="s">
        <v>88</v>
      </c>
      <c r="AV178" s="14" t="s">
        <v>88</v>
      </c>
      <c r="AW178" s="14" t="s">
        <v>40</v>
      </c>
      <c r="AX178" s="14" t="s">
        <v>79</v>
      </c>
      <c r="AY178" s="210" t="s">
        <v>132</v>
      </c>
    </row>
    <row r="179" spans="1:65" s="15" customFormat="1" ht="11.25">
      <c r="B179" s="211"/>
      <c r="C179" s="212"/>
      <c r="D179" s="191" t="s">
        <v>141</v>
      </c>
      <c r="E179" s="213" t="s">
        <v>32</v>
      </c>
      <c r="F179" s="214" t="s">
        <v>145</v>
      </c>
      <c r="G179" s="212"/>
      <c r="H179" s="215">
        <v>68.575000000000003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141</v>
      </c>
      <c r="AU179" s="221" t="s">
        <v>88</v>
      </c>
      <c r="AV179" s="15" t="s">
        <v>139</v>
      </c>
      <c r="AW179" s="15" t="s">
        <v>40</v>
      </c>
      <c r="AX179" s="15" t="s">
        <v>86</v>
      </c>
      <c r="AY179" s="221" t="s">
        <v>132</v>
      </c>
    </row>
    <row r="180" spans="1:65" s="2" customFormat="1" ht="37.9" customHeight="1">
      <c r="A180" s="37"/>
      <c r="B180" s="38"/>
      <c r="C180" s="176" t="s">
        <v>233</v>
      </c>
      <c r="D180" s="176" t="s">
        <v>135</v>
      </c>
      <c r="E180" s="177" t="s">
        <v>234</v>
      </c>
      <c r="F180" s="178" t="s">
        <v>235</v>
      </c>
      <c r="G180" s="179" t="s">
        <v>195</v>
      </c>
      <c r="H180" s="180">
        <v>1000</v>
      </c>
      <c r="I180" s="181"/>
      <c r="J180" s="182">
        <f>ROUND(I180*H180,2)</f>
        <v>0</v>
      </c>
      <c r="K180" s="178" t="s">
        <v>172</v>
      </c>
      <c r="L180" s="42"/>
      <c r="M180" s="183" t="s">
        <v>32</v>
      </c>
      <c r="N180" s="184" t="s">
        <v>50</v>
      </c>
      <c r="O180" s="67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139</v>
      </c>
      <c r="AT180" s="187" t="s">
        <v>135</v>
      </c>
      <c r="AU180" s="187" t="s">
        <v>88</v>
      </c>
      <c r="AY180" s="19" t="s">
        <v>132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9" t="s">
        <v>86</v>
      </c>
      <c r="BK180" s="188">
        <f>ROUND(I180*H180,2)</f>
        <v>0</v>
      </c>
      <c r="BL180" s="19" t="s">
        <v>139</v>
      </c>
      <c r="BM180" s="187" t="s">
        <v>236</v>
      </c>
    </row>
    <row r="181" spans="1:65" s="2" customFormat="1" ht="11.25">
      <c r="A181" s="37"/>
      <c r="B181" s="38"/>
      <c r="C181" s="39"/>
      <c r="D181" s="247" t="s">
        <v>197</v>
      </c>
      <c r="E181" s="39"/>
      <c r="F181" s="248" t="s">
        <v>237</v>
      </c>
      <c r="G181" s="39"/>
      <c r="H181" s="39"/>
      <c r="I181" s="223"/>
      <c r="J181" s="39"/>
      <c r="K181" s="39"/>
      <c r="L181" s="42"/>
      <c r="M181" s="224"/>
      <c r="N181" s="225"/>
      <c r="O181" s="67"/>
      <c r="P181" s="67"/>
      <c r="Q181" s="67"/>
      <c r="R181" s="67"/>
      <c r="S181" s="67"/>
      <c r="T181" s="68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9" t="s">
        <v>197</v>
      </c>
      <c r="AU181" s="19" t="s">
        <v>88</v>
      </c>
    </row>
    <row r="182" spans="1:65" s="14" customFormat="1" ht="11.25">
      <c r="B182" s="200"/>
      <c r="C182" s="201"/>
      <c r="D182" s="191" t="s">
        <v>141</v>
      </c>
      <c r="E182" s="202" t="s">
        <v>32</v>
      </c>
      <c r="F182" s="203" t="s">
        <v>238</v>
      </c>
      <c r="G182" s="201"/>
      <c r="H182" s="204">
        <v>1000</v>
      </c>
      <c r="I182" s="205"/>
      <c r="J182" s="201"/>
      <c r="K182" s="201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141</v>
      </c>
      <c r="AU182" s="210" t="s">
        <v>88</v>
      </c>
      <c r="AV182" s="14" t="s">
        <v>88</v>
      </c>
      <c r="AW182" s="14" t="s">
        <v>40</v>
      </c>
      <c r="AX182" s="14" t="s">
        <v>86</v>
      </c>
      <c r="AY182" s="210" t="s">
        <v>132</v>
      </c>
    </row>
    <row r="183" spans="1:65" s="2" customFormat="1" ht="37.9" customHeight="1">
      <c r="A183" s="37"/>
      <c r="B183" s="38"/>
      <c r="C183" s="176" t="s">
        <v>239</v>
      </c>
      <c r="D183" s="176" t="s">
        <v>135</v>
      </c>
      <c r="E183" s="177" t="s">
        <v>240</v>
      </c>
      <c r="F183" s="178" t="s">
        <v>241</v>
      </c>
      <c r="G183" s="179" t="s">
        <v>195</v>
      </c>
      <c r="H183" s="180">
        <v>46.680999999999997</v>
      </c>
      <c r="I183" s="181"/>
      <c r="J183" s="182">
        <f>ROUND(I183*H183,2)</f>
        <v>0</v>
      </c>
      <c r="K183" s="178" t="s">
        <v>32</v>
      </c>
      <c r="L183" s="42"/>
      <c r="M183" s="183" t="s">
        <v>32</v>
      </c>
      <c r="N183" s="184" t="s">
        <v>50</v>
      </c>
      <c r="O183" s="67"/>
      <c r="P183" s="185">
        <f>O183*H183</f>
        <v>0</v>
      </c>
      <c r="Q183" s="185">
        <v>2.8500000000000001E-3</v>
      </c>
      <c r="R183" s="185">
        <f>Q183*H183</f>
        <v>0.13304084999999999</v>
      </c>
      <c r="S183" s="185">
        <v>0</v>
      </c>
      <c r="T183" s="18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7" t="s">
        <v>139</v>
      </c>
      <c r="AT183" s="187" t="s">
        <v>135</v>
      </c>
      <c r="AU183" s="187" t="s">
        <v>88</v>
      </c>
      <c r="AY183" s="19" t="s">
        <v>132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9" t="s">
        <v>86</v>
      </c>
      <c r="BK183" s="188">
        <f>ROUND(I183*H183,2)</f>
        <v>0</v>
      </c>
      <c r="BL183" s="19" t="s">
        <v>139</v>
      </c>
      <c r="BM183" s="187" t="s">
        <v>242</v>
      </c>
    </row>
    <row r="184" spans="1:65" s="13" customFormat="1" ht="22.5">
      <c r="B184" s="189"/>
      <c r="C184" s="190"/>
      <c r="D184" s="191" t="s">
        <v>141</v>
      </c>
      <c r="E184" s="192" t="s">
        <v>32</v>
      </c>
      <c r="F184" s="193" t="s">
        <v>243</v>
      </c>
      <c r="G184" s="190"/>
      <c r="H184" s="192" t="s">
        <v>32</v>
      </c>
      <c r="I184" s="194"/>
      <c r="J184" s="190"/>
      <c r="K184" s="190"/>
      <c r="L184" s="195"/>
      <c r="M184" s="196"/>
      <c r="N184" s="197"/>
      <c r="O184" s="197"/>
      <c r="P184" s="197"/>
      <c r="Q184" s="197"/>
      <c r="R184" s="197"/>
      <c r="S184" s="197"/>
      <c r="T184" s="198"/>
      <c r="AT184" s="199" t="s">
        <v>141</v>
      </c>
      <c r="AU184" s="199" t="s">
        <v>88</v>
      </c>
      <c r="AV184" s="13" t="s">
        <v>86</v>
      </c>
      <c r="AW184" s="13" t="s">
        <v>40</v>
      </c>
      <c r="AX184" s="13" t="s">
        <v>79</v>
      </c>
      <c r="AY184" s="199" t="s">
        <v>132</v>
      </c>
    </row>
    <row r="185" spans="1:65" s="14" customFormat="1" ht="22.5">
      <c r="B185" s="200"/>
      <c r="C185" s="201"/>
      <c r="D185" s="191" t="s">
        <v>141</v>
      </c>
      <c r="E185" s="202" t="s">
        <v>32</v>
      </c>
      <c r="F185" s="203" t="s">
        <v>244</v>
      </c>
      <c r="G185" s="201"/>
      <c r="H185" s="204">
        <v>31.382999999999999</v>
      </c>
      <c r="I185" s="205"/>
      <c r="J185" s="201"/>
      <c r="K185" s="201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141</v>
      </c>
      <c r="AU185" s="210" t="s">
        <v>88</v>
      </c>
      <c r="AV185" s="14" t="s">
        <v>88</v>
      </c>
      <c r="AW185" s="14" t="s">
        <v>40</v>
      </c>
      <c r="AX185" s="14" t="s">
        <v>79</v>
      </c>
      <c r="AY185" s="210" t="s">
        <v>132</v>
      </c>
    </row>
    <row r="186" spans="1:65" s="14" customFormat="1" ht="11.25">
      <c r="B186" s="200"/>
      <c r="C186" s="201"/>
      <c r="D186" s="191" t="s">
        <v>141</v>
      </c>
      <c r="E186" s="202" t="s">
        <v>32</v>
      </c>
      <c r="F186" s="203" t="s">
        <v>245</v>
      </c>
      <c r="G186" s="201"/>
      <c r="H186" s="204">
        <v>15.298</v>
      </c>
      <c r="I186" s="205"/>
      <c r="J186" s="201"/>
      <c r="K186" s="201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141</v>
      </c>
      <c r="AU186" s="210" t="s">
        <v>88</v>
      </c>
      <c r="AV186" s="14" t="s">
        <v>88</v>
      </c>
      <c r="AW186" s="14" t="s">
        <v>40</v>
      </c>
      <c r="AX186" s="14" t="s">
        <v>79</v>
      </c>
      <c r="AY186" s="210" t="s">
        <v>132</v>
      </c>
    </row>
    <row r="187" spans="1:65" s="15" customFormat="1" ht="11.25">
      <c r="B187" s="211"/>
      <c r="C187" s="212"/>
      <c r="D187" s="191" t="s">
        <v>141</v>
      </c>
      <c r="E187" s="213" t="s">
        <v>32</v>
      </c>
      <c r="F187" s="214" t="s">
        <v>145</v>
      </c>
      <c r="G187" s="212"/>
      <c r="H187" s="215">
        <v>46.680999999999997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141</v>
      </c>
      <c r="AU187" s="221" t="s">
        <v>88</v>
      </c>
      <c r="AV187" s="15" t="s">
        <v>139</v>
      </c>
      <c r="AW187" s="15" t="s">
        <v>40</v>
      </c>
      <c r="AX187" s="15" t="s">
        <v>86</v>
      </c>
      <c r="AY187" s="221" t="s">
        <v>132</v>
      </c>
    </row>
    <row r="188" spans="1:65" s="12" customFormat="1" ht="22.9" customHeight="1">
      <c r="B188" s="160"/>
      <c r="C188" s="161"/>
      <c r="D188" s="162" t="s">
        <v>78</v>
      </c>
      <c r="E188" s="174" t="s">
        <v>206</v>
      </c>
      <c r="F188" s="174" t="s">
        <v>246</v>
      </c>
      <c r="G188" s="161"/>
      <c r="H188" s="161"/>
      <c r="I188" s="164"/>
      <c r="J188" s="175">
        <f>BK188</f>
        <v>0</v>
      </c>
      <c r="K188" s="161"/>
      <c r="L188" s="166"/>
      <c r="M188" s="167"/>
      <c r="N188" s="168"/>
      <c r="O188" s="168"/>
      <c r="P188" s="169">
        <f>SUM(P189:P298)</f>
        <v>0</v>
      </c>
      <c r="Q188" s="168"/>
      <c r="R188" s="169">
        <f>SUM(R189:R298)</f>
        <v>4.8985000000000001E-2</v>
      </c>
      <c r="S188" s="168"/>
      <c r="T188" s="170">
        <f>SUM(T189:T298)</f>
        <v>77.45975</v>
      </c>
      <c r="AR188" s="171" t="s">
        <v>86</v>
      </c>
      <c r="AT188" s="172" t="s">
        <v>78</v>
      </c>
      <c r="AU188" s="172" t="s">
        <v>86</v>
      </c>
      <c r="AY188" s="171" t="s">
        <v>132</v>
      </c>
      <c r="BK188" s="173">
        <f>SUM(BK189:BK298)</f>
        <v>0</v>
      </c>
    </row>
    <row r="189" spans="1:65" s="2" customFormat="1" ht="44.25" customHeight="1">
      <c r="A189" s="37"/>
      <c r="B189" s="38"/>
      <c r="C189" s="176" t="s">
        <v>247</v>
      </c>
      <c r="D189" s="176" t="s">
        <v>135</v>
      </c>
      <c r="E189" s="177" t="s">
        <v>248</v>
      </c>
      <c r="F189" s="178" t="s">
        <v>249</v>
      </c>
      <c r="G189" s="179" t="s">
        <v>195</v>
      </c>
      <c r="H189" s="180">
        <v>263.36900000000003</v>
      </c>
      <c r="I189" s="181"/>
      <c r="J189" s="182">
        <f>ROUND(I189*H189,2)</f>
        <v>0</v>
      </c>
      <c r="K189" s="178" t="s">
        <v>172</v>
      </c>
      <c r="L189" s="42"/>
      <c r="M189" s="183" t="s">
        <v>32</v>
      </c>
      <c r="N189" s="184" t="s">
        <v>50</v>
      </c>
      <c r="O189" s="67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7" t="s">
        <v>139</v>
      </c>
      <c r="AT189" s="187" t="s">
        <v>135</v>
      </c>
      <c r="AU189" s="187" t="s">
        <v>88</v>
      </c>
      <c r="AY189" s="19" t="s">
        <v>132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9" t="s">
        <v>86</v>
      </c>
      <c r="BK189" s="188">
        <f>ROUND(I189*H189,2)</f>
        <v>0</v>
      </c>
      <c r="BL189" s="19" t="s">
        <v>139</v>
      </c>
      <c r="BM189" s="187" t="s">
        <v>250</v>
      </c>
    </row>
    <row r="190" spans="1:65" s="2" customFormat="1" ht="11.25">
      <c r="A190" s="37"/>
      <c r="B190" s="38"/>
      <c r="C190" s="39"/>
      <c r="D190" s="247" t="s">
        <v>197</v>
      </c>
      <c r="E190" s="39"/>
      <c r="F190" s="248" t="s">
        <v>251</v>
      </c>
      <c r="G190" s="39"/>
      <c r="H190" s="39"/>
      <c r="I190" s="223"/>
      <c r="J190" s="39"/>
      <c r="K190" s="39"/>
      <c r="L190" s="42"/>
      <c r="M190" s="224"/>
      <c r="N190" s="225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9" t="s">
        <v>197</v>
      </c>
      <c r="AU190" s="19" t="s">
        <v>88</v>
      </c>
    </row>
    <row r="191" spans="1:65" s="13" customFormat="1" ht="11.25">
      <c r="B191" s="189"/>
      <c r="C191" s="190"/>
      <c r="D191" s="191" t="s">
        <v>141</v>
      </c>
      <c r="E191" s="192" t="s">
        <v>32</v>
      </c>
      <c r="F191" s="193" t="s">
        <v>252</v>
      </c>
      <c r="G191" s="190"/>
      <c r="H191" s="192" t="s">
        <v>32</v>
      </c>
      <c r="I191" s="194"/>
      <c r="J191" s="190"/>
      <c r="K191" s="190"/>
      <c r="L191" s="195"/>
      <c r="M191" s="196"/>
      <c r="N191" s="197"/>
      <c r="O191" s="197"/>
      <c r="P191" s="197"/>
      <c r="Q191" s="197"/>
      <c r="R191" s="197"/>
      <c r="S191" s="197"/>
      <c r="T191" s="198"/>
      <c r="AT191" s="199" t="s">
        <v>141</v>
      </c>
      <c r="AU191" s="199" t="s">
        <v>88</v>
      </c>
      <c r="AV191" s="13" t="s">
        <v>86</v>
      </c>
      <c r="AW191" s="13" t="s">
        <v>40</v>
      </c>
      <c r="AX191" s="13" t="s">
        <v>79</v>
      </c>
      <c r="AY191" s="199" t="s">
        <v>132</v>
      </c>
    </row>
    <row r="192" spans="1:65" s="14" customFormat="1" ht="11.25">
      <c r="B192" s="200"/>
      <c r="C192" s="201"/>
      <c r="D192" s="191" t="s">
        <v>141</v>
      </c>
      <c r="E192" s="202" t="s">
        <v>32</v>
      </c>
      <c r="F192" s="203" t="s">
        <v>253</v>
      </c>
      <c r="G192" s="201"/>
      <c r="H192" s="204">
        <v>226.08</v>
      </c>
      <c r="I192" s="205"/>
      <c r="J192" s="201"/>
      <c r="K192" s="201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141</v>
      </c>
      <c r="AU192" s="210" t="s">
        <v>88</v>
      </c>
      <c r="AV192" s="14" t="s">
        <v>88</v>
      </c>
      <c r="AW192" s="14" t="s">
        <v>40</v>
      </c>
      <c r="AX192" s="14" t="s">
        <v>79</v>
      </c>
      <c r="AY192" s="210" t="s">
        <v>132</v>
      </c>
    </row>
    <row r="193" spans="1:65" s="14" customFormat="1" ht="11.25">
      <c r="B193" s="200"/>
      <c r="C193" s="201"/>
      <c r="D193" s="191" t="s">
        <v>141</v>
      </c>
      <c r="E193" s="202" t="s">
        <v>32</v>
      </c>
      <c r="F193" s="203" t="s">
        <v>254</v>
      </c>
      <c r="G193" s="201"/>
      <c r="H193" s="204">
        <v>37.289000000000001</v>
      </c>
      <c r="I193" s="205"/>
      <c r="J193" s="201"/>
      <c r="K193" s="201"/>
      <c r="L193" s="206"/>
      <c r="M193" s="207"/>
      <c r="N193" s="208"/>
      <c r="O193" s="208"/>
      <c r="P193" s="208"/>
      <c r="Q193" s="208"/>
      <c r="R193" s="208"/>
      <c r="S193" s="208"/>
      <c r="T193" s="209"/>
      <c r="AT193" s="210" t="s">
        <v>141</v>
      </c>
      <c r="AU193" s="210" t="s">
        <v>88</v>
      </c>
      <c r="AV193" s="14" t="s">
        <v>88</v>
      </c>
      <c r="AW193" s="14" t="s">
        <v>40</v>
      </c>
      <c r="AX193" s="14" t="s">
        <v>79</v>
      </c>
      <c r="AY193" s="210" t="s">
        <v>132</v>
      </c>
    </row>
    <row r="194" spans="1:65" s="15" customFormat="1" ht="11.25">
      <c r="B194" s="211"/>
      <c r="C194" s="212"/>
      <c r="D194" s="191" t="s">
        <v>141</v>
      </c>
      <c r="E194" s="213" t="s">
        <v>32</v>
      </c>
      <c r="F194" s="214" t="s">
        <v>145</v>
      </c>
      <c r="G194" s="212"/>
      <c r="H194" s="215">
        <v>263.36900000000003</v>
      </c>
      <c r="I194" s="216"/>
      <c r="J194" s="212"/>
      <c r="K194" s="212"/>
      <c r="L194" s="217"/>
      <c r="M194" s="218"/>
      <c r="N194" s="219"/>
      <c r="O194" s="219"/>
      <c r="P194" s="219"/>
      <c r="Q194" s="219"/>
      <c r="R194" s="219"/>
      <c r="S194" s="219"/>
      <c r="T194" s="220"/>
      <c r="AT194" s="221" t="s">
        <v>141</v>
      </c>
      <c r="AU194" s="221" t="s">
        <v>88</v>
      </c>
      <c r="AV194" s="15" t="s">
        <v>139</v>
      </c>
      <c r="AW194" s="15" t="s">
        <v>40</v>
      </c>
      <c r="AX194" s="15" t="s">
        <v>86</v>
      </c>
      <c r="AY194" s="221" t="s">
        <v>132</v>
      </c>
    </row>
    <row r="195" spans="1:65" s="2" customFormat="1" ht="49.15" customHeight="1">
      <c r="A195" s="37"/>
      <c r="B195" s="38"/>
      <c r="C195" s="176" t="s">
        <v>8</v>
      </c>
      <c r="D195" s="176" t="s">
        <v>135</v>
      </c>
      <c r="E195" s="177" t="s">
        <v>255</v>
      </c>
      <c r="F195" s="178" t="s">
        <v>256</v>
      </c>
      <c r="G195" s="179" t="s">
        <v>195</v>
      </c>
      <c r="H195" s="180">
        <v>31604.28</v>
      </c>
      <c r="I195" s="181"/>
      <c r="J195" s="182">
        <f>ROUND(I195*H195,2)</f>
        <v>0</v>
      </c>
      <c r="K195" s="178" t="s">
        <v>172</v>
      </c>
      <c r="L195" s="42"/>
      <c r="M195" s="183" t="s">
        <v>32</v>
      </c>
      <c r="N195" s="184" t="s">
        <v>50</v>
      </c>
      <c r="O195" s="67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7" t="s">
        <v>139</v>
      </c>
      <c r="AT195" s="187" t="s">
        <v>135</v>
      </c>
      <c r="AU195" s="187" t="s">
        <v>88</v>
      </c>
      <c r="AY195" s="19" t="s">
        <v>132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9" t="s">
        <v>86</v>
      </c>
      <c r="BK195" s="188">
        <f>ROUND(I195*H195,2)</f>
        <v>0</v>
      </c>
      <c r="BL195" s="19" t="s">
        <v>139</v>
      </c>
      <c r="BM195" s="187" t="s">
        <v>257</v>
      </c>
    </row>
    <row r="196" spans="1:65" s="2" customFormat="1" ht="11.25">
      <c r="A196" s="37"/>
      <c r="B196" s="38"/>
      <c r="C196" s="39"/>
      <c r="D196" s="247" t="s">
        <v>197</v>
      </c>
      <c r="E196" s="39"/>
      <c r="F196" s="248" t="s">
        <v>258</v>
      </c>
      <c r="G196" s="39"/>
      <c r="H196" s="39"/>
      <c r="I196" s="223"/>
      <c r="J196" s="39"/>
      <c r="K196" s="39"/>
      <c r="L196" s="42"/>
      <c r="M196" s="224"/>
      <c r="N196" s="225"/>
      <c r="O196" s="67"/>
      <c r="P196" s="67"/>
      <c r="Q196" s="67"/>
      <c r="R196" s="67"/>
      <c r="S196" s="67"/>
      <c r="T196" s="68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9" t="s">
        <v>197</v>
      </c>
      <c r="AU196" s="19" t="s">
        <v>88</v>
      </c>
    </row>
    <row r="197" spans="1:65" s="2" customFormat="1" ht="19.5">
      <c r="A197" s="37"/>
      <c r="B197" s="38"/>
      <c r="C197" s="39"/>
      <c r="D197" s="191" t="s">
        <v>151</v>
      </c>
      <c r="E197" s="39"/>
      <c r="F197" s="222" t="s">
        <v>259</v>
      </c>
      <c r="G197" s="39"/>
      <c r="H197" s="39"/>
      <c r="I197" s="223"/>
      <c r="J197" s="39"/>
      <c r="K197" s="39"/>
      <c r="L197" s="42"/>
      <c r="M197" s="224"/>
      <c r="N197" s="225"/>
      <c r="O197" s="67"/>
      <c r="P197" s="67"/>
      <c r="Q197" s="67"/>
      <c r="R197" s="67"/>
      <c r="S197" s="67"/>
      <c r="T197" s="68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9" t="s">
        <v>151</v>
      </c>
      <c r="AU197" s="19" t="s">
        <v>88</v>
      </c>
    </row>
    <row r="198" spans="1:65" s="13" customFormat="1" ht="11.25">
      <c r="B198" s="189"/>
      <c r="C198" s="190"/>
      <c r="D198" s="191" t="s">
        <v>141</v>
      </c>
      <c r="E198" s="192" t="s">
        <v>32</v>
      </c>
      <c r="F198" s="193" t="s">
        <v>252</v>
      </c>
      <c r="G198" s="190"/>
      <c r="H198" s="192" t="s">
        <v>32</v>
      </c>
      <c r="I198" s="194"/>
      <c r="J198" s="190"/>
      <c r="K198" s="190"/>
      <c r="L198" s="195"/>
      <c r="M198" s="196"/>
      <c r="N198" s="197"/>
      <c r="O198" s="197"/>
      <c r="P198" s="197"/>
      <c r="Q198" s="197"/>
      <c r="R198" s="197"/>
      <c r="S198" s="197"/>
      <c r="T198" s="198"/>
      <c r="AT198" s="199" t="s">
        <v>141</v>
      </c>
      <c r="AU198" s="199" t="s">
        <v>88</v>
      </c>
      <c r="AV198" s="13" t="s">
        <v>86</v>
      </c>
      <c r="AW198" s="13" t="s">
        <v>40</v>
      </c>
      <c r="AX198" s="13" t="s">
        <v>79</v>
      </c>
      <c r="AY198" s="199" t="s">
        <v>132</v>
      </c>
    </row>
    <row r="199" spans="1:65" s="14" customFormat="1" ht="11.25">
      <c r="B199" s="200"/>
      <c r="C199" s="201"/>
      <c r="D199" s="191" t="s">
        <v>141</v>
      </c>
      <c r="E199" s="202" t="s">
        <v>32</v>
      </c>
      <c r="F199" s="203" t="s">
        <v>253</v>
      </c>
      <c r="G199" s="201"/>
      <c r="H199" s="204">
        <v>226.08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141</v>
      </c>
      <c r="AU199" s="210" t="s">
        <v>88</v>
      </c>
      <c r="AV199" s="14" t="s">
        <v>88</v>
      </c>
      <c r="AW199" s="14" t="s">
        <v>40</v>
      </c>
      <c r="AX199" s="14" t="s">
        <v>79</v>
      </c>
      <c r="AY199" s="210" t="s">
        <v>132</v>
      </c>
    </row>
    <row r="200" spans="1:65" s="14" customFormat="1" ht="11.25">
      <c r="B200" s="200"/>
      <c r="C200" s="201"/>
      <c r="D200" s="191" t="s">
        <v>141</v>
      </c>
      <c r="E200" s="202" t="s">
        <v>32</v>
      </c>
      <c r="F200" s="203" t="s">
        <v>254</v>
      </c>
      <c r="G200" s="201"/>
      <c r="H200" s="204">
        <v>37.289000000000001</v>
      </c>
      <c r="I200" s="205"/>
      <c r="J200" s="201"/>
      <c r="K200" s="201"/>
      <c r="L200" s="206"/>
      <c r="M200" s="207"/>
      <c r="N200" s="208"/>
      <c r="O200" s="208"/>
      <c r="P200" s="208"/>
      <c r="Q200" s="208"/>
      <c r="R200" s="208"/>
      <c r="S200" s="208"/>
      <c r="T200" s="209"/>
      <c r="AT200" s="210" t="s">
        <v>141</v>
      </c>
      <c r="AU200" s="210" t="s">
        <v>88</v>
      </c>
      <c r="AV200" s="14" t="s">
        <v>88</v>
      </c>
      <c r="AW200" s="14" t="s">
        <v>40</v>
      </c>
      <c r="AX200" s="14" t="s">
        <v>79</v>
      </c>
      <c r="AY200" s="210" t="s">
        <v>132</v>
      </c>
    </row>
    <row r="201" spans="1:65" s="15" customFormat="1" ht="11.25">
      <c r="B201" s="211"/>
      <c r="C201" s="212"/>
      <c r="D201" s="191" t="s">
        <v>141</v>
      </c>
      <c r="E201" s="213" t="s">
        <v>32</v>
      </c>
      <c r="F201" s="214" t="s">
        <v>145</v>
      </c>
      <c r="G201" s="212"/>
      <c r="H201" s="215">
        <v>263.36900000000003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141</v>
      </c>
      <c r="AU201" s="221" t="s">
        <v>88</v>
      </c>
      <c r="AV201" s="15" t="s">
        <v>139</v>
      </c>
      <c r="AW201" s="15" t="s">
        <v>40</v>
      </c>
      <c r="AX201" s="15" t="s">
        <v>86</v>
      </c>
      <c r="AY201" s="221" t="s">
        <v>132</v>
      </c>
    </row>
    <row r="202" spans="1:65" s="14" customFormat="1" ht="11.25">
      <c r="B202" s="200"/>
      <c r="C202" s="201"/>
      <c r="D202" s="191" t="s">
        <v>141</v>
      </c>
      <c r="E202" s="201"/>
      <c r="F202" s="203" t="s">
        <v>260</v>
      </c>
      <c r="G202" s="201"/>
      <c r="H202" s="204">
        <v>31604.28</v>
      </c>
      <c r="I202" s="205"/>
      <c r="J202" s="201"/>
      <c r="K202" s="201"/>
      <c r="L202" s="206"/>
      <c r="M202" s="207"/>
      <c r="N202" s="208"/>
      <c r="O202" s="208"/>
      <c r="P202" s="208"/>
      <c r="Q202" s="208"/>
      <c r="R202" s="208"/>
      <c r="S202" s="208"/>
      <c r="T202" s="209"/>
      <c r="AT202" s="210" t="s">
        <v>141</v>
      </c>
      <c r="AU202" s="210" t="s">
        <v>88</v>
      </c>
      <c r="AV202" s="14" t="s">
        <v>88</v>
      </c>
      <c r="AW202" s="14" t="s">
        <v>4</v>
      </c>
      <c r="AX202" s="14" t="s">
        <v>86</v>
      </c>
      <c r="AY202" s="210" t="s">
        <v>132</v>
      </c>
    </row>
    <row r="203" spans="1:65" s="2" customFormat="1" ht="44.25" customHeight="1">
      <c r="A203" s="37"/>
      <c r="B203" s="38"/>
      <c r="C203" s="176" t="s">
        <v>261</v>
      </c>
      <c r="D203" s="176" t="s">
        <v>135</v>
      </c>
      <c r="E203" s="177" t="s">
        <v>262</v>
      </c>
      <c r="F203" s="178" t="s">
        <v>263</v>
      </c>
      <c r="G203" s="179" t="s">
        <v>195</v>
      </c>
      <c r="H203" s="180">
        <v>263.36900000000003</v>
      </c>
      <c r="I203" s="181"/>
      <c r="J203" s="182">
        <f>ROUND(I203*H203,2)</f>
        <v>0</v>
      </c>
      <c r="K203" s="178" t="s">
        <v>172</v>
      </c>
      <c r="L203" s="42"/>
      <c r="M203" s="183" t="s">
        <v>32</v>
      </c>
      <c r="N203" s="184" t="s">
        <v>50</v>
      </c>
      <c r="O203" s="67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7" t="s">
        <v>139</v>
      </c>
      <c r="AT203" s="187" t="s">
        <v>135</v>
      </c>
      <c r="AU203" s="187" t="s">
        <v>88</v>
      </c>
      <c r="AY203" s="19" t="s">
        <v>132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9" t="s">
        <v>86</v>
      </c>
      <c r="BK203" s="188">
        <f>ROUND(I203*H203,2)</f>
        <v>0</v>
      </c>
      <c r="BL203" s="19" t="s">
        <v>139</v>
      </c>
      <c r="BM203" s="187" t="s">
        <v>264</v>
      </c>
    </row>
    <row r="204" spans="1:65" s="2" customFormat="1" ht="11.25">
      <c r="A204" s="37"/>
      <c r="B204" s="38"/>
      <c r="C204" s="39"/>
      <c r="D204" s="247" t="s">
        <v>197</v>
      </c>
      <c r="E204" s="39"/>
      <c r="F204" s="248" t="s">
        <v>265</v>
      </c>
      <c r="G204" s="39"/>
      <c r="H204" s="39"/>
      <c r="I204" s="223"/>
      <c r="J204" s="39"/>
      <c r="K204" s="39"/>
      <c r="L204" s="42"/>
      <c r="M204" s="224"/>
      <c r="N204" s="225"/>
      <c r="O204" s="67"/>
      <c r="P204" s="67"/>
      <c r="Q204" s="67"/>
      <c r="R204" s="67"/>
      <c r="S204" s="67"/>
      <c r="T204" s="68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9" t="s">
        <v>197</v>
      </c>
      <c r="AU204" s="19" t="s">
        <v>88</v>
      </c>
    </row>
    <row r="205" spans="1:65" s="13" customFormat="1" ht="11.25">
      <c r="B205" s="189"/>
      <c r="C205" s="190"/>
      <c r="D205" s="191" t="s">
        <v>141</v>
      </c>
      <c r="E205" s="192" t="s">
        <v>32</v>
      </c>
      <c r="F205" s="193" t="s">
        <v>252</v>
      </c>
      <c r="G205" s="190"/>
      <c r="H205" s="192" t="s">
        <v>32</v>
      </c>
      <c r="I205" s="194"/>
      <c r="J205" s="190"/>
      <c r="K205" s="190"/>
      <c r="L205" s="195"/>
      <c r="M205" s="196"/>
      <c r="N205" s="197"/>
      <c r="O205" s="197"/>
      <c r="P205" s="197"/>
      <c r="Q205" s="197"/>
      <c r="R205" s="197"/>
      <c r="S205" s="197"/>
      <c r="T205" s="198"/>
      <c r="AT205" s="199" t="s">
        <v>141</v>
      </c>
      <c r="AU205" s="199" t="s">
        <v>88</v>
      </c>
      <c r="AV205" s="13" t="s">
        <v>86</v>
      </c>
      <c r="AW205" s="13" t="s">
        <v>40</v>
      </c>
      <c r="AX205" s="13" t="s">
        <v>79</v>
      </c>
      <c r="AY205" s="199" t="s">
        <v>132</v>
      </c>
    </row>
    <row r="206" spans="1:65" s="14" customFormat="1" ht="11.25">
      <c r="B206" s="200"/>
      <c r="C206" s="201"/>
      <c r="D206" s="191" t="s">
        <v>141</v>
      </c>
      <c r="E206" s="202" t="s">
        <v>32</v>
      </c>
      <c r="F206" s="203" t="s">
        <v>253</v>
      </c>
      <c r="G206" s="201"/>
      <c r="H206" s="204">
        <v>226.08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141</v>
      </c>
      <c r="AU206" s="210" t="s">
        <v>88</v>
      </c>
      <c r="AV206" s="14" t="s">
        <v>88</v>
      </c>
      <c r="AW206" s="14" t="s">
        <v>40</v>
      </c>
      <c r="AX206" s="14" t="s">
        <v>79</v>
      </c>
      <c r="AY206" s="210" t="s">
        <v>132</v>
      </c>
    </row>
    <row r="207" spans="1:65" s="14" customFormat="1" ht="11.25">
      <c r="B207" s="200"/>
      <c r="C207" s="201"/>
      <c r="D207" s="191" t="s">
        <v>141</v>
      </c>
      <c r="E207" s="202" t="s">
        <v>32</v>
      </c>
      <c r="F207" s="203" t="s">
        <v>254</v>
      </c>
      <c r="G207" s="201"/>
      <c r="H207" s="204">
        <v>37.289000000000001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141</v>
      </c>
      <c r="AU207" s="210" t="s">
        <v>88</v>
      </c>
      <c r="AV207" s="14" t="s">
        <v>88</v>
      </c>
      <c r="AW207" s="14" t="s">
        <v>40</v>
      </c>
      <c r="AX207" s="14" t="s">
        <v>79</v>
      </c>
      <c r="AY207" s="210" t="s">
        <v>132</v>
      </c>
    </row>
    <row r="208" spans="1:65" s="15" customFormat="1" ht="11.25">
      <c r="B208" s="211"/>
      <c r="C208" s="212"/>
      <c r="D208" s="191" t="s">
        <v>141</v>
      </c>
      <c r="E208" s="213" t="s">
        <v>32</v>
      </c>
      <c r="F208" s="214" t="s">
        <v>145</v>
      </c>
      <c r="G208" s="212"/>
      <c r="H208" s="215">
        <v>263.36900000000003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141</v>
      </c>
      <c r="AU208" s="221" t="s">
        <v>88</v>
      </c>
      <c r="AV208" s="15" t="s">
        <v>139</v>
      </c>
      <c r="AW208" s="15" t="s">
        <v>40</v>
      </c>
      <c r="AX208" s="15" t="s">
        <v>86</v>
      </c>
      <c r="AY208" s="221" t="s">
        <v>132</v>
      </c>
    </row>
    <row r="209" spans="1:65" s="2" customFormat="1" ht="37.9" customHeight="1">
      <c r="A209" s="37"/>
      <c r="B209" s="38"/>
      <c r="C209" s="176" t="s">
        <v>266</v>
      </c>
      <c r="D209" s="176" t="s">
        <v>135</v>
      </c>
      <c r="E209" s="177" t="s">
        <v>267</v>
      </c>
      <c r="F209" s="178" t="s">
        <v>268</v>
      </c>
      <c r="G209" s="179" t="s">
        <v>138</v>
      </c>
      <c r="H209" s="180">
        <v>7873.0050000000001</v>
      </c>
      <c r="I209" s="181"/>
      <c r="J209" s="182">
        <f>ROUND(I209*H209,2)</f>
        <v>0</v>
      </c>
      <c r="K209" s="178" t="s">
        <v>172</v>
      </c>
      <c r="L209" s="42"/>
      <c r="M209" s="183" t="s">
        <v>32</v>
      </c>
      <c r="N209" s="184" t="s">
        <v>50</v>
      </c>
      <c r="O209" s="67"/>
      <c r="P209" s="185">
        <f>O209*H209</f>
        <v>0</v>
      </c>
      <c r="Q209" s="185">
        <v>0</v>
      </c>
      <c r="R209" s="185">
        <f>Q209*H209</f>
        <v>0</v>
      </c>
      <c r="S209" s="185">
        <v>0</v>
      </c>
      <c r="T209" s="186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7" t="s">
        <v>139</v>
      </c>
      <c r="AT209" s="187" t="s">
        <v>135</v>
      </c>
      <c r="AU209" s="187" t="s">
        <v>88</v>
      </c>
      <c r="AY209" s="19" t="s">
        <v>132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9" t="s">
        <v>86</v>
      </c>
      <c r="BK209" s="188">
        <f>ROUND(I209*H209,2)</f>
        <v>0</v>
      </c>
      <c r="BL209" s="19" t="s">
        <v>139</v>
      </c>
      <c r="BM209" s="187" t="s">
        <v>269</v>
      </c>
    </row>
    <row r="210" spans="1:65" s="2" customFormat="1" ht="11.25">
      <c r="A210" s="37"/>
      <c r="B210" s="38"/>
      <c r="C210" s="39"/>
      <c r="D210" s="247" t="s">
        <v>197</v>
      </c>
      <c r="E210" s="39"/>
      <c r="F210" s="248" t="s">
        <v>270</v>
      </c>
      <c r="G210" s="39"/>
      <c r="H210" s="39"/>
      <c r="I210" s="223"/>
      <c r="J210" s="39"/>
      <c r="K210" s="39"/>
      <c r="L210" s="42"/>
      <c r="M210" s="224"/>
      <c r="N210" s="225"/>
      <c r="O210" s="67"/>
      <c r="P210" s="67"/>
      <c r="Q210" s="67"/>
      <c r="R210" s="67"/>
      <c r="S210" s="67"/>
      <c r="T210" s="68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9" t="s">
        <v>197</v>
      </c>
      <c r="AU210" s="19" t="s">
        <v>88</v>
      </c>
    </row>
    <row r="211" spans="1:65" s="2" customFormat="1" ht="19.5">
      <c r="A211" s="37"/>
      <c r="B211" s="38"/>
      <c r="C211" s="39"/>
      <c r="D211" s="191" t="s">
        <v>151</v>
      </c>
      <c r="E211" s="39"/>
      <c r="F211" s="222" t="s">
        <v>271</v>
      </c>
      <c r="G211" s="39"/>
      <c r="H211" s="39"/>
      <c r="I211" s="223"/>
      <c r="J211" s="39"/>
      <c r="K211" s="39"/>
      <c r="L211" s="42"/>
      <c r="M211" s="224"/>
      <c r="N211" s="225"/>
      <c r="O211" s="67"/>
      <c r="P211" s="67"/>
      <c r="Q211" s="67"/>
      <c r="R211" s="67"/>
      <c r="S211" s="67"/>
      <c r="T211" s="68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9" t="s">
        <v>151</v>
      </c>
      <c r="AU211" s="19" t="s">
        <v>88</v>
      </c>
    </row>
    <row r="212" spans="1:65" s="14" customFormat="1" ht="22.5">
      <c r="B212" s="200"/>
      <c r="C212" s="201"/>
      <c r="D212" s="191" t="s">
        <v>141</v>
      </c>
      <c r="E212" s="202" t="s">
        <v>32</v>
      </c>
      <c r="F212" s="203" t="s">
        <v>272</v>
      </c>
      <c r="G212" s="201"/>
      <c r="H212" s="204">
        <v>6991.26</v>
      </c>
      <c r="I212" s="205"/>
      <c r="J212" s="201"/>
      <c r="K212" s="201"/>
      <c r="L212" s="206"/>
      <c r="M212" s="207"/>
      <c r="N212" s="208"/>
      <c r="O212" s="208"/>
      <c r="P212" s="208"/>
      <c r="Q212" s="208"/>
      <c r="R212" s="208"/>
      <c r="S212" s="208"/>
      <c r="T212" s="209"/>
      <c r="AT212" s="210" t="s">
        <v>141</v>
      </c>
      <c r="AU212" s="210" t="s">
        <v>88</v>
      </c>
      <c r="AV212" s="14" t="s">
        <v>88</v>
      </c>
      <c r="AW212" s="14" t="s">
        <v>40</v>
      </c>
      <c r="AX212" s="14" t="s">
        <v>79</v>
      </c>
      <c r="AY212" s="210" t="s">
        <v>132</v>
      </c>
    </row>
    <row r="213" spans="1:65" s="14" customFormat="1" ht="11.25">
      <c r="B213" s="200"/>
      <c r="C213" s="201"/>
      <c r="D213" s="191" t="s">
        <v>141</v>
      </c>
      <c r="E213" s="202" t="s">
        <v>32</v>
      </c>
      <c r="F213" s="203" t="s">
        <v>273</v>
      </c>
      <c r="G213" s="201"/>
      <c r="H213" s="204">
        <v>881.745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141</v>
      </c>
      <c r="AU213" s="210" t="s">
        <v>88</v>
      </c>
      <c r="AV213" s="14" t="s">
        <v>88</v>
      </c>
      <c r="AW213" s="14" t="s">
        <v>40</v>
      </c>
      <c r="AX213" s="14" t="s">
        <v>79</v>
      </c>
      <c r="AY213" s="210" t="s">
        <v>132</v>
      </c>
    </row>
    <row r="214" spans="1:65" s="15" customFormat="1" ht="11.25">
      <c r="B214" s="211"/>
      <c r="C214" s="212"/>
      <c r="D214" s="191" t="s">
        <v>141</v>
      </c>
      <c r="E214" s="213" t="s">
        <v>32</v>
      </c>
      <c r="F214" s="214" t="s">
        <v>145</v>
      </c>
      <c r="G214" s="212"/>
      <c r="H214" s="215">
        <v>7873.0050000000001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141</v>
      </c>
      <c r="AU214" s="221" t="s">
        <v>88</v>
      </c>
      <c r="AV214" s="15" t="s">
        <v>139</v>
      </c>
      <c r="AW214" s="15" t="s">
        <v>40</v>
      </c>
      <c r="AX214" s="15" t="s">
        <v>86</v>
      </c>
      <c r="AY214" s="221" t="s">
        <v>132</v>
      </c>
    </row>
    <row r="215" spans="1:65" s="2" customFormat="1" ht="44.25" customHeight="1">
      <c r="A215" s="37"/>
      <c r="B215" s="38"/>
      <c r="C215" s="176" t="s">
        <v>274</v>
      </c>
      <c r="D215" s="176" t="s">
        <v>135</v>
      </c>
      <c r="E215" s="177" t="s">
        <v>275</v>
      </c>
      <c r="F215" s="178" t="s">
        <v>276</v>
      </c>
      <c r="G215" s="179" t="s">
        <v>138</v>
      </c>
      <c r="H215" s="180">
        <v>944760.6</v>
      </c>
      <c r="I215" s="181"/>
      <c r="J215" s="182">
        <f>ROUND(I215*H215,2)</f>
        <v>0</v>
      </c>
      <c r="K215" s="178" t="s">
        <v>172</v>
      </c>
      <c r="L215" s="42"/>
      <c r="M215" s="183" t="s">
        <v>32</v>
      </c>
      <c r="N215" s="184" t="s">
        <v>50</v>
      </c>
      <c r="O215" s="67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7" t="s">
        <v>139</v>
      </c>
      <c r="AT215" s="187" t="s">
        <v>135</v>
      </c>
      <c r="AU215" s="187" t="s">
        <v>88</v>
      </c>
      <c r="AY215" s="19" t="s">
        <v>132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9" t="s">
        <v>86</v>
      </c>
      <c r="BK215" s="188">
        <f>ROUND(I215*H215,2)</f>
        <v>0</v>
      </c>
      <c r="BL215" s="19" t="s">
        <v>139</v>
      </c>
      <c r="BM215" s="187" t="s">
        <v>277</v>
      </c>
    </row>
    <row r="216" spans="1:65" s="2" customFormat="1" ht="11.25">
      <c r="A216" s="37"/>
      <c r="B216" s="38"/>
      <c r="C216" s="39"/>
      <c r="D216" s="247" t="s">
        <v>197</v>
      </c>
      <c r="E216" s="39"/>
      <c r="F216" s="248" t="s">
        <v>278</v>
      </c>
      <c r="G216" s="39"/>
      <c r="H216" s="39"/>
      <c r="I216" s="223"/>
      <c r="J216" s="39"/>
      <c r="K216" s="39"/>
      <c r="L216" s="42"/>
      <c r="M216" s="224"/>
      <c r="N216" s="225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9" t="s">
        <v>197</v>
      </c>
      <c r="AU216" s="19" t="s">
        <v>88</v>
      </c>
    </row>
    <row r="217" spans="1:65" s="2" customFormat="1" ht="29.25">
      <c r="A217" s="37"/>
      <c r="B217" s="38"/>
      <c r="C217" s="39"/>
      <c r="D217" s="191" t="s">
        <v>151</v>
      </c>
      <c r="E217" s="39"/>
      <c r="F217" s="222" t="s">
        <v>279</v>
      </c>
      <c r="G217" s="39"/>
      <c r="H217" s="39"/>
      <c r="I217" s="223"/>
      <c r="J217" s="39"/>
      <c r="K217" s="39"/>
      <c r="L217" s="42"/>
      <c r="M217" s="224"/>
      <c r="N217" s="225"/>
      <c r="O217" s="67"/>
      <c r="P217" s="67"/>
      <c r="Q217" s="67"/>
      <c r="R217" s="67"/>
      <c r="S217" s="67"/>
      <c r="T217" s="68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9" t="s">
        <v>151</v>
      </c>
      <c r="AU217" s="19" t="s">
        <v>88</v>
      </c>
    </row>
    <row r="218" spans="1:65" s="14" customFormat="1" ht="22.5">
      <c r="B218" s="200"/>
      <c r="C218" s="201"/>
      <c r="D218" s="191" t="s">
        <v>141</v>
      </c>
      <c r="E218" s="202" t="s">
        <v>32</v>
      </c>
      <c r="F218" s="203" t="s">
        <v>272</v>
      </c>
      <c r="G218" s="201"/>
      <c r="H218" s="204">
        <v>6991.26</v>
      </c>
      <c r="I218" s="205"/>
      <c r="J218" s="201"/>
      <c r="K218" s="201"/>
      <c r="L218" s="206"/>
      <c r="M218" s="207"/>
      <c r="N218" s="208"/>
      <c r="O218" s="208"/>
      <c r="P218" s="208"/>
      <c r="Q218" s="208"/>
      <c r="R218" s="208"/>
      <c r="S218" s="208"/>
      <c r="T218" s="209"/>
      <c r="AT218" s="210" t="s">
        <v>141</v>
      </c>
      <c r="AU218" s="210" t="s">
        <v>88</v>
      </c>
      <c r="AV218" s="14" t="s">
        <v>88</v>
      </c>
      <c r="AW218" s="14" t="s">
        <v>40</v>
      </c>
      <c r="AX218" s="14" t="s">
        <v>79</v>
      </c>
      <c r="AY218" s="210" t="s">
        <v>132</v>
      </c>
    </row>
    <row r="219" spans="1:65" s="14" customFormat="1" ht="11.25">
      <c r="B219" s="200"/>
      <c r="C219" s="201"/>
      <c r="D219" s="191" t="s">
        <v>141</v>
      </c>
      <c r="E219" s="202" t="s">
        <v>32</v>
      </c>
      <c r="F219" s="203" t="s">
        <v>273</v>
      </c>
      <c r="G219" s="201"/>
      <c r="H219" s="204">
        <v>881.745</v>
      </c>
      <c r="I219" s="205"/>
      <c r="J219" s="201"/>
      <c r="K219" s="201"/>
      <c r="L219" s="206"/>
      <c r="M219" s="207"/>
      <c r="N219" s="208"/>
      <c r="O219" s="208"/>
      <c r="P219" s="208"/>
      <c r="Q219" s="208"/>
      <c r="R219" s="208"/>
      <c r="S219" s="208"/>
      <c r="T219" s="209"/>
      <c r="AT219" s="210" t="s">
        <v>141</v>
      </c>
      <c r="AU219" s="210" t="s">
        <v>88</v>
      </c>
      <c r="AV219" s="14" t="s">
        <v>88</v>
      </c>
      <c r="AW219" s="14" t="s">
        <v>40</v>
      </c>
      <c r="AX219" s="14" t="s">
        <v>79</v>
      </c>
      <c r="AY219" s="210" t="s">
        <v>132</v>
      </c>
    </row>
    <row r="220" spans="1:65" s="15" customFormat="1" ht="11.25">
      <c r="B220" s="211"/>
      <c r="C220" s="212"/>
      <c r="D220" s="191" t="s">
        <v>141</v>
      </c>
      <c r="E220" s="213" t="s">
        <v>32</v>
      </c>
      <c r="F220" s="214" t="s">
        <v>145</v>
      </c>
      <c r="G220" s="212"/>
      <c r="H220" s="215">
        <v>7873.0050000000001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141</v>
      </c>
      <c r="AU220" s="221" t="s">
        <v>88</v>
      </c>
      <c r="AV220" s="15" t="s">
        <v>139</v>
      </c>
      <c r="AW220" s="15" t="s">
        <v>40</v>
      </c>
      <c r="AX220" s="15" t="s">
        <v>86</v>
      </c>
      <c r="AY220" s="221" t="s">
        <v>132</v>
      </c>
    </row>
    <row r="221" spans="1:65" s="14" customFormat="1" ht="11.25">
      <c r="B221" s="200"/>
      <c r="C221" s="201"/>
      <c r="D221" s="191" t="s">
        <v>141</v>
      </c>
      <c r="E221" s="201"/>
      <c r="F221" s="203" t="s">
        <v>280</v>
      </c>
      <c r="G221" s="201"/>
      <c r="H221" s="204">
        <v>944760.6</v>
      </c>
      <c r="I221" s="205"/>
      <c r="J221" s="201"/>
      <c r="K221" s="201"/>
      <c r="L221" s="206"/>
      <c r="M221" s="207"/>
      <c r="N221" s="208"/>
      <c r="O221" s="208"/>
      <c r="P221" s="208"/>
      <c r="Q221" s="208"/>
      <c r="R221" s="208"/>
      <c r="S221" s="208"/>
      <c r="T221" s="209"/>
      <c r="AT221" s="210" t="s">
        <v>141</v>
      </c>
      <c r="AU221" s="210" t="s">
        <v>88</v>
      </c>
      <c r="AV221" s="14" t="s">
        <v>88</v>
      </c>
      <c r="AW221" s="14" t="s">
        <v>4</v>
      </c>
      <c r="AX221" s="14" t="s">
        <v>86</v>
      </c>
      <c r="AY221" s="210" t="s">
        <v>132</v>
      </c>
    </row>
    <row r="222" spans="1:65" s="2" customFormat="1" ht="37.9" customHeight="1">
      <c r="A222" s="37"/>
      <c r="B222" s="38"/>
      <c r="C222" s="176" t="s">
        <v>281</v>
      </c>
      <c r="D222" s="176" t="s">
        <v>135</v>
      </c>
      <c r="E222" s="177" t="s">
        <v>282</v>
      </c>
      <c r="F222" s="178" t="s">
        <v>283</v>
      </c>
      <c r="G222" s="179" t="s">
        <v>138</v>
      </c>
      <c r="H222" s="180">
        <v>7873.0050000000001</v>
      </c>
      <c r="I222" s="181"/>
      <c r="J222" s="182">
        <f>ROUND(I222*H222,2)</f>
        <v>0</v>
      </c>
      <c r="K222" s="178" t="s">
        <v>172</v>
      </c>
      <c r="L222" s="42"/>
      <c r="M222" s="183" t="s">
        <v>32</v>
      </c>
      <c r="N222" s="184" t="s">
        <v>50</v>
      </c>
      <c r="O222" s="67"/>
      <c r="P222" s="185">
        <f>O222*H222</f>
        <v>0</v>
      </c>
      <c r="Q222" s="185">
        <v>0</v>
      </c>
      <c r="R222" s="185">
        <f>Q222*H222</f>
        <v>0</v>
      </c>
      <c r="S222" s="185">
        <v>0</v>
      </c>
      <c r="T222" s="186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87" t="s">
        <v>139</v>
      </c>
      <c r="AT222" s="187" t="s">
        <v>135</v>
      </c>
      <c r="AU222" s="187" t="s">
        <v>88</v>
      </c>
      <c r="AY222" s="19" t="s">
        <v>132</v>
      </c>
      <c r="BE222" s="188">
        <f>IF(N222="základní",J222,0)</f>
        <v>0</v>
      </c>
      <c r="BF222" s="188">
        <f>IF(N222="snížená",J222,0)</f>
        <v>0</v>
      </c>
      <c r="BG222" s="188">
        <f>IF(N222="zákl. přenesená",J222,0)</f>
        <v>0</v>
      </c>
      <c r="BH222" s="188">
        <f>IF(N222="sníž. přenesená",J222,0)</f>
        <v>0</v>
      </c>
      <c r="BI222" s="188">
        <f>IF(N222="nulová",J222,0)</f>
        <v>0</v>
      </c>
      <c r="BJ222" s="19" t="s">
        <v>86</v>
      </c>
      <c r="BK222" s="188">
        <f>ROUND(I222*H222,2)</f>
        <v>0</v>
      </c>
      <c r="BL222" s="19" t="s">
        <v>139</v>
      </c>
      <c r="BM222" s="187" t="s">
        <v>284</v>
      </c>
    </row>
    <row r="223" spans="1:65" s="2" customFormat="1" ht="11.25">
      <c r="A223" s="37"/>
      <c r="B223" s="38"/>
      <c r="C223" s="39"/>
      <c r="D223" s="247" t="s">
        <v>197</v>
      </c>
      <c r="E223" s="39"/>
      <c r="F223" s="248" t="s">
        <v>285</v>
      </c>
      <c r="G223" s="39"/>
      <c r="H223" s="39"/>
      <c r="I223" s="223"/>
      <c r="J223" s="39"/>
      <c r="K223" s="39"/>
      <c r="L223" s="42"/>
      <c r="M223" s="224"/>
      <c r="N223" s="225"/>
      <c r="O223" s="67"/>
      <c r="P223" s="67"/>
      <c r="Q223" s="67"/>
      <c r="R223" s="67"/>
      <c r="S223" s="67"/>
      <c r="T223" s="68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9" t="s">
        <v>197</v>
      </c>
      <c r="AU223" s="19" t="s">
        <v>88</v>
      </c>
    </row>
    <row r="224" spans="1:65" s="2" customFormat="1" ht="19.5">
      <c r="A224" s="37"/>
      <c r="B224" s="38"/>
      <c r="C224" s="39"/>
      <c r="D224" s="191" t="s">
        <v>151</v>
      </c>
      <c r="E224" s="39"/>
      <c r="F224" s="222" t="s">
        <v>271</v>
      </c>
      <c r="G224" s="39"/>
      <c r="H224" s="39"/>
      <c r="I224" s="223"/>
      <c r="J224" s="39"/>
      <c r="K224" s="39"/>
      <c r="L224" s="42"/>
      <c r="M224" s="224"/>
      <c r="N224" s="225"/>
      <c r="O224" s="67"/>
      <c r="P224" s="67"/>
      <c r="Q224" s="67"/>
      <c r="R224" s="67"/>
      <c r="S224" s="67"/>
      <c r="T224" s="68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9" t="s">
        <v>151</v>
      </c>
      <c r="AU224" s="19" t="s">
        <v>88</v>
      </c>
    </row>
    <row r="225" spans="1:65" s="14" customFormat="1" ht="22.5">
      <c r="B225" s="200"/>
      <c r="C225" s="201"/>
      <c r="D225" s="191" t="s">
        <v>141</v>
      </c>
      <c r="E225" s="202" t="s">
        <v>32</v>
      </c>
      <c r="F225" s="203" t="s">
        <v>272</v>
      </c>
      <c r="G225" s="201"/>
      <c r="H225" s="204">
        <v>6991.26</v>
      </c>
      <c r="I225" s="205"/>
      <c r="J225" s="201"/>
      <c r="K225" s="201"/>
      <c r="L225" s="206"/>
      <c r="M225" s="207"/>
      <c r="N225" s="208"/>
      <c r="O225" s="208"/>
      <c r="P225" s="208"/>
      <c r="Q225" s="208"/>
      <c r="R225" s="208"/>
      <c r="S225" s="208"/>
      <c r="T225" s="209"/>
      <c r="AT225" s="210" t="s">
        <v>141</v>
      </c>
      <c r="AU225" s="210" t="s">
        <v>88</v>
      </c>
      <c r="AV225" s="14" t="s">
        <v>88</v>
      </c>
      <c r="AW225" s="14" t="s">
        <v>40</v>
      </c>
      <c r="AX225" s="14" t="s">
        <v>79</v>
      </c>
      <c r="AY225" s="210" t="s">
        <v>132</v>
      </c>
    </row>
    <row r="226" spans="1:65" s="14" customFormat="1" ht="11.25">
      <c r="B226" s="200"/>
      <c r="C226" s="201"/>
      <c r="D226" s="191" t="s">
        <v>141</v>
      </c>
      <c r="E226" s="202" t="s">
        <v>32</v>
      </c>
      <c r="F226" s="203" t="s">
        <v>273</v>
      </c>
      <c r="G226" s="201"/>
      <c r="H226" s="204">
        <v>881.745</v>
      </c>
      <c r="I226" s="205"/>
      <c r="J226" s="201"/>
      <c r="K226" s="201"/>
      <c r="L226" s="206"/>
      <c r="M226" s="207"/>
      <c r="N226" s="208"/>
      <c r="O226" s="208"/>
      <c r="P226" s="208"/>
      <c r="Q226" s="208"/>
      <c r="R226" s="208"/>
      <c r="S226" s="208"/>
      <c r="T226" s="209"/>
      <c r="AT226" s="210" t="s">
        <v>141</v>
      </c>
      <c r="AU226" s="210" t="s">
        <v>88</v>
      </c>
      <c r="AV226" s="14" t="s">
        <v>88</v>
      </c>
      <c r="AW226" s="14" t="s">
        <v>40</v>
      </c>
      <c r="AX226" s="14" t="s">
        <v>79</v>
      </c>
      <c r="AY226" s="210" t="s">
        <v>132</v>
      </c>
    </row>
    <row r="227" spans="1:65" s="15" customFormat="1" ht="11.25">
      <c r="B227" s="211"/>
      <c r="C227" s="212"/>
      <c r="D227" s="191" t="s">
        <v>141</v>
      </c>
      <c r="E227" s="213" t="s">
        <v>32</v>
      </c>
      <c r="F227" s="214" t="s">
        <v>145</v>
      </c>
      <c r="G227" s="212"/>
      <c r="H227" s="215">
        <v>7873.0050000000001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141</v>
      </c>
      <c r="AU227" s="221" t="s">
        <v>88</v>
      </c>
      <c r="AV227" s="15" t="s">
        <v>139</v>
      </c>
      <c r="AW227" s="15" t="s">
        <v>40</v>
      </c>
      <c r="AX227" s="15" t="s">
        <v>86</v>
      </c>
      <c r="AY227" s="221" t="s">
        <v>132</v>
      </c>
    </row>
    <row r="228" spans="1:65" s="2" customFormat="1" ht="49.15" customHeight="1">
      <c r="A228" s="37"/>
      <c r="B228" s="38"/>
      <c r="C228" s="176" t="s">
        <v>286</v>
      </c>
      <c r="D228" s="176" t="s">
        <v>135</v>
      </c>
      <c r="E228" s="177" t="s">
        <v>287</v>
      </c>
      <c r="F228" s="178" t="s">
        <v>288</v>
      </c>
      <c r="G228" s="179" t="s">
        <v>195</v>
      </c>
      <c r="H228" s="180">
        <v>1485.5</v>
      </c>
      <c r="I228" s="181"/>
      <c r="J228" s="182">
        <f>ROUND(I228*H228,2)</f>
        <v>0</v>
      </c>
      <c r="K228" s="178" t="s">
        <v>172</v>
      </c>
      <c r="L228" s="42"/>
      <c r="M228" s="183" t="s">
        <v>32</v>
      </c>
      <c r="N228" s="184" t="s">
        <v>50</v>
      </c>
      <c r="O228" s="67"/>
      <c r="P228" s="185">
        <f>O228*H228</f>
        <v>0</v>
      </c>
      <c r="Q228" s="185">
        <v>3.0000000000000001E-5</v>
      </c>
      <c r="R228" s="185">
        <f>Q228*H228</f>
        <v>4.4565E-2</v>
      </c>
      <c r="S228" s="185">
        <v>0</v>
      </c>
      <c r="T228" s="186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7" t="s">
        <v>139</v>
      </c>
      <c r="AT228" s="187" t="s">
        <v>135</v>
      </c>
      <c r="AU228" s="187" t="s">
        <v>88</v>
      </c>
      <c r="AY228" s="19" t="s">
        <v>132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86</v>
      </c>
      <c r="BK228" s="188">
        <f>ROUND(I228*H228,2)</f>
        <v>0</v>
      </c>
      <c r="BL228" s="19" t="s">
        <v>139</v>
      </c>
      <c r="BM228" s="187" t="s">
        <v>289</v>
      </c>
    </row>
    <row r="229" spans="1:65" s="2" customFormat="1" ht="11.25">
      <c r="A229" s="37"/>
      <c r="B229" s="38"/>
      <c r="C229" s="39"/>
      <c r="D229" s="247" t="s">
        <v>197</v>
      </c>
      <c r="E229" s="39"/>
      <c r="F229" s="248" t="s">
        <v>290</v>
      </c>
      <c r="G229" s="39"/>
      <c r="H229" s="39"/>
      <c r="I229" s="223"/>
      <c r="J229" s="39"/>
      <c r="K229" s="39"/>
      <c r="L229" s="42"/>
      <c r="M229" s="224"/>
      <c r="N229" s="225"/>
      <c r="O229" s="67"/>
      <c r="P229" s="67"/>
      <c r="Q229" s="67"/>
      <c r="R229" s="67"/>
      <c r="S229" s="67"/>
      <c r="T229" s="68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9" t="s">
        <v>197</v>
      </c>
      <c r="AU229" s="19" t="s">
        <v>88</v>
      </c>
    </row>
    <row r="230" spans="1:65" s="14" customFormat="1" ht="11.25">
      <c r="B230" s="200"/>
      <c r="C230" s="201"/>
      <c r="D230" s="191" t="s">
        <v>141</v>
      </c>
      <c r="E230" s="202" t="s">
        <v>32</v>
      </c>
      <c r="F230" s="203" t="s">
        <v>291</v>
      </c>
      <c r="G230" s="201"/>
      <c r="H230" s="204">
        <v>1282.8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141</v>
      </c>
      <c r="AU230" s="210" t="s">
        <v>88</v>
      </c>
      <c r="AV230" s="14" t="s">
        <v>88</v>
      </c>
      <c r="AW230" s="14" t="s">
        <v>40</v>
      </c>
      <c r="AX230" s="14" t="s">
        <v>79</v>
      </c>
      <c r="AY230" s="210" t="s">
        <v>132</v>
      </c>
    </row>
    <row r="231" spans="1:65" s="14" customFormat="1" ht="11.25">
      <c r="B231" s="200"/>
      <c r="C231" s="201"/>
      <c r="D231" s="191" t="s">
        <v>141</v>
      </c>
      <c r="E231" s="202" t="s">
        <v>32</v>
      </c>
      <c r="F231" s="203" t="s">
        <v>292</v>
      </c>
      <c r="G231" s="201"/>
      <c r="H231" s="204">
        <v>202.7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141</v>
      </c>
      <c r="AU231" s="210" t="s">
        <v>88</v>
      </c>
      <c r="AV231" s="14" t="s">
        <v>88</v>
      </c>
      <c r="AW231" s="14" t="s">
        <v>40</v>
      </c>
      <c r="AX231" s="14" t="s">
        <v>79</v>
      </c>
      <c r="AY231" s="210" t="s">
        <v>132</v>
      </c>
    </row>
    <row r="232" spans="1:65" s="15" customFormat="1" ht="11.25">
      <c r="B232" s="211"/>
      <c r="C232" s="212"/>
      <c r="D232" s="191" t="s">
        <v>141</v>
      </c>
      <c r="E232" s="213" t="s">
        <v>32</v>
      </c>
      <c r="F232" s="214" t="s">
        <v>145</v>
      </c>
      <c r="G232" s="212"/>
      <c r="H232" s="215">
        <v>1485.5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141</v>
      </c>
      <c r="AU232" s="221" t="s">
        <v>88</v>
      </c>
      <c r="AV232" s="15" t="s">
        <v>139</v>
      </c>
      <c r="AW232" s="15" t="s">
        <v>40</v>
      </c>
      <c r="AX232" s="15" t="s">
        <v>86</v>
      </c>
      <c r="AY232" s="221" t="s">
        <v>132</v>
      </c>
    </row>
    <row r="233" spans="1:65" s="2" customFormat="1" ht="24.2" customHeight="1">
      <c r="A233" s="37"/>
      <c r="B233" s="38"/>
      <c r="C233" s="176" t="s">
        <v>7</v>
      </c>
      <c r="D233" s="176" t="s">
        <v>135</v>
      </c>
      <c r="E233" s="177" t="s">
        <v>293</v>
      </c>
      <c r="F233" s="178" t="s">
        <v>294</v>
      </c>
      <c r="G233" s="179" t="s">
        <v>184</v>
      </c>
      <c r="H233" s="180">
        <v>1</v>
      </c>
      <c r="I233" s="181"/>
      <c r="J233" s="182">
        <f>ROUND(I233*H233,2)</f>
        <v>0</v>
      </c>
      <c r="K233" s="178" t="s">
        <v>32</v>
      </c>
      <c r="L233" s="42"/>
      <c r="M233" s="183" t="s">
        <v>32</v>
      </c>
      <c r="N233" s="184" t="s">
        <v>50</v>
      </c>
      <c r="O233" s="67"/>
      <c r="P233" s="185">
        <f>O233*H233</f>
        <v>0</v>
      </c>
      <c r="Q233" s="185">
        <v>4.4200000000000003E-3</v>
      </c>
      <c r="R233" s="185">
        <f>Q233*H233</f>
        <v>4.4200000000000003E-3</v>
      </c>
      <c r="S233" s="185">
        <v>0</v>
      </c>
      <c r="T233" s="18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7" t="s">
        <v>139</v>
      </c>
      <c r="AT233" s="187" t="s">
        <v>135</v>
      </c>
      <c r="AU233" s="187" t="s">
        <v>88</v>
      </c>
      <c r="AY233" s="19" t="s">
        <v>132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86</v>
      </c>
      <c r="BK233" s="188">
        <f>ROUND(I233*H233,2)</f>
        <v>0</v>
      </c>
      <c r="BL233" s="19" t="s">
        <v>139</v>
      </c>
      <c r="BM233" s="187" t="s">
        <v>295</v>
      </c>
    </row>
    <row r="234" spans="1:65" s="2" customFormat="1" ht="19.5">
      <c r="A234" s="37"/>
      <c r="B234" s="38"/>
      <c r="C234" s="39"/>
      <c r="D234" s="191" t="s">
        <v>151</v>
      </c>
      <c r="E234" s="39"/>
      <c r="F234" s="222" t="s">
        <v>296</v>
      </c>
      <c r="G234" s="39"/>
      <c r="H234" s="39"/>
      <c r="I234" s="223"/>
      <c r="J234" s="39"/>
      <c r="K234" s="39"/>
      <c r="L234" s="42"/>
      <c r="M234" s="224"/>
      <c r="N234" s="225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9" t="s">
        <v>151</v>
      </c>
      <c r="AU234" s="19" t="s">
        <v>88</v>
      </c>
    </row>
    <row r="235" spans="1:65" s="14" customFormat="1" ht="11.25">
      <c r="B235" s="200"/>
      <c r="C235" s="201"/>
      <c r="D235" s="191" t="s">
        <v>141</v>
      </c>
      <c r="E235" s="202" t="s">
        <v>32</v>
      </c>
      <c r="F235" s="203" t="s">
        <v>297</v>
      </c>
      <c r="G235" s="201"/>
      <c r="H235" s="204">
        <v>1</v>
      </c>
      <c r="I235" s="205"/>
      <c r="J235" s="201"/>
      <c r="K235" s="201"/>
      <c r="L235" s="206"/>
      <c r="M235" s="207"/>
      <c r="N235" s="208"/>
      <c r="O235" s="208"/>
      <c r="P235" s="208"/>
      <c r="Q235" s="208"/>
      <c r="R235" s="208"/>
      <c r="S235" s="208"/>
      <c r="T235" s="209"/>
      <c r="AT235" s="210" t="s">
        <v>141</v>
      </c>
      <c r="AU235" s="210" t="s">
        <v>88</v>
      </c>
      <c r="AV235" s="14" t="s">
        <v>88</v>
      </c>
      <c r="AW235" s="14" t="s">
        <v>40</v>
      </c>
      <c r="AX235" s="14" t="s">
        <v>86</v>
      </c>
      <c r="AY235" s="210" t="s">
        <v>132</v>
      </c>
    </row>
    <row r="236" spans="1:65" s="2" customFormat="1" ht="24.2" customHeight="1">
      <c r="A236" s="37"/>
      <c r="B236" s="38"/>
      <c r="C236" s="176" t="s">
        <v>298</v>
      </c>
      <c r="D236" s="176" t="s">
        <v>135</v>
      </c>
      <c r="E236" s="177" t="s">
        <v>299</v>
      </c>
      <c r="F236" s="178" t="s">
        <v>300</v>
      </c>
      <c r="G236" s="179" t="s">
        <v>195</v>
      </c>
      <c r="H236" s="180">
        <v>1549.1949999999999</v>
      </c>
      <c r="I236" s="181"/>
      <c r="J236" s="182">
        <f>ROUND(I236*H236,2)</f>
        <v>0</v>
      </c>
      <c r="K236" s="178" t="s">
        <v>32</v>
      </c>
      <c r="L236" s="42"/>
      <c r="M236" s="183" t="s">
        <v>32</v>
      </c>
      <c r="N236" s="184" t="s">
        <v>50</v>
      </c>
      <c r="O236" s="67"/>
      <c r="P236" s="185">
        <f>O236*H236</f>
        <v>0</v>
      </c>
      <c r="Q236" s="185">
        <v>0</v>
      </c>
      <c r="R236" s="185">
        <f>Q236*H236</f>
        <v>0</v>
      </c>
      <c r="S236" s="185">
        <v>0.05</v>
      </c>
      <c r="T236" s="186">
        <f>S236*H236</f>
        <v>77.45975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7" t="s">
        <v>139</v>
      </c>
      <c r="AT236" s="187" t="s">
        <v>135</v>
      </c>
      <c r="AU236" s="187" t="s">
        <v>88</v>
      </c>
      <c r="AY236" s="19" t="s">
        <v>132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9" t="s">
        <v>86</v>
      </c>
      <c r="BK236" s="188">
        <f>ROUND(I236*H236,2)</f>
        <v>0</v>
      </c>
      <c r="BL236" s="19" t="s">
        <v>139</v>
      </c>
      <c r="BM236" s="187" t="s">
        <v>301</v>
      </c>
    </row>
    <row r="237" spans="1:65" s="2" customFormat="1" ht="19.5">
      <c r="A237" s="37"/>
      <c r="B237" s="38"/>
      <c r="C237" s="39"/>
      <c r="D237" s="191" t="s">
        <v>151</v>
      </c>
      <c r="E237" s="39"/>
      <c r="F237" s="222" t="s">
        <v>302</v>
      </c>
      <c r="G237" s="39"/>
      <c r="H237" s="39"/>
      <c r="I237" s="223"/>
      <c r="J237" s="39"/>
      <c r="K237" s="39"/>
      <c r="L237" s="42"/>
      <c r="M237" s="224"/>
      <c r="N237" s="225"/>
      <c r="O237" s="67"/>
      <c r="P237" s="67"/>
      <c r="Q237" s="67"/>
      <c r="R237" s="67"/>
      <c r="S237" s="67"/>
      <c r="T237" s="68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9" t="s">
        <v>151</v>
      </c>
      <c r="AU237" s="19" t="s">
        <v>88</v>
      </c>
    </row>
    <row r="238" spans="1:65" s="14" customFormat="1" ht="22.5">
      <c r="B238" s="200"/>
      <c r="C238" s="201"/>
      <c r="D238" s="191" t="s">
        <v>141</v>
      </c>
      <c r="E238" s="202" t="s">
        <v>32</v>
      </c>
      <c r="F238" s="203" t="s">
        <v>303</v>
      </c>
      <c r="G238" s="201"/>
      <c r="H238" s="204">
        <v>1374.6</v>
      </c>
      <c r="I238" s="205"/>
      <c r="J238" s="201"/>
      <c r="K238" s="201"/>
      <c r="L238" s="206"/>
      <c r="M238" s="207"/>
      <c r="N238" s="208"/>
      <c r="O238" s="208"/>
      <c r="P238" s="208"/>
      <c r="Q238" s="208"/>
      <c r="R238" s="208"/>
      <c r="S238" s="208"/>
      <c r="T238" s="209"/>
      <c r="AT238" s="210" t="s">
        <v>141</v>
      </c>
      <c r="AU238" s="210" t="s">
        <v>88</v>
      </c>
      <c r="AV238" s="14" t="s">
        <v>88</v>
      </c>
      <c r="AW238" s="14" t="s">
        <v>40</v>
      </c>
      <c r="AX238" s="14" t="s">
        <v>79</v>
      </c>
      <c r="AY238" s="210" t="s">
        <v>132</v>
      </c>
    </row>
    <row r="239" spans="1:65" s="14" customFormat="1" ht="11.25">
      <c r="B239" s="200"/>
      <c r="C239" s="201"/>
      <c r="D239" s="191" t="s">
        <v>141</v>
      </c>
      <c r="E239" s="202" t="s">
        <v>32</v>
      </c>
      <c r="F239" s="203" t="s">
        <v>200</v>
      </c>
      <c r="G239" s="201"/>
      <c r="H239" s="204">
        <v>174.595</v>
      </c>
      <c r="I239" s="205"/>
      <c r="J239" s="201"/>
      <c r="K239" s="201"/>
      <c r="L239" s="206"/>
      <c r="M239" s="207"/>
      <c r="N239" s="208"/>
      <c r="O239" s="208"/>
      <c r="P239" s="208"/>
      <c r="Q239" s="208"/>
      <c r="R239" s="208"/>
      <c r="S239" s="208"/>
      <c r="T239" s="209"/>
      <c r="AT239" s="210" t="s">
        <v>141</v>
      </c>
      <c r="AU239" s="210" t="s">
        <v>88</v>
      </c>
      <c r="AV239" s="14" t="s">
        <v>88</v>
      </c>
      <c r="AW239" s="14" t="s">
        <v>40</v>
      </c>
      <c r="AX239" s="14" t="s">
        <v>79</v>
      </c>
      <c r="AY239" s="210" t="s">
        <v>132</v>
      </c>
    </row>
    <row r="240" spans="1:65" s="15" customFormat="1" ht="11.25">
      <c r="B240" s="211"/>
      <c r="C240" s="212"/>
      <c r="D240" s="191" t="s">
        <v>141</v>
      </c>
      <c r="E240" s="213" t="s">
        <v>32</v>
      </c>
      <c r="F240" s="214" t="s">
        <v>145</v>
      </c>
      <c r="G240" s="212"/>
      <c r="H240" s="215">
        <v>1549.1949999999999</v>
      </c>
      <c r="I240" s="216"/>
      <c r="J240" s="212"/>
      <c r="K240" s="212"/>
      <c r="L240" s="217"/>
      <c r="M240" s="218"/>
      <c r="N240" s="219"/>
      <c r="O240" s="219"/>
      <c r="P240" s="219"/>
      <c r="Q240" s="219"/>
      <c r="R240" s="219"/>
      <c r="S240" s="219"/>
      <c r="T240" s="220"/>
      <c r="AT240" s="221" t="s">
        <v>141</v>
      </c>
      <c r="AU240" s="221" t="s">
        <v>88</v>
      </c>
      <c r="AV240" s="15" t="s">
        <v>139</v>
      </c>
      <c r="AW240" s="15" t="s">
        <v>40</v>
      </c>
      <c r="AX240" s="15" t="s">
        <v>86</v>
      </c>
      <c r="AY240" s="221" t="s">
        <v>132</v>
      </c>
    </row>
    <row r="241" spans="1:65" s="2" customFormat="1" ht="37.9" customHeight="1">
      <c r="A241" s="37"/>
      <c r="B241" s="38"/>
      <c r="C241" s="176" t="s">
        <v>304</v>
      </c>
      <c r="D241" s="176" t="s">
        <v>135</v>
      </c>
      <c r="E241" s="177" t="s">
        <v>305</v>
      </c>
      <c r="F241" s="178" t="s">
        <v>306</v>
      </c>
      <c r="G241" s="179" t="s">
        <v>209</v>
      </c>
      <c r="H241" s="180">
        <v>5</v>
      </c>
      <c r="I241" s="181"/>
      <c r="J241" s="182">
        <f>ROUND(I241*H241,2)</f>
        <v>0</v>
      </c>
      <c r="K241" s="178" t="s">
        <v>172</v>
      </c>
      <c r="L241" s="42"/>
      <c r="M241" s="183" t="s">
        <v>32</v>
      </c>
      <c r="N241" s="184" t="s">
        <v>50</v>
      </c>
      <c r="O241" s="67"/>
      <c r="P241" s="185">
        <f>O241*H241</f>
        <v>0</v>
      </c>
      <c r="Q241" s="185">
        <v>0</v>
      </c>
      <c r="R241" s="185">
        <f>Q241*H241</f>
        <v>0</v>
      </c>
      <c r="S241" s="185">
        <v>0</v>
      </c>
      <c r="T241" s="18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7" t="s">
        <v>139</v>
      </c>
      <c r="AT241" s="187" t="s">
        <v>135</v>
      </c>
      <c r="AU241" s="187" t="s">
        <v>88</v>
      </c>
      <c r="AY241" s="19" t="s">
        <v>132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9" t="s">
        <v>86</v>
      </c>
      <c r="BK241" s="188">
        <f>ROUND(I241*H241,2)</f>
        <v>0</v>
      </c>
      <c r="BL241" s="19" t="s">
        <v>139</v>
      </c>
      <c r="BM241" s="187" t="s">
        <v>307</v>
      </c>
    </row>
    <row r="242" spans="1:65" s="2" customFormat="1" ht="11.25">
      <c r="A242" s="37"/>
      <c r="B242" s="38"/>
      <c r="C242" s="39"/>
      <c r="D242" s="247" t="s">
        <v>197</v>
      </c>
      <c r="E242" s="39"/>
      <c r="F242" s="248" t="s">
        <v>308</v>
      </c>
      <c r="G242" s="39"/>
      <c r="H242" s="39"/>
      <c r="I242" s="223"/>
      <c r="J242" s="39"/>
      <c r="K242" s="39"/>
      <c r="L242" s="42"/>
      <c r="M242" s="224"/>
      <c r="N242" s="225"/>
      <c r="O242" s="67"/>
      <c r="P242" s="67"/>
      <c r="Q242" s="67"/>
      <c r="R242" s="67"/>
      <c r="S242" s="67"/>
      <c r="T242" s="68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9" t="s">
        <v>197</v>
      </c>
      <c r="AU242" s="19" t="s">
        <v>88</v>
      </c>
    </row>
    <row r="243" spans="1:65" s="2" customFormat="1" ht="19.5">
      <c r="A243" s="37"/>
      <c r="B243" s="38"/>
      <c r="C243" s="39"/>
      <c r="D243" s="191" t="s">
        <v>151</v>
      </c>
      <c r="E243" s="39"/>
      <c r="F243" s="222" t="s">
        <v>309</v>
      </c>
      <c r="G243" s="39"/>
      <c r="H243" s="39"/>
      <c r="I243" s="223"/>
      <c r="J243" s="39"/>
      <c r="K243" s="39"/>
      <c r="L243" s="42"/>
      <c r="M243" s="224"/>
      <c r="N243" s="225"/>
      <c r="O243" s="67"/>
      <c r="P243" s="67"/>
      <c r="Q243" s="67"/>
      <c r="R243" s="67"/>
      <c r="S243" s="67"/>
      <c r="T243" s="68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9" t="s">
        <v>151</v>
      </c>
      <c r="AU243" s="19" t="s">
        <v>88</v>
      </c>
    </row>
    <row r="244" spans="1:65" s="14" customFormat="1" ht="11.25">
      <c r="B244" s="200"/>
      <c r="C244" s="201"/>
      <c r="D244" s="191" t="s">
        <v>141</v>
      </c>
      <c r="E244" s="202" t="s">
        <v>32</v>
      </c>
      <c r="F244" s="203" t="s">
        <v>310</v>
      </c>
      <c r="G244" s="201"/>
      <c r="H244" s="204">
        <v>5</v>
      </c>
      <c r="I244" s="205"/>
      <c r="J244" s="201"/>
      <c r="K244" s="201"/>
      <c r="L244" s="206"/>
      <c r="M244" s="207"/>
      <c r="N244" s="208"/>
      <c r="O244" s="208"/>
      <c r="P244" s="208"/>
      <c r="Q244" s="208"/>
      <c r="R244" s="208"/>
      <c r="S244" s="208"/>
      <c r="T244" s="209"/>
      <c r="AT244" s="210" t="s">
        <v>141</v>
      </c>
      <c r="AU244" s="210" t="s">
        <v>88</v>
      </c>
      <c r="AV244" s="14" t="s">
        <v>88</v>
      </c>
      <c r="AW244" s="14" t="s">
        <v>40</v>
      </c>
      <c r="AX244" s="14" t="s">
        <v>86</v>
      </c>
      <c r="AY244" s="210" t="s">
        <v>132</v>
      </c>
    </row>
    <row r="245" spans="1:65" s="2" customFormat="1" ht="49.15" customHeight="1">
      <c r="A245" s="37"/>
      <c r="B245" s="38"/>
      <c r="C245" s="176" t="s">
        <v>311</v>
      </c>
      <c r="D245" s="176" t="s">
        <v>135</v>
      </c>
      <c r="E245" s="177" t="s">
        <v>312</v>
      </c>
      <c r="F245" s="178" t="s">
        <v>313</v>
      </c>
      <c r="G245" s="179" t="s">
        <v>209</v>
      </c>
      <c r="H245" s="180">
        <v>900</v>
      </c>
      <c r="I245" s="181"/>
      <c r="J245" s="182">
        <f>ROUND(I245*H245,2)</f>
        <v>0</v>
      </c>
      <c r="K245" s="178" t="s">
        <v>172</v>
      </c>
      <c r="L245" s="42"/>
      <c r="M245" s="183" t="s">
        <v>32</v>
      </c>
      <c r="N245" s="184" t="s">
        <v>50</v>
      </c>
      <c r="O245" s="67"/>
      <c r="P245" s="185">
        <f>O245*H245</f>
        <v>0</v>
      </c>
      <c r="Q245" s="185">
        <v>0</v>
      </c>
      <c r="R245" s="185">
        <f>Q245*H245</f>
        <v>0</v>
      </c>
      <c r="S245" s="185">
        <v>0</v>
      </c>
      <c r="T245" s="186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7" t="s">
        <v>139</v>
      </c>
      <c r="AT245" s="187" t="s">
        <v>135</v>
      </c>
      <c r="AU245" s="187" t="s">
        <v>88</v>
      </c>
      <c r="AY245" s="19" t="s">
        <v>132</v>
      </c>
      <c r="BE245" s="188">
        <f>IF(N245="základní",J245,0)</f>
        <v>0</v>
      </c>
      <c r="BF245" s="188">
        <f>IF(N245="snížená",J245,0)</f>
        <v>0</v>
      </c>
      <c r="BG245" s="188">
        <f>IF(N245="zákl. přenesená",J245,0)</f>
        <v>0</v>
      </c>
      <c r="BH245" s="188">
        <f>IF(N245="sníž. přenesená",J245,0)</f>
        <v>0</v>
      </c>
      <c r="BI245" s="188">
        <f>IF(N245="nulová",J245,0)</f>
        <v>0</v>
      </c>
      <c r="BJ245" s="19" t="s">
        <v>86</v>
      </c>
      <c r="BK245" s="188">
        <f>ROUND(I245*H245,2)</f>
        <v>0</v>
      </c>
      <c r="BL245" s="19" t="s">
        <v>139</v>
      </c>
      <c r="BM245" s="187" t="s">
        <v>314</v>
      </c>
    </row>
    <row r="246" spans="1:65" s="2" customFormat="1" ht="11.25">
      <c r="A246" s="37"/>
      <c r="B246" s="38"/>
      <c r="C246" s="39"/>
      <c r="D246" s="247" t="s">
        <v>197</v>
      </c>
      <c r="E246" s="39"/>
      <c r="F246" s="248" t="s">
        <v>315</v>
      </c>
      <c r="G246" s="39"/>
      <c r="H246" s="39"/>
      <c r="I246" s="223"/>
      <c r="J246" s="39"/>
      <c r="K246" s="39"/>
      <c r="L246" s="42"/>
      <c r="M246" s="224"/>
      <c r="N246" s="225"/>
      <c r="O246" s="67"/>
      <c r="P246" s="67"/>
      <c r="Q246" s="67"/>
      <c r="R246" s="67"/>
      <c r="S246" s="67"/>
      <c r="T246" s="68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9" t="s">
        <v>197</v>
      </c>
      <c r="AU246" s="19" t="s">
        <v>88</v>
      </c>
    </row>
    <row r="247" spans="1:65" s="2" customFormat="1" ht="29.25">
      <c r="A247" s="37"/>
      <c r="B247" s="38"/>
      <c r="C247" s="39"/>
      <c r="D247" s="191" t="s">
        <v>151</v>
      </c>
      <c r="E247" s="39"/>
      <c r="F247" s="222" t="s">
        <v>316</v>
      </c>
      <c r="G247" s="39"/>
      <c r="H247" s="39"/>
      <c r="I247" s="223"/>
      <c r="J247" s="39"/>
      <c r="K247" s="39"/>
      <c r="L247" s="42"/>
      <c r="M247" s="224"/>
      <c r="N247" s="225"/>
      <c r="O247" s="67"/>
      <c r="P247" s="67"/>
      <c r="Q247" s="67"/>
      <c r="R247" s="67"/>
      <c r="S247" s="67"/>
      <c r="T247" s="68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9" t="s">
        <v>151</v>
      </c>
      <c r="AU247" s="19" t="s">
        <v>88</v>
      </c>
    </row>
    <row r="248" spans="1:65" s="14" customFormat="1" ht="11.25">
      <c r="B248" s="200"/>
      <c r="C248" s="201"/>
      <c r="D248" s="191" t="s">
        <v>141</v>
      </c>
      <c r="E248" s="202" t="s">
        <v>32</v>
      </c>
      <c r="F248" s="203" t="s">
        <v>310</v>
      </c>
      <c r="G248" s="201"/>
      <c r="H248" s="204">
        <v>5</v>
      </c>
      <c r="I248" s="205"/>
      <c r="J248" s="201"/>
      <c r="K248" s="201"/>
      <c r="L248" s="206"/>
      <c r="M248" s="207"/>
      <c r="N248" s="208"/>
      <c r="O248" s="208"/>
      <c r="P248" s="208"/>
      <c r="Q248" s="208"/>
      <c r="R248" s="208"/>
      <c r="S248" s="208"/>
      <c r="T248" s="209"/>
      <c r="AT248" s="210" t="s">
        <v>141</v>
      </c>
      <c r="AU248" s="210" t="s">
        <v>88</v>
      </c>
      <c r="AV248" s="14" t="s">
        <v>88</v>
      </c>
      <c r="AW248" s="14" t="s">
        <v>40</v>
      </c>
      <c r="AX248" s="14" t="s">
        <v>86</v>
      </c>
      <c r="AY248" s="210" t="s">
        <v>132</v>
      </c>
    </row>
    <row r="249" spans="1:65" s="14" customFormat="1" ht="11.25">
      <c r="B249" s="200"/>
      <c r="C249" s="201"/>
      <c r="D249" s="191" t="s">
        <v>141</v>
      </c>
      <c r="E249" s="201"/>
      <c r="F249" s="203" t="s">
        <v>317</v>
      </c>
      <c r="G249" s="201"/>
      <c r="H249" s="204">
        <v>900</v>
      </c>
      <c r="I249" s="205"/>
      <c r="J249" s="201"/>
      <c r="K249" s="201"/>
      <c r="L249" s="206"/>
      <c r="M249" s="207"/>
      <c r="N249" s="208"/>
      <c r="O249" s="208"/>
      <c r="P249" s="208"/>
      <c r="Q249" s="208"/>
      <c r="R249" s="208"/>
      <c r="S249" s="208"/>
      <c r="T249" s="209"/>
      <c r="AT249" s="210" t="s">
        <v>141</v>
      </c>
      <c r="AU249" s="210" t="s">
        <v>88</v>
      </c>
      <c r="AV249" s="14" t="s">
        <v>88</v>
      </c>
      <c r="AW249" s="14" t="s">
        <v>4</v>
      </c>
      <c r="AX249" s="14" t="s">
        <v>86</v>
      </c>
      <c r="AY249" s="210" t="s">
        <v>132</v>
      </c>
    </row>
    <row r="250" spans="1:65" s="2" customFormat="1" ht="44.25" customHeight="1">
      <c r="A250" s="37"/>
      <c r="B250" s="38"/>
      <c r="C250" s="176" t="s">
        <v>318</v>
      </c>
      <c r="D250" s="176" t="s">
        <v>135</v>
      </c>
      <c r="E250" s="177" t="s">
        <v>319</v>
      </c>
      <c r="F250" s="178" t="s">
        <v>320</v>
      </c>
      <c r="G250" s="179" t="s">
        <v>209</v>
      </c>
      <c r="H250" s="180">
        <v>5</v>
      </c>
      <c r="I250" s="181"/>
      <c r="J250" s="182">
        <f>ROUND(I250*H250,2)</f>
        <v>0</v>
      </c>
      <c r="K250" s="178" t="s">
        <v>172</v>
      </c>
      <c r="L250" s="42"/>
      <c r="M250" s="183" t="s">
        <v>32</v>
      </c>
      <c r="N250" s="184" t="s">
        <v>50</v>
      </c>
      <c r="O250" s="67"/>
      <c r="P250" s="185">
        <f>O250*H250</f>
        <v>0</v>
      </c>
      <c r="Q250" s="185">
        <v>0</v>
      </c>
      <c r="R250" s="185">
        <f>Q250*H250</f>
        <v>0</v>
      </c>
      <c r="S250" s="185">
        <v>0</v>
      </c>
      <c r="T250" s="18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7" t="s">
        <v>139</v>
      </c>
      <c r="AT250" s="187" t="s">
        <v>135</v>
      </c>
      <c r="AU250" s="187" t="s">
        <v>88</v>
      </c>
      <c r="AY250" s="19" t="s">
        <v>132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19" t="s">
        <v>86</v>
      </c>
      <c r="BK250" s="188">
        <f>ROUND(I250*H250,2)</f>
        <v>0</v>
      </c>
      <c r="BL250" s="19" t="s">
        <v>139</v>
      </c>
      <c r="BM250" s="187" t="s">
        <v>321</v>
      </c>
    </row>
    <row r="251" spans="1:65" s="2" customFormat="1" ht="11.25">
      <c r="A251" s="37"/>
      <c r="B251" s="38"/>
      <c r="C251" s="39"/>
      <c r="D251" s="247" t="s">
        <v>197</v>
      </c>
      <c r="E251" s="39"/>
      <c r="F251" s="248" t="s">
        <v>322</v>
      </c>
      <c r="G251" s="39"/>
      <c r="H251" s="39"/>
      <c r="I251" s="223"/>
      <c r="J251" s="39"/>
      <c r="K251" s="39"/>
      <c r="L251" s="42"/>
      <c r="M251" s="224"/>
      <c r="N251" s="225"/>
      <c r="O251" s="67"/>
      <c r="P251" s="67"/>
      <c r="Q251" s="67"/>
      <c r="R251" s="67"/>
      <c r="S251" s="67"/>
      <c r="T251" s="68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9" t="s">
        <v>197</v>
      </c>
      <c r="AU251" s="19" t="s">
        <v>88</v>
      </c>
    </row>
    <row r="252" spans="1:65" s="2" customFormat="1" ht="19.5">
      <c r="A252" s="37"/>
      <c r="B252" s="38"/>
      <c r="C252" s="39"/>
      <c r="D252" s="191" t="s">
        <v>151</v>
      </c>
      <c r="E252" s="39"/>
      <c r="F252" s="222" t="s">
        <v>309</v>
      </c>
      <c r="G252" s="39"/>
      <c r="H252" s="39"/>
      <c r="I252" s="223"/>
      <c r="J252" s="39"/>
      <c r="K252" s="39"/>
      <c r="L252" s="42"/>
      <c r="M252" s="224"/>
      <c r="N252" s="225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9" t="s">
        <v>151</v>
      </c>
      <c r="AU252" s="19" t="s">
        <v>88</v>
      </c>
    </row>
    <row r="253" spans="1:65" s="14" customFormat="1" ht="11.25">
      <c r="B253" s="200"/>
      <c r="C253" s="201"/>
      <c r="D253" s="191" t="s">
        <v>141</v>
      </c>
      <c r="E253" s="202" t="s">
        <v>32</v>
      </c>
      <c r="F253" s="203" t="s">
        <v>310</v>
      </c>
      <c r="G253" s="201"/>
      <c r="H253" s="204">
        <v>5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141</v>
      </c>
      <c r="AU253" s="210" t="s">
        <v>88</v>
      </c>
      <c r="AV253" s="14" t="s">
        <v>88</v>
      </c>
      <c r="AW253" s="14" t="s">
        <v>40</v>
      </c>
      <c r="AX253" s="14" t="s">
        <v>86</v>
      </c>
      <c r="AY253" s="210" t="s">
        <v>132</v>
      </c>
    </row>
    <row r="254" spans="1:65" s="2" customFormat="1" ht="37.9" customHeight="1">
      <c r="A254" s="37"/>
      <c r="B254" s="38"/>
      <c r="C254" s="176" t="s">
        <v>323</v>
      </c>
      <c r="D254" s="176" t="s">
        <v>135</v>
      </c>
      <c r="E254" s="177" t="s">
        <v>324</v>
      </c>
      <c r="F254" s="178" t="s">
        <v>325</v>
      </c>
      <c r="G254" s="179" t="s">
        <v>209</v>
      </c>
      <c r="H254" s="180">
        <v>59</v>
      </c>
      <c r="I254" s="181"/>
      <c r="J254" s="182">
        <f>ROUND(I254*H254,2)</f>
        <v>0</v>
      </c>
      <c r="K254" s="178" t="s">
        <v>32</v>
      </c>
      <c r="L254" s="42"/>
      <c r="M254" s="183" t="s">
        <v>32</v>
      </c>
      <c r="N254" s="184" t="s">
        <v>50</v>
      </c>
      <c r="O254" s="67"/>
      <c r="P254" s="185">
        <f>O254*H254</f>
        <v>0</v>
      </c>
      <c r="Q254" s="185">
        <v>0</v>
      </c>
      <c r="R254" s="185">
        <f>Q254*H254</f>
        <v>0</v>
      </c>
      <c r="S254" s="185">
        <v>0</v>
      </c>
      <c r="T254" s="186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7" t="s">
        <v>139</v>
      </c>
      <c r="AT254" s="187" t="s">
        <v>135</v>
      </c>
      <c r="AU254" s="187" t="s">
        <v>88</v>
      </c>
      <c r="AY254" s="19" t="s">
        <v>132</v>
      </c>
      <c r="BE254" s="188">
        <f>IF(N254="základní",J254,0)</f>
        <v>0</v>
      </c>
      <c r="BF254" s="188">
        <f>IF(N254="snížená",J254,0)</f>
        <v>0</v>
      </c>
      <c r="BG254" s="188">
        <f>IF(N254="zákl. přenesená",J254,0)</f>
        <v>0</v>
      </c>
      <c r="BH254" s="188">
        <f>IF(N254="sníž. přenesená",J254,0)</f>
        <v>0</v>
      </c>
      <c r="BI254" s="188">
        <f>IF(N254="nulová",J254,0)</f>
        <v>0</v>
      </c>
      <c r="BJ254" s="19" t="s">
        <v>86</v>
      </c>
      <c r="BK254" s="188">
        <f>ROUND(I254*H254,2)</f>
        <v>0</v>
      </c>
      <c r="BL254" s="19" t="s">
        <v>139</v>
      </c>
      <c r="BM254" s="187" t="s">
        <v>326</v>
      </c>
    </row>
    <row r="255" spans="1:65" s="2" customFormat="1" ht="19.5">
      <c r="A255" s="37"/>
      <c r="B255" s="38"/>
      <c r="C255" s="39"/>
      <c r="D255" s="191" t="s">
        <v>151</v>
      </c>
      <c r="E255" s="39"/>
      <c r="F255" s="222" t="s">
        <v>309</v>
      </c>
      <c r="G255" s="39"/>
      <c r="H255" s="39"/>
      <c r="I255" s="223"/>
      <c r="J255" s="39"/>
      <c r="K255" s="39"/>
      <c r="L255" s="42"/>
      <c r="M255" s="224"/>
      <c r="N255" s="225"/>
      <c r="O255" s="67"/>
      <c r="P255" s="67"/>
      <c r="Q255" s="67"/>
      <c r="R255" s="67"/>
      <c r="S255" s="67"/>
      <c r="T255" s="68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9" t="s">
        <v>151</v>
      </c>
      <c r="AU255" s="19" t="s">
        <v>88</v>
      </c>
    </row>
    <row r="256" spans="1:65" s="14" customFormat="1" ht="11.25">
      <c r="B256" s="200"/>
      <c r="C256" s="201"/>
      <c r="D256" s="191" t="s">
        <v>141</v>
      </c>
      <c r="E256" s="202" t="s">
        <v>32</v>
      </c>
      <c r="F256" s="203" t="s">
        <v>327</v>
      </c>
      <c r="G256" s="201"/>
      <c r="H256" s="204">
        <v>59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141</v>
      </c>
      <c r="AU256" s="210" t="s">
        <v>88</v>
      </c>
      <c r="AV256" s="14" t="s">
        <v>88</v>
      </c>
      <c r="AW256" s="14" t="s">
        <v>40</v>
      </c>
      <c r="AX256" s="14" t="s">
        <v>86</v>
      </c>
      <c r="AY256" s="210" t="s">
        <v>132</v>
      </c>
    </row>
    <row r="257" spans="1:65" s="2" customFormat="1" ht="49.15" customHeight="1">
      <c r="A257" s="37"/>
      <c r="B257" s="38"/>
      <c r="C257" s="176" t="s">
        <v>328</v>
      </c>
      <c r="D257" s="176" t="s">
        <v>135</v>
      </c>
      <c r="E257" s="177" t="s">
        <v>329</v>
      </c>
      <c r="F257" s="178" t="s">
        <v>330</v>
      </c>
      <c r="G257" s="179" t="s">
        <v>209</v>
      </c>
      <c r="H257" s="180">
        <v>10620</v>
      </c>
      <c r="I257" s="181"/>
      <c r="J257" s="182">
        <f>ROUND(I257*H257,2)</f>
        <v>0</v>
      </c>
      <c r="K257" s="178" t="s">
        <v>32</v>
      </c>
      <c r="L257" s="42"/>
      <c r="M257" s="183" t="s">
        <v>32</v>
      </c>
      <c r="N257" s="184" t="s">
        <v>50</v>
      </c>
      <c r="O257" s="67"/>
      <c r="P257" s="185">
        <f>O257*H257</f>
        <v>0</v>
      </c>
      <c r="Q257" s="185">
        <v>0</v>
      </c>
      <c r="R257" s="185">
        <f>Q257*H257</f>
        <v>0</v>
      </c>
      <c r="S257" s="185">
        <v>0</v>
      </c>
      <c r="T257" s="18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7" t="s">
        <v>139</v>
      </c>
      <c r="AT257" s="187" t="s">
        <v>135</v>
      </c>
      <c r="AU257" s="187" t="s">
        <v>88</v>
      </c>
      <c r="AY257" s="19" t="s">
        <v>132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19" t="s">
        <v>86</v>
      </c>
      <c r="BK257" s="188">
        <f>ROUND(I257*H257,2)</f>
        <v>0</v>
      </c>
      <c r="BL257" s="19" t="s">
        <v>139</v>
      </c>
      <c r="BM257" s="187" t="s">
        <v>331</v>
      </c>
    </row>
    <row r="258" spans="1:65" s="2" customFormat="1" ht="29.25">
      <c r="A258" s="37"/>
      <c r="B258" s="38"/>
      <c r="C258" s="39"/>
      <c r="D258" s="191" t="s">
        <v>151</v>
      </c>
      <c r="E258" s="39"/>
      <c r="F258" s="222" t="s">
        <v>316</v>
      </c>
      <c r="G258" s="39"/>
      <c r="H258" s="39"/>
      <c r="I258" s="223"/>
      <c r="J258" s="39"/>
      <c r="K258" s="39"/>
      <c r="L258" s="42"/>
      <c r="M258" s="224"/>
      <c r="N258" s="225"/>
      <c r="O258" s="67"/>
      <c r="P258" s="67"/>
      <c r="Q258" s="67"/>
      <c r="R258" s="67"/>
      <c r="S258" s="67"/>
      <c r="T258" s="68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9" t="s">
        <v>151</v>
      </c>
      <c r="AU258" s="19" t="s">
        <v>88</v>
      </c>
    </row>
    <row r="259" spans="1:65" s="14" customFormat="1" ht="11.25">
      <c r="B259" s="200"/>
      <c r="C259" s="201"/>
      <c r="D259" s="191" t="s">
        <v>141</v>
      </c>
      <c r="E259" s="202" t="s">
        <v>32</v>
      </c>
      <c r="F259" s="203" t="s">
        <v>327</v>
      </c>
      <c r="G259" s="201"/>
      <c r="H259" s="204">
        <v>59</v>
      </c>
      <c r="I259" s="205"/>
      <c r="J259" s="201"/>
      <c r="K259" s="201"/>
      <c r="L259" s="206"/>
      <c r="M259" s="207"/>
      <c r="N259" s="208"/>
      <c r="O259" s="208"/>
      <c r="P259" s="208"/>
      <c r="Q259" s="208"/>
      <c r="R259" s="208"/>
      <c r="S259" s="208"/>
      <c r="T259" s="209"/>
      <c r="AT259" s="210" t="s">
        <v>141</v>
      </c>
      <c r="AU259" s="210" t="s">
        <v>88</v>
      </c>
      <c r="AV259" s="14" t="s">
        <v>88</v>
      </c>
      <c r="AW259" s="14" t="s">
        <v>40</v>
      </c>
      <c r="AX259" s="14" t="s">
        <v>86</v>
      </c>
      <c r="AY259" s="210" t="s">
        <v>132</v>
      </c>
    </row>
    <row r="260" spans="1:65" s="14" customFormat="1" ht="11.25">
      <c r="B260" s="200"/>
      <c r="C260" s="201"/>
      <c r="D260" s="191" t="s">
        <v>141</v>
      </c>
      <c r="E260" s="201"/>
      <c r="F260" s="203" t="s">
        <v>332</v>
      </c>
      <c r="G260" s="201"/>
      <c r="H260" s="204">
        <v>10620</v>
      </c>
      <c r="I260" s="205"/>
      <c r="J260" s="201"/>
      <c r="K260" s="201"/>
      <c r="L260" s="206"/>
      <c r="M260" s="207"/>
      <c r="N260" s="208"/>
      <c r="O260" s="208"/>
      <c r="P260" s="208"/>
      <c r="Q260" s="208"/>
      <c r="R260" s="208"/>
      <c r="S260" s="208"/>
      <c r="T260" s="209"/>
      <c r="AT260" s="210" t="s">
        <v>141</v>
      </c>
      <c r="AU260" s="210" t="s">
        <v>88</v>
      </c>
      <c r="AV260" s="14" t="s">
        <v>88</v>
      </c>
      <c r="AW260" s="14" t="s">
        <v>4</v>
      </c>
      <c r="AX260" s="14" t="s">
        <v>86</v>
      </c>
      <c r="AY260" s="210" t="s">
        <v>132</v>
      </c>
    </row>
    <row r="261" spans="1:65" s="2" customFormat="1" ht="44.25" customHeight="1">
      <c r="A261" s="37"/>
      <c r="B261" s="38"/>
      <c r="C261" s="176" t="s">
        <v>333</v>
      </c>
      <c r="D261" s="176" t="s">
        <v>135</v>
      </c>
      <c r="E261" s="177" t="s">
        <v>334</v>
      </c>
      <c r="F261" s="178" t="s">
        <v>335</v>
      </c>
      <c r="G261" s="179" t="s">
        <v>209</v>
      </c>
      <c r="H261" s="180">
        <v>59</v>
      </c>
      <c r="I261" s="181"/>
      <c r="J261" s="182">
        <f>ROUND(I261*H261,2)</f>
        <v>0</v>
      </c>
      <c r="K261" s="178" t="s">
        <v>32</v>
      </c>
      <c r="L261" s="42"/>
      <c r="M261" s="183" t="s">
        <v>32</v>
      </c>
      <c r="N261" s="184" t="s">
        <v>50</v>
      </c>
      <c r="O261" s="67"/>
      <c r="P261" s="185">
        <f>O261*H261</f>
        <v>0</v>
      </c>
      <c r="Q261" s="185">
        <v>0</v>
      </c>
      <c r="R261" s="185">
        <f>Q261*H261</f>
        <v>0</v>
      </c>
      <c r="S261" s="185">
        <v>0</v>
      </c>
      <c r="T261" s="186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7" t="s">
        <v>139</v>
      </c>
      <c r="AT261" s="187" t="s">
        <v>135</v>
      </c>
      <c r="AU261" s="187" t="s">
        <v>88</v>
      </c>
      <c r="AY261" s="19" t="s">
        <v>132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9" t="s">
        <v>86</v>
      </c>
      <c r="BK261" s="188">
        <f>ROUND(I261*H261,2)</f>
        <v>0</v>
      </c>
      <c r="BL261" s="19" t="s">
        <v>139</v>
      </c>
      <c r="BM261" s="187" t="s">
        <v>336</v>
      </c>
    </row>
    <row r="262" spans="1:65" s="2" customFormat="1" ht="19.5">
      <c r="A262" s="37"/>
      <c r="B262" s="38"/>
      <c r="C262" s="39"/>
      <c r="D262" s="191" t="s">
        <v>151</v>
      </c>
      <c r="E262" s="39"/>
      <c r="F262" s="222" t="s">
        <v>309</v>
      </c>
      <c r="G262" s="39"/>
      <c r="H262" s="39"/>
      <c r="I262" s="223"/>
      <c r="J262" s="39"/>
      <c r="K262" s="39"/>
      <c r="L262" s="42"/>
      <c r="M262" s="224"/>
      <c r="N262" s="225"/>
      <c r="O262" s="67"/>
      <c r="P262" s="67"/>
      <c r="Q262" s="67"/>
      <c r="R262" s="67"/>
      <c r="S262" s="67"/>
      <c r="T262" s="68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9" t="s">
        <v>151</v>
      </c>
      <c r="AU262" s="19" t="s">
        <v>88</v>
      </c>
    </row>
    <row r="263" spans="1:65" s="14" customFormat="1" ht="11.25">
      <c r="B263" s="200"/>
      <c r="C263" s="201"/>
      <c r="D263" s="191" t="s">
        <v>141</v>
      </c>
      <c r="E263" s="202" t="s">
        <v>32</v>
      </c>
      <c r="F263" s="203" t="s">
        <v>327</v>
      </c>
      <c r="G263" s="201"/>
      <c r="H263" s="204">
        <v>59</v>
      </c>
      <c r="I263" s="205"/>
      <c r="J263" s="201"/>
      <c r="K263" s="201"/>
      <c r="L263" s="206"/>
      <c r="M263" s="207"/>
      <c r="N263" s="208"/>
      <c r="O263" s="208"/>
      <c r="P263" s="208"/>
      <c r="Q263" s="208"/>
      <c r="R263" s="208"/>
      <c r="S263" s="208"/>
      <c r="T263" s="209"/>
      <c r="AT263" s="210" t="s">
        <v>141</v>
      </c>
      <c r="AU263" s="210" t="s">
        <v>88</v>
      </c>
      <c r="AV263" s="14" t="s">
        <v>88</v>
      </c>
      <c r="AW263" s="14" t="s">
        <v>40</v>
      </c>
      <c r="AX263" s="14" t="s">
        <v>86</v>
      </c>
      <c r="AY263" s="210" t="s">
        <v>132</v>
      </c>
    </row>
    <row r="264" spans="1:65" s="2" customFormat="1" ht="24.2" customHeight="1">
      <c r="A264" s="37"/>
      <c r="B264" s="38"/>
      <c r="C264" s="176" t="s">
        <v>337</v>
      </c>
      <c r="D264" s="176" t="s">
        <v>135</v>
      </c>
      <c r="E264" s="177" t="s">
        <v>338</v>
      </c>
      <c r="F264" s="178" t="s">
        <v>339</v>
      </c>
      <c r="G264" s="179" t="s">
        <v>195</v>
      </c>
      <c r="H264" s="180">
        <v>263.36900000000003</v>
      </c>
      <c r="I264" s="181"/>
      <c r="J264" s="182">
        <f>ROUND(I264*H264,2)</f>
        <v>0</v>
      </c>
      <c r="K264" s="178" t="s">
        <v>172</v>
      </c>
      <c r="L264" s="42"/>
      <c r="M264" s="183" t="s">
        <v>32</v>
      </c>
      <c r="N264" s="184" t="s">
        <v>50</v>
      </c>
      <c r="O264" s="67"/>
      <c r="P264" s="185">
        <f>O264*H264</f>
        <v>0</v>
      </c>
      <c r="Q264" s="185">
        <v>0</v>
      </c>
      <c r="R264" s="185">
        <f>Q264*H264</f>
        <v>0</v>
      </c>
      <c r="S264" s="185">
        <v>0</v>
      </c>
      <c r="T264" s="186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7" t="s">
        <v>139</v>
      </c>
      <c r="AT264" s="187" t="s">
        <v>135</v>
      </c>
      <c r="AU264" s="187" t="s">
        <v>88</v>
      </c>
      <c r="AY264" s="19" t="s">
        <v>132</v>
      </c>
      <c r="BE264" s="188">
        <f>IF(N264="základní",J264,0)</f>
        <v>0</v>
      </c>
      <c r="BF264" s="188">
        <f>IF(N264="snížená",J264,0)</f>
        <v>0</v>
      </c>
      <c r="BG264" s="188">
        <f>IF(N264="zákl. přenesená",J264,0)</f>
        <v>0</v>
      </c>
      <c r="BH264" s="188">
        <f>IF(N264="sníž. přenesená",J264,0)</f>
        <v>0</v>
      </c>
      <c r="BI264" s="188">
        <f>IF(N264="nulová",J264,0)</f>
        <v>0</v>
      </c>
      <c r="BJ264" s="19" t="s">
        <v>86</v>
      </c>
      <c r="BK264" s="188">
        <f>ROUND(I264*H264,2)</f>
        <v>0</v>
      </c>
      <c r="BL264" s="19" t="s">
        <v>139</v>
      </c>
      <c r="BM264" s="187" t="s">
        <v>340</v>
      </c>
    </row>
    <row r="265" spans="1:65" s="2" customFormat="1" ht="11.25">
      <c r="A265" s="37"/>
      <c r="B265" s="38"/>
      <c r="C265" s="39"/>
      <c r="D265" s="247" t="s">
        <v>197</v>
      </c>
      <c r="E265" s="39"/>
      <c r="F265" s="248" t="s">
        <v>341</v>
      </c>
      <c r="G265" s="39"/>
      <c r="H265" s="39"/>
      <c r="I265" s="223"/>
      <c r="J265" s="39"/>
      <c r="K265" s="39"/>
      <c r="L265" s="42"/>
      <c r="M265" s="224"/>
      <c r="N265" s="225"/>
      <c r="O265" s="67"/>
      <c r="P265" s="67"/>
      <c r="Q265" s="67"/>
      <c r="R265" s="67"/>
      <c r="S265" s="67"/>
      <c r="T265" s="68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9" t="s">
        <v>197</v>
      </c>
      <c r="AU265" s="19" t="s">
        <v>88</v>
      </c>
    </row>
    <row r="266" spans="1:65" s="13" customFormat="1" ht="11.25">
      <c r="B266" s="189"/>
      <c r="C266" s="190"/>
      <c r="D266" s="191" t="s">
        <v>141</v>
      </c>
      <c r="E266" s="192" t="s">
        <v>32</v>
      </c>
      <c r="F266" s="193" t="s">
        <v>252</v>
      </c>
      <c r="G266" s="190"/>
      <c r="H266" s="192" t="s">
        <v>32</v>
      </c>
      <c r="I266" s="194"/>
      <c r="J266" s="190"/>
      <c r="K266" s="190"/>
      <c r="L266" s="195"/>
      <c r="M266" s="196"/>
      <c r="N266" s="197"/>
      <c r="O266" s="197"/>
      <c r="P266" s="197"/>
      <c r="Q266" s="197"/>
      <c r="R266" s="197"/>
      <c r="S266" s="197"/>
      <c r="T266" s="198"/>
      <c r="AT266" s="199" t="s">
        <v>141</v>
      </c>
      <c r="AU266" s="199" t="s">
        <v>88</v>
      </c>
      <c r="AV266" s="13" t="s">
        <v>86</v>
      </c>
      <c r="AW266" s="13" t="s">
        <v>40</v>
      </c>
      <c r="AX266" s="13" t="s">
        <v>79</v>
      </c>
      <c r="AY266" s="199" t="s">
        <v>132</v>
      </c>
    </row>
    <row r="267" spans="1:65" s="14" customFormat="1" ht="11.25">
      <c r="B267" s="200"/>
      <c r="C267" s="201"/>
      <c r="D267" s="191" t="s">
        <v>141</v>
      </c>
      <c r="E267" s="202" t="s">
        <v>32</v>
      </c>
      <c r="F267" s="203" t="s">
        <v>253</v>
      </c>
      <c r="G267" s="201"/>
      <c r="H267" s="204">
        <v>226.08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141</v>
      </c>
      <c r="AU267" s="210" t="s">
        <v>88</v>
      </c>
      <c r="AV267" s="14" t="s">
        <v>88</v>
      </c>
      <c r="AW267" s="14" t="s">
        <v>40</v>
      </c>
      <c r="AX267" s="14" t="s">
        <v>79</v>
      </c>
      <c r="AY267" s="210" t="s">
        <v>132</v>
      </c>
    </row>
    <row r="268" spans="1:65" s="14" customFormat="1" ht="11.25">
      <c r="B268" s="200"/>
      <c r="C268" s="201"/>
      <c r="D268" s="191" t="s">
        <v>141</v>
      </c>
      <c r="E268" s="202" t="s">
        <v>32</v>
      </c>
      <c r="F268" s="203" t="s">
        <v>254</v>
      </c>
      <c r="G268" s="201"/>
      <c r="H268" s="204">
        <v>37.289000000000001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141</v>
      </c>
      <c r="AU268" s="210" t="s">
        <v>88</v>
      </c>
      <c r="AV268" s="14" t="s">
        <v>88</v>
      </c>
      <c r="AW268" s="14" t="s">
        <v>40</v>
      </c>
      <c r="AX268" s="14" t="s">
        <v>79</v>
      </c>
      <c r="AY268" s="210" t="s">
        <v>132</v>
      </c>
    </row>
    <row r="269" spans="1:65" s="15" customFormat="1" ht="11.25">
      <c r="B269" s="211"/>
      <c r="C269" s="212"/>
      <c r="D269" s="191" t="s">
        <v>141</v>
      </c>
      <c r="E269" s="213" t="s">
        <v>32</v>
      </c>
      <c r="F269" s="214" t="s">
        <v>145</v>
      </c>
      <c r="G269" s="212"/>
      <c r="H269" s="215">
        <v>263.36900000000003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141</v>
      </c>
      <c r="AU269" s="221" t="s">
        <v>88</v>
      </c>
      <c r="AV269" s="15" t="s">
        <v>139</v>
      </c>
      <c r="AW269" s="15" t="s">
        <v>40</v>
      </c>
      <c r="AX269" s="15" t="s">
        <v>86</v>
      </c>
      <c r="AY269" s="221" t="s">
        <v>132</v>
      </c>
    </row>
    <row r="270" spans="1:65" s="2" customFormat="1" ht="44.25" customHeight="1">
      <c r="A270" s="37"/>
      <c r="B270" s="38"/>
      <c r="C270" s="176" t="s">
        <v>342</v>
      </c>
      <c r="D270" s="176" t="s">
        <v>135</v>
      </c>
      <c r="E270" s="177" t="s">
        <v>343</v>
      </c>
      <c r="F270" s="178" t="s">
        <v>344</v>
      </c>
      <c r="G270" s="179" t="s">
        <v>195</v>
      </c>
      <c r="H270" s="180">
        <v>263.36900000000003</v>
      </c>
      <c r="I270" s="181"/>
      <c r="J270" s="182">
        <f>ROUND(I270*H270,2)</f>
        <v>0</v>
      </c>
      <c r="K270" s="178" t="s">
        <v>172</v>
      </c>
      <c r="L270" s="42"/>
      <c r="M270" s="183" t="s">
        <v>32</v>
      </c>
      <c r="N270" s="184" t="s">
        <v>50</v>
      </c>
      <c r="O270" s="67"/>
      <c r="P270" s="185">
        <f>O270*H270</f>
        <v>0</v>
      </c>
      <c r="Q270" s="185">
        <v>0</v>
      </c>
      <c r="R270" s="185">
        <f>Q270*H270</f>
        <v>0</v>
      </c>
      <c r="S270" s="185">
        <v>0</v>
      </c>
      <c r="T270" s="186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7" t="s">
        <v>139</v>
      </c>
      <c r="AT270" s="187" t="s">
        <v>135</v>
      </c>
      <c r="AU270" s="187" t="s">
        <v>88</v>
      </c>
      <c r="AY270" s="19" t="s">
        <v>132</v>
      </c>
      <c r="BE270" s="188">
        <f>IF(N270="základní",J270,0)</f>
        <v>0</v>
      </c>
      <c r="BF270" s="188">
        <f>IF(N270="snížená",J270,0)</f>
        <v>0</v>
      </c>
      <c r="BG270" s="188">
        <f>IF(N270="zákl. přenesená",J270,0)</f>
        <v>0</v>
      </c>
      <c r="BH270" s="188">
        <f>IF(N270="sníž. přenesená",J270,0)</f>
        <v>0</v>
      </c>
      <c r="BI270" s="188">
        <f>IF(N270="nulová",J270,0)</f>
        <v>0</v>
      </c>
      <c r="BJ270" s="19" t="s">
        <v>86</v>
      </c>
      <c r="BK270" s="188">
        <f>ROUND(I270*H270,2)</f>
        <v>0</v>
      </c>
      <c r="BL270" s="19" t="s">
        <v>139</v>
      </c>
      <c r="BM270" s="187" t="s">
        <v>345</v>
      </c>
    </row>
    <row r="271" spans="1:65" s="2" customFormat="1" ht="11.25">
      <c r="A271" s="37"/>
      <c r="B271" s="38"/>
      <c r="C271" s="39"/>
      <c r="D271" s="247" t="s">
        <v>197</v>
      </c>
      <c r="E271" s="39"/>
      <c r="F271" s="248" t="s">
        <v>346</v>
      </c>
      <c r="G271" s="39"/>
      <c r="H271" s="39"/>
      <c r="I271" s="223"/>
      <c r="J271" s="39"/>
      <c r="K271" s="39"/>
      <c r="L271" s="42"/>
      <c r="M271" s="224"/>
      <c r="N271" s="225"/>
      <c r="O271" s="67"/>
      <c r="P271" s="67"/>
      <c r="Q271" s="67"/>
      <c r="R271" s="67"/>
      <c r="S271" s="67"/>
      <c r="T271" s="68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9" t="s">
        <v>197</v>
      </c>
      <c r="AU271" s="19" t="s">
        <v>88</v>
      </c>
    </row>
    <row r="272" spans="1:65" s="2" customFormat="1" ht="19.5">
      <c r="A272" s="37"/>
      <c r="B272" s="38"/>
      <c r="C272" s="39"/>
      <c r="D272" s="191" t="s">
        <v>151</v>
      </c>
      <c r="E272" s="39"/>
      <c r="F272" s="222" t="s">
        <v>347</v>
      </c>
      <c r="G272" s="39"/>
      <c r="H272" s="39"/>
      <c r="I272" s="223"/>
      <c r="J272" s="39"/>
      <c r="K272" s="39"/>
      <c r="L272" s="42"/>
      <c r="M272" s="224"/>
      <c r="N272" s="225"/>
      <c r="O272" s="67"/>
      <c r="P272" s="67"/>
      <c r="Q272" s="67"/>
      <c r="R272" s="67"/>
      <c r="S272" s="67"/>
      <c r="T272" s="6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9" t="s">
        <v>151</v>
      </c>
      <c r="AU272" s="19" t="s">
        <v>88</v>
      </c>
    </row>
    <row r="273" spans="1:65" s="13" customFormat="1" ht="11.25">
      <c r="B273" s="189"/>
      <c r="C273" s="190"/>
      <c r="D273" s="191" t="s">
        <v>141</v>
      </c>
      <c r="E273" s="192" t="s">
        <v>32</v>
      </c>
      <c r="F273" s="193" t="s">
        <v>252</v>
      </c>
      <c r="G273" s="190"/>
      <c r="H273" s="192" t="s">
        <v>32</v>
      </c>
      <c r="I273" s="194"/>
      <c r="J273" s="190"/>
      <c r="K273" s="190"/>
      <c r="L273" s="195"/>
      <c r="M273" s="196"/>
      <c r="N273" s="197"/>
      <c r="O273" s="197"/>
      <c r="P273" s="197"/>
      <c r="Q273" s="197"/>
      <c r="R273" s="197"/>
      <c r="S273" s="197"/>
      <c r="T273" s="198"/>
      <c r="AT273" s="199" t="s">
        <v>141</v>
      </c>
      <c r="AU273" s="199" t="s">
        <v>88</v>
      </c>
      <c r="AV273" s="13" t="s">
        <v>86</v>
      </c>
      <c r="AW273" s="13" t="s">
        <v>40</v>
      </c>
      <c r="AX273" s="13" t="s">
        <v>79</v>
      </c>
      <c r="AY273" s="199" t="s">
        <v>132</v>
      </c>
    </row>
    <row r="274" spans="1:65" s="14" customFormat="1" ht="11.25">
      <c r="B274" s="200"/>
      <c r="C274" s="201"/>
      <c r="D274" s="191" t="s">
        <v>141</v>
      </c>
      <c r="E274" s="202" t="s">
        <v>32</v>
      </c>
      <c r="F274" s="203" t="s">
        <v>253</v>
      </c>
      <c r="G274" s="201"/>
      <c r="H274" s="204">
        <v>226.08</v>
      </c>
      <c r="I274" s="205"/>
      <c r="J274" s="201"/>
      <c r="K274" s="201"/>
      <c r="L274" s="206"/>
      <c r="M274" s="207"/>
      <c r="N274" s="208"/>
      <c r="O274" s="208"/>
      <c r="P274" s="208"/>
      <c r="Q274" s="208"/>
      <c r="R274" s="208"/>
      <c r="S274" s="208"/>
      <c r="T274" s="209"/>
      <c r="AT274" s="210" t="s">
        <v>141</v>
      </c>
      <c r="AU274" s="210" t="s">
        <v>88</v>
      </c>
      <c r="AV274" s="14" t="s">
        <v>88</v>
      </c>
      <c r="AW274" s="14" t="s">
        <v>40</v>
      </c>
      <c r="AX274" s="14" t="s">
        <v>79</v>
      </c>
      <c r="AY274" s="210" t="s">
        <v>132</v>
      </c>
    </row>
    <row r="275" spans="1:65" s="14" customFormat="1" ht="11.25">
      <c r="B275" s="200"/>
      <c r="C275" s="201"/>
      <c r="D275" s="191" t="s">
        <v>141</v>
      </c>
      <c r="E275" s="202" t="s">
        <v>32</v>
      </c>
      <c r="F275" s="203" t="s">
        <v>254</v>
      </c>
      <c r="G275" s="201"/>
      <c r="H275" s="204">
        <v>37.289000000000001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141</v>
      </c>
      <c r="AU275" s="210" t="s">
        <v>88</v>
      </c>
      <c r="AV275" s="14" t="s">
        <v>88</v>
      </c>
      <c r="AW275" s="14" t="s">
        <v>40</v>
      </c>
      <c r="AX275" s="14" t="s">
        <v>79</v>
      </c>
      <c r="AY275" s="210" t="s">
        <v>132</v>
      </c>
    </row>
    <row r="276" spans="1:65" s="15" customFormat="1" ht="11.25">
      <c r="B276" s="211"/>
      <c r="C276" s="212"/>
      <c r="D276" s="191" t="s">
        <v>141</v>
      </c>
      <c r="E276" s="213" t="s">
        <v>32</v>
      </c>
      <c r="F276" s="214" t="s">
        <v>145</v>
      </c>
      <c r="G276" s="212"/>
      <c r="H276" s="215">
        <v>263.36900000000003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141</v>
      </c>
      <c r="AU276" s="221" t="s">
        <v>88</v>
      </c>
      <c r="AV276" s="15" t="s">
        <v>139</v>
      </c>
      <c r="AW276" s="15" t="s">
        <v>40</v>
      </c>
      <c r="AX276" s="15" t="s">
        <v>86</v>
      </c>
      <c r="AY276" s="221" t="s">
        <v>132</v>
      </c>
    </row>
    <row r="277" spans="1:65" s="2" customFormat="1" ht="24.2" customHeight="1">
      <c r="A277" s="37"/>
      <c r="B277" s="38"/>
      <c r="C277" s="176" t="s">
        <v>348</v>
      </c>
      <c r="D277" s="176" t="s">
        <v>135</v>
      </c>
      <c r="E277" s="177" t="s">
        <v>349</v>
      </c>
      <c r="F277" s="178" t="s">
        <v>350</v>
      </c>
      <c r="G277" s="179" t="s">
        <v>138</v>
      </c>
      <c r="H277" s="180">
        <v>7873.0050000000001</v>
      </c>
      <c r="I277" s="181"/>
      <c r="J277" s="182">
        <f>ROUND(I277*H277,2)</f>
        <v>0</v>
      </c>
      <c r="K277" s="178" t="s">
        <v>172</v>
      </c>
      <c r="L277" s="42"/>
      <c r="M277" s="183" t="s">
        <v>32</v>
      </c>
      <c r="N277" s="184" t="s">
        <v>50</v>
      </c>
      <c r="O277" s="67"/>
      <c r="P277" s="185">
        <f>O277*H277</f>
        <v>0</v>
      </c>
      <c r="Q277" s="185">
        <v>0</v>
      </c>
      <c r="R277" s="185">
        <f>Q277*H277</f>
        <v>0</v>
      </c>
      <c r="S277" s="185">
        <v>0</v>
      </c>
      <c r="T277" s="186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7" t="s">
        <v>139</v>
      </c>
      <c r="AT277" s="187" t="s">
        <v>135</v>
      </c>
      <c r="AU277" s="187" t="s">
        <v>88</v>
      </c>
      <c r="AY277" s="19" t="s">
        <v>132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9" t="s">
        <v>86</v>
      </c>
      <c r="BK277" s="188">
        <f>ROUND(I277*H277,2)</f>
        <v>0</v>
      </c>
      <c r="BL277" s="19" t="s">
        <v>139</v>
      </c>
      <c r="BM277" s="187" t="s">
        <v>351</v>
      </c>
    </row>
    <row r="278" spans="1:65" s="2" customFormat="1" ht="11.25">
      <c r="A278" s="37"/>
      <c r="B278" s="38"/>
      <c r="C278" s="39"/>
      <c r="D278" s="247" t="s">
        <v>197</v>
      </c>
      <c r="E278" s="39"/>
      <c r="F278" s="248" t="s">
        <v>352</v>
      </c>
      <c r="G278" s="39"/>
      <c r="H278" s="39"/>
      <c r="I278" s="223"/>
      <c r="J278" s="39"/>
      <c r="K278" s="39"/>
      <c r="L278" s="42"/>
      <c r="M278" s="224"/>
      <c r="N278" s="225"/>
      <c r="O278" s="67"/>
      <c r="P278" s="67"/>
      <c r="Q278" s="67"/>
      <c r="R278" s="67"/>
      <c r="S278" s="67"/>
      <c r="T278" s="68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9" t="s">
        <v>197</v>
      </c>
      <c r="AU278" s="19" t="s">
        <v>88</v>
      </c>
    </row>
    <row r="279" spans="1:65" s="14" customFormat="1" ht="22.5">
      <c r="B279" s="200"/>
      <c r="C279" s="201"/>
      <c r="D279" s="191" t="s">
        <v>141</v>
      </c>
      <c r="E279" s="202" t="s">
        <v>32</v>
      </c>
      <c r="F279" s="203" t="s">
        <v>272</v>
      </c>
      <c r="G279" s="201"/>
      <c r="H279" s="204">
        <v>6991.26</v>
      </c>
      <c r="I279" s="205"/>
      <c r="J279" s="201"/>
      <c r="K279" s="201"/>
      <c r="L279" s="206"/>
      <c r="M279" s="207"/>
      <c r="N279" s="208"/>
      <c r="O279" s="208"/>
      <c r="P279" s="208"/>
      <c r="Q279" s="208"/>
      <c r="R279" s="208"/>
      <c r="S279" s="208"/>
      <c r="T279" s="209"/>
      <c r="AT279" s="210" t="s">
        <v>141</v>
      </c>
      <c r="AU279" s="210" t="s">
        <v>88</v>
      </c>
      <c r="AV279" s="14" t="s">
        <v>88</v>
      </c>
      <c r="AW279" s="14" t="s">
        <v>40</v>
      </c>
      <c r="AX279" s="14" t="s">
        <v>79</v>
      </c>
      <c r="AY279" s="210" t="s">
        <v>132</v>
      </c>
    </row>
    <row r="280" spans="1:65" s="14" customFormat="1" ht="11.25">
      <c r="B280" s="200"/>
      <c r="C280" s="201"/>
      <c r="D280" s="191" t="s">
        <v>141</v>
      </c>
      <c r="E280" s="202" t="s">
        <v>32</v>
      </c>
      <c r="F280" s="203" t="s">
        <v>273</v>
      </c>
      <c r="G280" s="201"/>
      <c r="H280" s="204">
        <v>881.745</v>
      </c>
      <c r="I280" s="205"/>
      <c r="J280" s="201"/>
      <c r="K280" s="201"/>
      <c r="L280" s="206"/>
      <c r="M280" s="207"/>
      <c r="N280" s="208"/>
      <c r="O280" s="208"/>
      <c r="P280" s="208"/>
      <c r="Q280" s="208"/>
      <c r="R280" s="208"/>
      <c r="S280" s="208"/>
      <c r="T280" s="209"/>
      <c r="AT280" s="210" t="s">
        <v>141</v>
      </c>
      <c r="AU280" s="210" t="s">
        <v>88</v>
      </c>
      <c r="AV280" s="14" t="s">
        <v>88</v>
      </c>
      <c r="AW280" s="14" t="s">
        <v>40</v>
      </c>
      <c r="AX280" s="14" t="s">
        <v>79</v>
      </c>
      <c r="AY280" s="210" t="s">
        <v>132</v>
      </c>
    </row>
    <row r="281" spans="1:65" s="15" customFormat="1" ht="11.25">
      <c r="B281" s="211"/>
      <c r="C281" s="212"/>
      <c r="D281" s="191" t="s">
        <v>141</v>
      </c>
      <c r="E281" s="213" t="s">
        <v>32</v>
      </c>
      <c r="F281" s="214" t="s">
        <v>145</v>
      </c>
      <c r="G281" s="212"/>
      <c r="H281" s="215">
        <v>7873.0050000000001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141</v>
      </c>
      <c r="AU281" s="221" t="s">
        <v>88</v>
      </c>
      <c r="AV281" s="15" t="s">
        <v>139</v>
      </c>
      <c r="AW281" s="15" t="s">
        <v>40</v>
      </c>
      <c r="AX281" s="15" t="s">
        <v>86</v>
      </c>
      <c r="AY281" s="221" t="s">
        <v>132</v>
      </c>
    </row>
    <row r="282" spans="1:65" s="2" customFormat="1" ht="44.25" customHeight="1">
      <c r="A282" s="37"/>
      <c r="B282" s="38"/>
      <c r="C282" s="176" t="s">
        <v>353</v>
      </c>
      <c r="D282" s="176" t="s">
        <v>135</v>
      </c>
      <c r="E282" s="177" t="s">
        <v>354</v>
      </c>
      <c r="F282" s="178" t="s">
        <v>355</v>
      </c>
      <c r="G282" s="179" t="s">
        <v>138</v>
      </c>
      <c r="H282" s="180">
        <v>7873.0050000000001</v>
      </c>
      <c r="I282" s="181"/>
      <c r="J282" s="182">
        <f>ROUND(I282*H282,2)</f>
        <v>0</v>
      </c>
      <c r="K282" s="178" t="s">
        <v>172</v>
      </c>
      <c r="L282" s="42"/>
      <c r="M282" s="183" t="s">
        <v>32</v>
      </c>
      <c r="N282" s="184" t="s">
        <v>50</v>
      </c>
      <c r="O282" s="67"/>
      <c r="P282" s="185">
        <f>O282*H282</f>
        <v>0</v>
      </c>
      <c r="Q282" s="185">
        <v>0</v>
      </c>
      <c r="R282" s="185">
        <f>Q282*H282</f>
        <v>0</v>
      </c>
      <c r="S282" s="185">
        <v>0</v>
      </c>
      <c r="T282" s="186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7" t="s">
        <v>139</v>
      </c>
      <c r="AT282" s="187" t="s">
        <v>135</v>
      </c>
      <c r="AU282" s="187" t="s">
        <v>88</v>
      </c>
      <c r="AY282" s="19" t="s">
        <v>132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9" t="s">
        <v>86</v>
      </c>
      <c r="BK282" s="188">
        <f>ROUND(I282*H282,2)</f>
        <v>0</v>
      </c>
      <c r="BL282" s="19" t="s">
        <v>139</v>
      </c>
      <c r="BM282" s="187" t="s">
        <v>356</v>
      </c>
    </row>
    <row r="283" spans="1:65" s="2" customFormat="1" ht="11.25">
      <c r="A283" s="37"/>
      <c r="B283" s="38"/>
      <c r="C283" s="39"/>
      <c r="D283" s="247" t="s">
        <v>197</v>
      </c>
      <c r="E283" s="39"/>
      <c r="F283" s="248" t="s">
        <v>357</v>
      </c>
      <c r="G283" s="39"/>
      <c r="H283" s="39"/>
      <c r="I283" s="223"/>
      <c r="J283" s="39"/>
      <c r="K283" s="39"/>
      <c r="L283" s="42"/>
      <c r="M283" s="224"/>
      <c r="N283" s="225"/>
      <c r="O283" s="67"/>
      <c r="P283" s="67"/>
      <c r="Q283" s="67"/>
      <c r="R283" s="67"/>
      <c r="S283" s="67"/>
      <c r="T283" s="68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9" t="s">
        <v>197</v>
      </c>
      <c r="AU283" s="19" t="s">
        <v>88</v>
      </c>
    </row>
    <row r="284" spans="1:65" s="2" customFormat="1" ht="19.5">
      <c r="A284" s="37"/>
      <c r="B284" s="38"/>
      <c r="C284" s="39"/>
      <c r="D284" s="191" t="s">
        <v>151</v>
      </c>
      <c r="E284" s="39"/>
      <c r="F284" s="222" t="s">
        <v>347</v>
      </c>
      <c r="G284" s="39"/>
      <c r="H284" s="39"/>
      <c r="I284" s="223"/>
      <c r="J284" s="39"/>
      <c r="K284" s="39"/>
      <c r="L284" s="42"/>
      <c r="M284" s="224"/>
      <c r="N284" s="225"/>
      <c r="O284" s="67"/>
      <c r="P284" s="67"/>
      <c r="Q284" s="67"/>
      <c r="R284" s="67"/>
      <c r="S284" s="67"/>
      <c r="T284" s="68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9" t="s">
        <v>151</v>
      </c>
      <c r="AU284" s="19" t="s">
        <v>88</v>
      </c>
    </row>
    <row r="285" spans="1:65" s="14" customFormat="1" ht="22.5">
      <c r="B285" s="200"/>
      <c r="C285" s="201"/>
      <c r="D285" s="191" t="s">
        <v>141</v>
      </c>
      <c r="E285" s="202" t="s">
        <v>32</v>
      </c>
      <c r="F285" s="203" t="s">
        <v>272</v>
      </c>
      <c r="G285" s="201"/>
      <c r="H285" s="204">
        <v>6991.26</v>
      </c>
      <c r="I285" s="205"/>
      <c r="J285" s="201"/>
      <c r="K285" s="201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141</v>
      </c>
      <c r="AU285" s="210" t="s">
        <v>88</v>
      </c>
      <c r="AV285" s="14" t="s">
        <v>88</v>
      </c>
      <c r="AW285" s="14" t="s">
        <v>40</v>
      </c>
      <c r="AX285" s="14" t="s">
        <v>79</v>
      </c>
      <c r="AY285" s="210" t="s">
        <v>132</v>
      </c>
    </row>
    <row r="286" spans="1:65" s="14" customFormat="1" ht="11.25">
      <c r="B286" s="200"/>
      <c r="C286" s="201"/>
      <c r="D286" s="191" t="s">
        <v>141</v>
      </c>
      <c r="E286" s="202" t="s">
        <v>32</v>
      </c>
      <c r="F286" s="203" t="s">
        <v>273</v>
      </c>
      <c r="G286" s="201"/>
      <c r="H286" s="204">
        <v>881.745</v>
      </c>
      <c r="I286" s="205"/>
      <c r="J286" s="201"/>
      <c r="K286" s="201"/>
      <c r="L286" s="206"/>
      <c r="M286" s="207"/>
      <c r="N286" s="208"/>
      <c r="O286" s="208"/>
      <c r="P286" s="208"/>
      <c r="Q286" s="208"/>
      <c r="R286" s="208"/>
      <c r="S286" s="208"/>
      <c r="T286" s="209"/>
      <c r="AT286" s="210" t="s">
        <v>141</v>
      </c>
      <c r="AU286" s="210" t="s">
        <v>88</v>
      </c>
      <c r="AV286" s="14" t="s">
        <v>88</v>
      </c>
      <c r="AW286" s="14" t="s">
        <v>40</v>
      </c>
      <c r="AX286" s="14" t="s">
        <v>79</v>
      </c>
      <c r="AY286" s="210" t="s">
        <v>132</v>
      </c>
    </row>
    <row r="287" spans="1:65" s="15" customFormat="1" ht="11.25">
      <c r="B287" s="211"/>
      <c r="C287" s="212"/>
      <c r="D287" s="191" t="s">
        <v>141</v>
      </c>
      <c r="E287" s="213" t="s">
        <v>32</v>
      </c>
      <c r="F287" s="214" t="s">
        <v>145</v>
      </c>
      <c r="G287" s="212"/>
      <c r="H287" s="215">
        <v>7873.0050000000001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141</v>
      </c>
      <c r="AU287" s="221" t="s">
        <v>88</v>
      </c>
      <c r="AV287" s="15" t="s">
        <v>139</v>
      </c>
      <c r="AW287" s="15" t="s">
        <v>40</v>
      </c>
      <c r="AX287" s="15" t="s">
        <v>86</v>
      </c>
      <c r="AY287" s="221" t="s">
        <v>132</v>
      </c>
    </row>
    <row r="288" spans="1:65" s="2" customFormat="1" ht="44.25" customHeight="1">
      <c r="A288" s="37"/>
      <c r="B288" s="38"/>
      <c r="C288" s="176" t="s">
        <v>358</v>
      </c>
      <c r="D288" s="176" t="s">
        <v>135</v>
      </c>
      <c r="E288" s="177" t="s">
        <v>359</v>
      </c>
      <c r="F288" s="178" t="s">
        <v>360</v>
      </c>
      <c r="G288" s="179" t="s">
        <v>195</v>
      </c>
      <c r="H288" s="180">
        <v>64</v>
      </c>
      <c r="I288" s="181"/>
      <c r="J288" s="182">
        <f>ROUND(I288*H288,2)</f>
        <v>0</v>
      </c>
      <c r="K288" s="178" t="s">
        <v>172</v>
      </c>
      <c r="L288" s="42"/>
      <c r="M288" s="183" t="s">
        <v>32</v>
      </c>
      <c r="N288" s="184" t="s">
        <v>50</v>
      </c>
      <c r="O288" s="67"/>
      <c r="P288" s="185">
        <f>O288*H288</f>
        <v>0</v>
      </c>
      <c r="Q288" s="185">
        <v>0</v>
      </c>
      <c r="R288" s="185">
        <f>Q288*H288</f>
        <v>0</v>
      </c>
      <c r="S288" s="185">
        <v>0</v>
      </c>
      <c r="T288" s="186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7" t="s">
        <v>139</v>
      </c>
      <c r="AT288" s="187" t="s">
        <v>135</v>
      </c>
      <c r="AU288" s="187" t="s">
        <v>88</v>
      </c>
      <c r="AY288" s="19" t="s">
        <v>132</v>
      </c>
      <c r="BE288" s="188">
        <f>IF(N288="základní",J288,0)</f>
        <v>0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19" t="s">
        <v>86</v>
      </c>
      <c r="BK288" s="188">
        <f>ROUND(I288*H288,2)</f>
        <v>0</v>
      </c>
      <c r="BL288" s="19" t="s">
        <v>139</v>
      </c>
      <c r="BM288" s="187" t="s">
        <v>361</v>
      </c>
    </row>
    <row r="289" spans="1:65" s="2" customFormat="1" ht="11.25">
      <c r="A289" s="37"/>
      <c r="B289" s="38"/>
      <c r="C289" s="39"/>
      <c r="D289" s="247" t="s">
        <v>197</v>
      </c>
      <c r="E289" s="39"/>
      <c r="F289" s="248" t="s">
        <v>362</v>
      </c>
      <c r="G289" s="39"/>
      <c r="H289" s="39"/>
      <c r="I289" s="223"/>
      <c r="J289" s="39"/>
      <c r="K289" s="39"/>
      <c r="L289" s="42"/>
      <c r="M289" s="224"/>
      <c r="N289" s="225"/>
      <c r="O289" s="67"/>
      <c r="P289" s="67"/>
      <c r="Q289" s="67"/>
      <c r="R289" s="67"/>
      <c r="S289" s="67"/>
      <c r="T289" s="68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9" t="s">
        <v>197</v>
      </c>
      <c r="AU289" s="19" t="s">
        <v>88</v>
      </c>
    </row>
    <row r="290" spans="1:65" s="14" customFormat="1" ht="11.25">
      <c r="B290" s="200"/>
      <c r="C290" s="201"/>
      <c r="D290" s="191" t="s">
        <v>141</v>
      </c>
      <c r="E290" s="202" t="s">
        <v>32</v>
      </c>
      <c r="F290" s="203" t="s">
        <v>363</v>
      </c>
      <c r="G290" s="201"/>
      <c r="H290" s="204">
        <v>5</v>
      </c>
      <c r="I290" s="205"/>
      <c r="J290" s="201"/>
      <c r="K290" s="201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141</v>
      </c>
      <c r="AU290" s="210" t="s">
        <v>88</v>
      </c>
      <c r="AV290" s="14" t="s">
        <v>88</v>
      </c>
      <c r="AW290" s="14" t="s">
        <v>40</v>
      </c>
      <c r="AX290" s="14" t="s">
        <v>79</v>
      </c>
      <c r="AY290" s="210" t="s">
        <v>132</v>
      </c>
    </row>
    <row r="291" spans="1:65" s="14" customFormat="1" ht="11.25">
      <c r="B291" s="200"/>
      <c r="C291" s="201"/>
      <c r="D291" s="191" t="s">
        <v>141</v>
      </c>
      <c r="E291" s="202" t="s">
        <v>32</v>
      </c>
      <c r="F291" s="203" t="s">
        <v>364</v>
      </c>
      <c r="G291" s="201"/>
      <c r="H291" s="204">
        <v>59</v>
      </c>
      <c r="I291" s="205"/>
      <c r="J291" s="201"/>
      <c r="K291" s="201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141</v>
      </c>
      <c r="AU291" s="210" t="s">
        <v>88</v>
      </c>
      <c r="AV291" s="14" t="s">
        <v>88</v>
      </c>
      <c r="AW291" s="14" t="s">
        <v>40</v>
      </c>
      <c r="AX291" s="14" t="s">
        <v>79</v>
      </c>
      <c r="AY291" s="210" t="s">
        <v>132</v>
      </c>
    </row>
    <row r="292" spans="1:65" s="15" customFormat="1" ht="11.25">
      <c r="B292" s="211"/>
      <c r="C292" s="212"/>
      <c r="D292" s="191" t="s">
        <v>141</v>
      </c>
      <c r="E292" s="213" t="s">
        <v>32</v>
      </c>
      <c r="F292" s="214" t="s">
        <v>145</v>
      </c>
      <c r="G292" s="212"/>
      <c r="H292" s="215">
        <v>64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141</v>
      </c>
      <c r="AU292" s="221" t="s">
        <v>88</v>
      </c>
      <c r="AV292" s="15" t="s">
        <v>139</v>
      </c>
      <c r="AW292" s="15" t="s">
        <v>40</v>
      </c>
      <c r="AX292" s="15" t="s">
        <v>86</v>
      </c>
      <c r="AY292" s="221" t="s">
        <v>132</v>
      </c>
    </row>
    <row r="293" spans="1:65" s="2" customFormat="1" ht="55.5" customHeight="1">
      <c r="A293" s="37"/>
      <c r="B293" s="38"/>
      <c r="C293" s="176" t="s">
        <v>365</v>
      </c>
      <c r="D293" s="176" t="s">
        <v>135</v>
      </c>
      <c r="E293" s="177" t="s">
        <v>366</v>
      </c>
      <c r="F293" s="178" t="s">
        <v>367</v>
      </c>
      <c r="G293" s="179" t="s">
        <v>195</v>
      </c>
      <c r="H293" s="180">
        <v>64</v>
      </c>
      <c r="I293" s="181"/>
      <c r="J293" s="182">
        <f>ROUND(I293*H293,2)</f>
        <v>0</v>
      </c>
      <c r="K293" s="178" t="s">
        <v>172</v>
      </c>
      <c r="L293" s="42"/>
      <c r="M293" s="183" t="s">
        <v>32</v>
      </c>
      <c r="N293" s="184" t="s">
        <v>50</v>
      </c>
      <c r="O293" s="67"/>
      <c r="P293" s="185">
        <f>O293*H293</f>
        <v>0</v>
      </c>
      <c r="Q293" s="185">
        <v>0</v>
      </c>
      <c r="R293" s="185">
        <f>Q293*H293</f>
        <v>0</v>
      </c>
      <c r="S293" s="185">
        <v>0</v>
      </c>
      <c r="T293" s="186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7" t="s">
        <v>139</v>
      </c>
      <c r="AT293" s="187" t="s">
        <v>135</v>
      </c>
      <c r="AU293" s="187" t="s">
        <v>88</v>
      </c>
      <c r="AY293" s="19" t="s">
        <v>132</v>
      </c>
      <c r="BE293" s="188">
        <f>IF(N293="základní",J293,0)</f>
        <v>0</v>
      </c>
      <c r="BF293" s="188">
        <f>IF(N293="snížená",J293,0)</f>
        <v>0</v>
      </c>
      <c r="BG293" s="188">
        <f>IF(N293="zákl. přenesená",J293,0)</f>
        <v>0</v>
      </c>
      <c r="BH293" s="188">
        <f>IF(N293="sníž. přenesená",J293,0)</f>
        <v>0</v>
      </c>
      <c r="BI293" s="188">
        <f>IF(N293="nulová",J293,0)</f>
        <v>0</v>
      </c>
      <c r="BJ293" s="19" t="s">
        <v>86</v>
      </c>
      <c r="BK293" s="188">
        <f>ROUND(I293*H293,2)</f>
        <v>0</v>
      </c>
      <c r="BL293" s="19" t="s">
        <v>139</v>
      </c>
      <c r="BM293" s="187" t="s">
        <v>368</v>
      </c>
    </row>
    <row r="294" spans="1:65" s="2" customFormat="1" ht="11.25">
      <c r="A294" s="37"/>
      <c r="B294" s="38"/>
      <c r="C294" s="39"/>
      <c r="D294" s="247" t="s">
        <v>197</v>
      </c>
      <c r="E294" s="39"/>
      <c r="F294" s="248" t="s">
        <v>369</v>
      </c>
      <c r="G294" s="39"/>
      <c r="H294" s="39"/>
      <c r="I294" s="223"/>
      <c r="J294" s="39"/>
      <c r="K294" s="39"/>
      <c r="L294" s="42"/>
      <c r="M294" s="224"/>
      <c r="N294" s="225"/>
      <c r="O294" s="67"/>
      <c r="P294" s="67"/>
      <c r="Q294" s="67"/>
      <c r="R294" s="67"/>
      <c r="S294" s="67"/>
      <c r="T294" s="68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9" t="s">
        <v>197</v>
      </c>
      <c r="AU294" s="19" t="s">
        <v>88</v>
      </c>
    </row>
    <row r="295" spans="1:65" s="2" customFormat="1" ht="19.5">
      <c r="A295" s="37"/>
      <c r="B295" s="38"/>
      <c r="C295" s="39"/>
      <c r="D295" s="191" t="s">
        <v>151</v>
      </c>
      <c r="E295" s="39"/>
      <c r="F295" s="222" t="s">
        <v>347</v>
      </c>
      <c r="G295" s="39"/>
      <c r="H295" s="39"/>
      <c r="I295" s="223"/>
      <c r="J295" s="39"/>
      <c r="K295" s="39"/>
      <c r="L295" s="42"/>
      <c r="M295" s="224"/>
      <c r="N295" s="225"/>
      <c r="O295" s="67"/>
      <c r="P295" s="67"/>
      <c r="Q295" s="67"/>
      <c r="R295" s="67"/>
      <c r="S295" s="67"/>
      <c r="T295" s="68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9" t="s">
        <v>151</v>
      </c>
      <c r="AU295" s="19" t="s">
        <v>88</v>
      </c>
    </row>
    <row r="296" spans="1:65" s="14" customFormat="1" ht="11.25">
      <c r="B296" s="200"/>
      <c r="C296" s="201"/>
      <c r="D296" s="191" t="s">
        <v>141</v>
      </c>
      <c r="E296" s="202" t="s">
        <v>32</v>
      </c>
      <c r="F296" s="203" t="s">
        <v>363</v>
      </c>
      <c r="G296" s="201"/>
      <c r="H296" s="204">
        <v>5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141</v>
      </c>
      <c r="AU296" s="210" t="s">
        <v>88</v>
      </c>
      <c r="AV296" s="14" t="s">
        <v>88</v>
      </c>
      <c r="AW296" s="14" t="s">
        <v>40</v>
      </c>
      <c r="AX296" s="14" t="s">
        <v>79</v>
      </c>
      <c r="AY296" s="210" t="s">
        <v>132</v>
      </c>
    </row>
    <row r="297" spans="1:65" s="14" customFormat="1" ht="11.25">
      <c r="B297" s="200"/>
      <c r="C297" s="201"/>
      <c r="D297" s="191" t="s">
        <v>141</v>
      </c>
      <c r="E297" s="202" t="s">
        <v>32</v>
      </c>
      <c r="F297" s="203" t="s">
        <v>364</v>
      </c>
      <c r="G297" s="201"/>
      <c r="H297" s="204">
        <v>59</v>
      </c>
      <c r="I297" s="205"/>
      <c r="J297" s="201"/>
      <c r="K297" s="201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141</v>
      </c>
      <c r="AU297" s="210" t="s">
        <v>88</v>
      </c>
      <c r="AV297" s="14" t="s">
        <v>88</v>
      </c>
      <c r="AW297" s="14" t="s">
        <v>40</v>
      </c>
      <c r="AX297" s="14" t="s">
        <v>79</v>
      </c>
      <c r="AY297" s="210" t="s">
        <v>132</v>
      </c>
    </row>
    <row r="298" spans="1:65" s="15" customFormat="1" ht="11.25">
      <c r="B298" s="211"/>
      <c r="C298" s="212"/>
      <c r="D298" s="191" t="s">
        <v>141</v>
      </c>
      <c r="E298" s="213" t="s">
        <v>32</v>
      </c>
      <c r="F298" s="214" t="s">
        <v>145</v>
      </c>
      <c r="G298" s="212"/>
      <c r="H298" s="215">
        <v>64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141</v>
      </c>
      <c r="AU298" s="221" t="s">
        <v>88</v>
      </c>
      <c r="AV298" s="15" t="s">
        <v>139</v>
      </c>
      <c r="AW298" s="15" t="s">
        <v>40</v>
      </c>
      <c r="AX298" s="15" t="s">
        <v>86</v>
      </c>
      <c r="AY298" s="221" t="s">
        <v>132</v>
      </c>
    </row>
    <row r="299" spans="1:65" s="12" customFormat="1" ht="22.9" customHeight="1">
      <c r="B299" s="160"/>
      <c r="C299" s="161"/>
      <c r="D299" s="162" t="s">
        <v>78</v>
      </c>
      <c r="E299" s="174" t="s">
        <v>370</v>
      </c>
      <c r="F299" s="174" t="s">
        <v>371</v>
      </c>
      <c r="G299" s="161"/>
      <c r="H299" s="161"/>
      <c r="I299" s="164"/>
      <c r="J299" s="175">
        <f>BK299</f>
        <v>0</v>
      </c>
      <c r="K299" s="161"/>
      <c r="L299" s="166"/>
      <c r="M299" s="167"/>
      <c r="N299" s="168"/>
      <c r="O299" s="168"/>
      <c r="P299" s="169">
        <f>SUM(P300:P309)</f>
        <v>0</v>
      </c>
      <c r="Q299" s="168"/>
      <c r="R299" s="169">
        <f>SUM(R300:R309)</f>
        <v>0</v>
      </c>
      <c r="S299" s="168"/>
      <c r="T299" s="170">
        <f>SUM(T300:T309)</f>
        <v>0</v>
      </c>
      <c r="AR299" s="171" t="s">
        <v>86</v>
      </c>
      <c r="AT299" s="172" t="s">
        <v>78</v>
      </c>
      <c r="AU299" s="172" t="s">
        <v>86</v>
      </c>
      <c r="AY299" s="171" t="s">
        <v>132</v>
      </c>
      <c r="BK299" s="173">
        <f>SUM(BK300:BK309)</f>
        <v>0</v>
      </c>
    </row>
    <row r="300" spans="1:65" s="2" customFormat="1" ht="37.9" customHeight="1">
      <c r="A300" s="37"/>
      <c r="B300" s="38"/>
      <c r="C300" s="176" t="s">
        <v>372</v>
      </c>
      <c r="D300" s="176" t="s">
        <v>135</v>
      </c>
      <c r="E300" s="177" t="s">
        <v>373</v>
      </c>
      <c r="F300" s="178" t="s">
        <v>374</v>
      </c>
      <c r="G300" s="179" t="s">
        <v>149</v>
      </c>
      <c r="H300" s="180">
        <v>86.88</v>
      </c>
      <c r="I300" s="181"/>
      <c r="J300" s="182">
        <f>ROUND(I300*H300,2)</f>
        <v>0</v>
      </c>
      <c r="K300" s="178" t="s">
        <v>172</v>
      </c>
      <c r="L300" s="42"/>
      <c r="M300" s="183" t="s">
        <v>32</v>
      </c>
      <c r="N300" s="184" t="s">
        <v>50</v>
      </c>
      <c r="O300" s="67"/>
      <c r="P300" s="185">
        <f>O300*H300</f>
        <v>0</v>
      </c>
      <c r="Q300" s="185">
        <v>0</v>
      </c>
      <c r="R300" s="185">
        <f>Q300*H300</f>
        <v>0</v>
      </c>
      <c r="S300" s="185">
        <v>0</v>
      </c>
      <c r="T300" s="186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7" t="s">
        <v>139</v>
      </c>
      <c r="AT300" s="187" t="s">
        <v>135</v>
      </c>
      <c r="AU300" s="187" t="s">
        <v>88</v>
      </c>
      <c r="AY300" s="19" t="s">
        <v>132</v>
      </c>
      <c r="BE300" s="188">
        <f>IF(N300="základní",J300,0)</f>
        <v>0</v>
      </c>
      <c r="BF300" s="188">
        <f>IF(N300="snížená",J300,0)</f>
        <v>0</v>
      </c>
      <c r="BG300" s="188">
        <f>IF(N300="zákl. přenesená",J300,0)</f>
        <v>0</v>
      </c>
      <c r="BH300" s="188">
        <f>IF(N300="sníž. přenesená",J300,0)</f>
        <v>0</v>
      </c>
      <c r="BI300" s="188">
        <f>IF(N300="nulová",J300,0)</f>
        <v>0</v>
      </c>
      <c r="BJ300" s="19" t="s">
        <v>86</v>
      </c>
      <c r="BK300" s="188">
        <f>ROUND(I300*H300,2)</f>
        <v>0</v>
      </c>
      <c r="BL300" s="19" t="s">
        <v>139</v>
      </c>
      <c r="BM300" s="187" t="s">
        <v>375</v>
      </c>
    </row>
    <row r="301" spans="1:65" s="2" customFormat="1" ht="11.25">
      <c r="A301" s="37"/>
      <c r="B301" s="38"/>
      <c r="C301" s="39"/>
      <c r="D301" s="247" t="s">
        <v>197</v>
      </c>
      <c r="E301" s="39"/>
      <c r="F301" s="248" t="s">
        <v>376</v>
      </c>
      <c r="G301" s="39"/>
      <c r="H301" s="39"/>
      <c r="I301" s="223"/>
      <c r="J301" s="39"/>
      <c r="K301" s="39"/>
      <c r="L301" s="42"/>
      <c r="M301" s="224"/>
      <c r="N301" s="225"/>
      <c r="O301" s="67"/>
      <c r="P301" s="67"/>
      <c r="Q301" s="67"/>
      <c r="R301" s="67"/>
      <c r="S301" s="67"/>
      <c r="T301" s="68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T301" s="19" t="s">
        <v>197</v>
      </c>
      <c r="AU301" s="19" t="s">
        <v>88</v>
      </c>
    </row>
    <row r="302" spans="1:65" s="2" customFormat="1" ht="33" customHeight="1">
      <c r="A302" s="37"/>
      <c r="B302" s="38"/>
      <c r="C302" s="176" t="s">
        <v>377</v>
      </c>
      <c r="D302" s="176" t="s">
        <v>135</v>
      </c>
      <c r="E302" s="177" t="s">
        <v>378</v>
      </c>
      <c r="F302" s="178" t="s">
        <v>379</v>
      </c>
      <c r="G302" s="179" t="s">
        <v>149</v>
      </c>
      <c r="H302" s="180">
        <v>86.88</v>
      </c>
      <c r="I302" s="181"/>
      <c r="J302" s="182">
        <f>ROUND(I302*H302,2)</f>
        <v>0</v>
      </c>
      <c r="K302" s="178" t="s">
        <v>172</v>
      </c>
      <c r="L302" s="42"/>
      <c r="M302" s="183" t="s">
        <v>32</v>
      </c>
      <c r="N302" s="184" t="s">
        <v>50</v>
      </c>
      <c r="O302" s="67"/>
      <c r="P302" s="185">
        <f>O302*H302</f>
        <v>0</v>
      </c>
      <c r="Q302" s="185">
        <v>0</v>
      </c>
      <c r="R302" s="185">
        <f>Q302*H302</f>
        <v>0</v>
      </c>
      <c r="S302" s="185">
        <v>0</v>
      </c>
      <c r="T302" s="18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7" t="s">
        <v>139</v>
      </c>
      <c r="AT302" s="187" t="s">
        <v>135</v>
      </c>
      <c r="AU302" s="187" t="s">
        <v>88</v>
      </c>
      <c r="AY302" s="19" t="s">
        <v>132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19" t="s">
        <v>86</v>
      </c>
      <c r="BK302" s="188">
        <f>ROUND(I302*H302,2)</f>
        <v>0</v>
      </c>
      <c r="BL302" s="19" t="s">
        <v>139</v>
      </c>
      <c r="BM302" s="187" t="s">
        <v>380</v>
      </c>
    </row>
    <row r="303" spans="1:65" s="2" customFormat="1" ht="11.25">
      <c r="A303" s="37"/>
      <c r="B303" s="38"/>
      <c r="C303" s="39"/>
      <c r="D303" s="247" t="s">
        <v>197</v>
      </c>
      <c r="E303" s="39"/>
      <c r="F303" s="248" t="s">
        <v>381</v>
      </c>
      <c r="G303" s="39"/>
      <c r="H303" s="39"/>
      <c r="I303" s="223"/>
      <c r="J303" s="39"/>
      <c r="K303" s="39"/>
      <c r="L303" s="42"/>
      <c r="M303" s="224"/>
      <c r="N303" s="225"/>
      <c r="O303" s="67"/>
      <c r="P303" s="67"/>
      <c r="Q303" s="67"/>
      <c r="R303" s="67"/>
      <c r="S303" s="67"/>
      <c r="T303" s="68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9" t="s">
        <v>197</v>
      </c>
      <c r="AU303" s="19" t="s">
        <v>88</v>
      </c>
    </row>
    <row r="304" spans="1:65" s="2" customFormat="1" ht="44.25" customHeight="1">
      <c r="A304" s="37"/>
      <c r="B304" s="38"/>
      <c r="C304" s="176" t="s">
        <v>382</v>
      </c>
      <c r="D304" s="176" t="s">
        <v>135</v>
      </c>
      <c r="E304" s="177" t="s">
        <v>383</v>
      </c>
      <c r="F304" s="178" t="s">
        <v>384</v>
      </c>
      <c r="G304" s="179" t="s">
        <v>149</v>
      </c>
      <c r="H304" s="180">
        <v>1650.72</v>
      </c>
      <c r="I304" s="181"/>
      <c r="J304" s="182">
        <f>ROUND(I304*H304,2)</f>
        <v>0</v>
      </c>
      <c r="K304" s="178" t="s">
        <v>172</v>
      </c>
      <c r="L304" s="42"/>
      <c r="M304" s="183" t="s">
        <v>32</v>
      </c>
      <c r="N304" s="184" t="s">
        <v>50</v>
      </c>
      <c r="O304" s="67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7" t="s">
        <v>139</v>
      </c>
      <c r="AT304" s="187" t="s">
        <v>135</v>
      </c>
      <c r="AU304" s="187" t="s">
        <v>88</v>
      </c>
      <c r="AY304" s="19" t="s">
        <v>132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9" t="s">
        <v>86</v>
      </c>
      <c r="BK304" s="188">
        <f>ROUND(I304*H304,2)</f>
        <v>0</v>
      </c>
      <c r="BL304" s="19" t="s">
        <v>139</v>
      </c>
      <c r="BM304" s="187" t="s">
        <v>385</v>
      </c>
    </row>
    <row r="305" spans="1:65" s="2" customFormat="1" ht="11.25">
      <c r="A305" s="37"/>
      <c r="B305" s="38"/>
      <c r="C305" s="39"/>
      <c r="D305" s="247" t="s">
        <v>197</v>
      </c>
      <c r="E305" s="39"/>
      <c r="F305" s="248" t="s">
        <v>386</v>
      </c>
      <c r="G305" s="39"/>
      <c r="H305" s="39"/>
      <c r="I305" s="223"/>
      <c r="J305" s="39"/>
      <c r="K305" s="39"/>
      <c r="L305" s="42"/>
      <c r="M305" s="224"/>
      <c r="N305" s="225"/>
      <c r="O305" s="67"/>
      <c r="P305" s="67"/>
      <c r="Q305" s="67"/>
      <c r="R305" s="67"/>
      <c r="S305" s="67"/>
      <c r="T305" s="68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9" t="s">
        <v>197</v>
      </c>
      <c r="AU305" s="19" t="s">
        <v>88</v>
      </c>
    </row>
    <row r="306" spans="1:65" s="2" customFormat="1" ht="19.5">
      <c r="A306" s="37"/>
      <c r="B306" s="38"/>
      <c r="C306" s="39"/>
      <c r="D306" s="191" t="s">
        <v>151</v>
      </c>
      <c r="E306" s="39"/>
      <c r="F306" s="222" t="s">
        <v>347</v>
      </c>
      <c r="G306" s="39"/>
      <c r="H306" s="39"/>
      <c r="I306" s="223"/>
      <c r="J306" s="39"/>
      <c r="K306" s="39"/>
      <c r="L306" s="42"/>
      <c r="M306" s="224"/>
      <c r="N306" s="225"/>
      <c r="O306" s="67"/>
      <c r="P306" s="67"/>
      <c r="Q306" s="67"/>
      <c r="R306" s="67"/>
      <c r="S306" s="67"/>
      <c r="T306" s="68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9" t="s">
        <v>151</v>
      </c>
      <c r="AU306" s="19" t="s">
        <v>88</v>
      </c>
    </row>
    <row r="307" spans="1:65" s="14" customFormat="1" ht="11.25">
      <c r="B307" s="200"/>
      <c r="C307" s="201"/>
      <c r="D307" s="191" t="s">
        <v>141</v>
      </c>
      <c r="E307" s="201"/>
      <c r="F307" s="203" t="s">
        <v>387</v>
      </c>
      <c r="G307" s="201"/>
      <c r="H307" s="204">
        <v>1650.72</v>
      </c>
      <c r="I307" s="205"/>
      <c r="J307" s="201"/>
      <c r="K307" s="201"/>
      <c r="L307" s="206"/>
      <c r="M307" s="207"/>
      <c r="N307" s="208"/>
      <c r="O307" s="208"/>
      <c r="P307" s="208"/>
      <c r="Q307" s="208"/>
      <c r="R307" s="208"/>
      <c r="S307" s="208"/>
      <c r="T307" s="209"/>
      <c r="AT307" s="210" t="s">
        <v>141</v>
      </c>
      <c r="AU307" s="210" t="s">
        <v>88</v>
      </c>
      <c r="AV307" s="14" t="s">
        <v>88</v>
      </c>
      <c r="AW307" s="14" t="s">
        <v>4</v>
      </c>
      <c r="AX307" s="14" t="s">
        <v>86</v>
      </c>
      <c r="AY307" s="210" t="s">
        <v>132</v>
      </c>
    </row>
    <row r="308" spans="1:65" s="2" customFormat="1" ht="49.15" customHeight="1">
      <c r="A308" s="37"/>
      <c r="B308" s="38"/>
      <c r="C308" s="176" t="s">
        <v>388</v>
      </c>
      <c r="D308" s="176" t="s">
        <v>135</v>
      </c>
      <c r="E308" s="177" t="s">
        <v>389</v>
      </c>
      <c r="F308" s="178" t="s">
        <v>390</v>
      </c>
      <c r="G308" s="179" t="s">
        <v>149</v>
      </c>
      <c r="H308" s="180">
        <v>86.88</v>
      </c>
      <c r="I308" s="181"/>
      <c r="J308" s="182">
        <f>ROUND(I308*H308,2)</f>
        <v>0</v>
      </c>
      <c r="K308" s="178" t="s">
        <v>172</v>
      </c>
      <c r="L308" s="42"/>
      <c r="M308" s="183" t="s">
        <v>32</v>
      </c>
      <c r="N308" s="184" t="s">
        <v>50</v>
      </c>
      <c r="O308" s="67"/>
      <c r="P308" s="185">
        <f>O308*H308</f>
        <v>0</v>
      </c>
      <c r="Q308" s="185">
        <v>0</v>
      </c>
      <c r="R308" s="185">
        <f>Q308*H308</f>
        <v>0</v>
      </c>
      <c r="S308" s="185">
        <v>0</v>
      </c>
      <c r="T308" s="18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7" t="s">
        <v>139</v>
      </c>
      <c r="AT308" s="187" t="s">
        <v>135</v>
      </c>
      <c r="AU308" s="187" t="s">
        <v>88</v>
      </c>
      <c r="AY308" s="19" t="s">
        <v>132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19" t="s">
        <v>86</v>
      </c>
      <c r="BK308" s="188">
        <f>ROUND(I308*H308,2)</f>
        <v>0</v>
      </c>
      <c r="BL308" s="19" t="s">
        <v>139</v>
      </c>
      <c r="BM308" s="187" t="s">
        <v>391</v>
      </c>
    </row>
    <row r="309" spans="1:65" s="2" customFormat="1" ht="11.25">
      <c r="A309" s="37"/>
      <c r="B309" s="38"/>
      <c r="C309" s="39"/>
      <c r="D309" s="247" t="s">
        <v>197</v>
      </c>
      <c r="E309" s="39"/>
      <c r="F309" s="248" t="s">
        <v>392</v>
      </c>
      <c r="G309" s="39"/>
      <c r="H309" s="39"/>
      <c r="I309" s="223"/>
      <c r="J309" s="39"/>
      <c r="K309" s="39"/>
      <c r="L309" s="42"/>
      <c r="M309" s="224"/>
      <c r="N309" s="225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9" t="s">
        <v>197</v>
      </c>
      <c r="AU309" s="19" t="s">
        <v>88</v>
      </c>
    </row>
    <row r="310" spans="1:65" s="12" customFormat="1" ht="22.9" customHeight="1">
      <c r="B310" s="160"/>
      <c r="C310" s="161"/>
      <c r="D310" s="162" t="s">
        <v>78</v>
      </c>
      <c r="E310" s="174" t="s">
        <v>393</v>
      </c>
      <c r="F310" s="174" t="s">
        <v>394</v>
      </c>
      <c r="G310" s="161"/>
      <c r="H310" s="161"/>
      <c r="I310" s="164"/>
      <c r="J310" s="175">
        <f>BK310</f>
        <v>0</v>
      </c>
      <c r="K310" s="161"/>
      <c r="L310" s="166"/>
      <c r="M310" s="167"/>
      <c r="N310" s="168"/>
      <c r="O310" s="168"/>
      <c r="P310" s="169">
        <f>SUM(P311:P312)</f>
        <v>0</v>
      </c>
      <c r="Q310" s="168"/>
      <c r="R310" s="169">
        <f>SUM(R311:R312)</f>
        <v>0</v>
      </c>
      <c r="S310" s="168"/>
      <c r="T310" s="170">
        <f>SUM(T311:T312)</f>
        <v>0</v>
      </c>
      <c r="AR310" s="171" t="s">
        <v>86</v>
      </c>
      <c r="AT310" s="172" t="s">
        <v>78</v>
      </c>
      <c r="AU310" s="172" t="s">
        <v>86</v>
      </c>
      <c r="AY310" s="171" t="s">
        <v>132</v>
      </c>
      <c r="BK310" s="173">
        <f>SUM(BK311:BK312)</f>
        <v>0</v>
      </c>
    </row>
    <row r="311" spans="1:65" s="2" customFormat="1" ht="49.15" customHeight="1">
      <c r="A311" s="37"/>
      <c r="B311" s="38"/>
      <c r="C311" s="176" t="s">
        <v>395</v>
      </c>
      <c r="D311" s="176" t="s">
        <v>135</v>
      </c>
      <c r="E311" s="177" t="s">
        <v>396</v>
      </c>
      <c r="F311" s="178" t="s">
        <v>397</v>
      </c>
      <c r="G311" s="179" t="s">
        <v>149</v>
      </c>
      <c r="H311" s="180">
        <v>89.385999999999996</v>
      </c>
      <c r="I311" s="181"/>
      <c r="J311" s="182">
        <f>ROUND(I311*H311,2)</f>
        <v>0</v>
      </c>
      <c r="K311" s="178" t="s">
        <v>172</v>
      </c>
      <c r="L311" s="42"/>
      <c r="M311" s="183" t="s">
        <v>32</v>
      </c>
      <c r="N311" s="184" t="s">
        <v>50</v>
      </c>
      <c r="O311" s="67"/>
      <c r="P311" s="185">
        <f>O311*H311</f>
        <v>0</v>
      </c>
      <c r="Q311" s="185">
        <v>0</v>
      </c>
      <c r="R311" s="185">
        <f>Q311*H311</f>
        <v>0</v>
      </c>
      <c r="S311" s="185">
        <v>0</v>
      </c>
      <c r="T311" s="186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7" t="s">
        <v>139</v>
      </c>
      <c r="AT311" s="187" t="s">
        <v>135</v>
      </c>
      <c r="AU311" s="187" t="s">
        <v>88</v>
      </c>
      <c r="AY311" s="19" t="s">
        <v>132</v>
      </c>
      <c r="BE311" s="188">
        <f>IF(N311="základní",J311,0)</f>
        <v>0</v>
      </c>
      <c r="BF311" s="188">
        <f>IF(N311="snížená",J311,0)</f>
        <v>0</v>
      </c>
      <c r="BG311" s="188">
        <f>IF(N311="zákl. přenesená",J311,0)</f>
        <v>0</v>
      </c>
      <c r="BH311" s="188">
        <f>IF(N311="sníž. přenesená",J311,0)</f>
        <v>0</v>
      </c>
      <c r="BI311" s="188">
        <f>IF(N311="nulová",J311,0)</f>
        <v>0</v>
      </c>
      <c r="BJ311" s="19" t="s">
        <v>86</v>
      </c>
      <c r="BK311" s="188">
        <f>ROUND(I311*H311,2)</f>
        <v>0</v>
      </c>
      <c r="BL311" s="19" t="s">
        <v>139</v>
      </c>
      <c r="BM311" s="187" t="s">
        <v>398</v>
      </c>
    </row>
    <row r="312" spans="1:65" s="2" customFormat="1" ht="11.25">
      <c r="A312" s="37"/>
      <c r="B312" s="38"/>
      <c r="C312" s="39"/>
      <c r="D312" s="247" t="s">
        <v>197</v>
      </c>
      <c r="E312" s="39"/>
      <c r="F312" s="248" t="s">
        <v>399</v>
      </c>
      <c r="G312" s="39"/>
      <c r="H312" s="39"/>
      <c r="I312" s="223"/>
      <c r="J312" s="39"/>
      <c r="K312" s="39"/>
      <c r="L312" s="42"/>
      <c r="M312" s="224"/>
      <c r="N312" s="225"/>
      <c r="O312" s="67"/>
      <c r="P312" s="67"/>
      <c r="Q312" s="67"/>
      <c r="R312" s="67"/>
      <c r="S312" s="67"/>
      <c r="T312" s="68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9" t="s">
        <v>197</v>
      </c>
      <c r="AU312" s="19" t="s">
        <v>88</v>
      </c>
    </row>
    <row r="313" spans="1:65" s="12" customFormat="1" ht="25.9" customHeight="1">
      <c r="B313" s="160"/>
      <c r="C313" s="161"/>
      <c r="D313" s="162" t="s">
        <v>78</v>
      </c>
      <c r="E313" s="163" t="s">
        <v>400</v>
      </c>
      <c r="F313" s="163" t="s">
        <v>401</v>
      </c>
      <c r="G313" s="161"/>
      <c r="H313" s="161"/>
      <c r="I313" s="164"/>
      <c r="J313" s="165">
        <f>BK313</f>
        <v>0</v>
      </c>
      <c r="K313" s="161"/>
      <c r="L313" s="166"/>
      <c r="M313" s="167"/>
      <c r="N313" s="168"/>
      <c r="O313" s="168"/>
      <c r="P313" s="169">
        <f>P314+P382+P404+P432+P440+P464+P475</f>
        <v>0</v>
      </c>
      <c r="Q313" s="168"/>
      <c r="R313" s="169">
        <f>R314+R382+R404+R432+R440+R464+R475</f>
        <v>9.9437613700000007</v>
      </c>
      <c r="S313" s="168"/>
      <c r="T313" s="170">
        <f>T314+T382+T404+T432+T440+T464+T475</f>
        <v>9.4202171999999997</v>
      </c>
      <c r="AR313" s="171" t="s">
        <v>88</v>
      </c>
      <c r="AT313" s="172" t="s">
        <v>78</v>
      </c>
      <c r="AU313" s="172" t="s">
        <v>79</v>
      </c>
      <c r="AY313" s="171" t="s">
        <v>132</v>
      </c>
      <c r="BK313" s="173">
        <f>BK314+BK382+BK404+BK432+BK440+BK464+BK475</f>
        <v>0</v>
      </c>
    </row>
    <row r="314" spans="1:65" s="12" customFormat="1" ht="22.9" customHeight="1">
      <c r="B314" s="160"/>
      <c r="C314" s="161"/>
      <c r="D314" s="162" t="s">
        <v>78</v>
      </c>
      <c r="E314" s="174" t="s">
        <v>402</v>
      </c>
      <c r="F314" s="174" t="s">
        <v>403</v>
      </c>
      <c r="G314" s="161"/>
      <c r="H314" s="161"/>
      <c r="I314" s="164"/>
      <c r="J314" s="175">
        <f>BK314</f>
        <v>0</v>
      </c>
      <c r="K314" s="161"/>
      <c r="L314" s="166"/>
      <c r="M314" s="167"/>
      <c r="N314" s="168"/>
      <c r="O314" s="168"/>
      <c r="P314" s="169">
        <f>SUM(P315:P381)</f>
        <v>0</v>
      </c>
      <c r="Q314" s="168"/>
      <c r="R314" s="169">
        <f>SUM(R315:R381)</f>
        <v>4.0710351299999994</v>
      </c>
      <c r="S314" s="168"/>
      <c r="T314" s="170">
        <f>SUM(T315:T381)</f>
        <v>5.0243904000000006</v>
      </c>
      <c r="AR314" s="171" t="s">
        <v>88</v>
      </c>
      <c r="AT314" s="172" t="s">
        <v>78</v>
      </c>
      <c r="AU314" s="172" t="s">
        <v>86</v>
      </c>
      <c r="AY314" s="171" t="s">
        <v>132</v>
      </c>
      <c r="BK314" s="173">
        <f>SUM(BK315:BK381)</f>
        <v>0</v>
      </c>
    </row>
    <row r="315" spans="1:65" s="2" customFormat="1" ht="24.2" customHeight="1">
      <c r="A315" s="37"/>
      <c r="B315" s="38"/>
      <c r="C315" s="176" t="s">
        <v>404</v>
      </c>
      <c r="D315" s="176" t="s">
        <v>135</v>
      </c>
      <c r="E315" s="177" t="s">
        <v>405</v>
      </c>
      <c r="F315" s="178" t="s">
        <v>406</v>
      </c>
      <c r="G315" s="179" t="s">
        <v>195</v>
      </c>
      <c r="H315" s="180">
        <v>1421.595</v>
      </c>
      <c r="I315" s="181"/>
      <c r="J315" s="182">
        <f>ROUND(I315*H315,2)</f>
        <v>0</v>
      </c>
      <c r="K315" s="178" t="s">
        <v>172</v>
      </c>
      <c r="L315" s="42"/>
      <c r="M315" s="183" t="s">
        <v>32</v>
      </c>
      <c r="N315" s="184" t="s">
        <v>50</v>
      </c>
      <c r="O315" s="67"/>
      <c r="P315" s="185">
        <f>O315*H315</f>
        <v>0</v>
      </c>
      <c r="Q315" s="185">
        <v>0</v>
      </c>
      <c r="R315" s="185">
        <f>Q315*H315</f>
        <v>0</v>
      </c>
      <c r="S315" s="185">
        <v>3.2000000000000002E-3</v>
      </c>
      <c r="T315" s="186">
        <f>S315*H315</f>
        <v>4.5491040000000007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7" t="s">
        <v>261</v>
      </c>
      <c r="AT315" s="187" t="s">
        <v>135</v>
      </c>
      <c r="AU315" s="187" t="s">
        <v>88</v>
      </c>
      <c r="AY315" s="19" t="s">
        <v>132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9" t="s">
        <v>86</v>
      </c>
      <c r="BK315" s="188">
        <f>ROUND(I315*H315,2)</f>
        <v>0</v>
      </c>
      <c r="BL315" s="19" t="s">
        <v>261</v>
      </c>
      <c r="BM315" s="187" t="s">
        <v>407</v>
      </c>
    </row>
    <row r="316" spans="1:65" s="2" customFormat="1" ht="11.25">
      <c r="A316" s="37"/>
      <c r="B316" s="38"/>
      <c r="C316" s="39"/>
      <c r="D316" s="247" t="s">
        <v>197</v>
      </c>
      <c r="E316" s="39"/>
      <c r="F316" s="248" t="s">
        <v>408</v>
      </c>
      <c r="G316" s="39"/>
      <c r="H316" s="39"/>
      <c r="I316" s="223"/>
      <c r="J316" s="39"/>
      <c r="K316" s="39"/>
      <c r="L316" s="42"/>
      <c r="M316" s="224"/>
      <c r="N316" s="225"/>
      <c r="O316" s="67"/>
      <c r="P316" s="67"/>
      <c r="Q316" s="67"/>
      <c r="R316" s="67"/>
      <c r="S316" s="67"/>
      <c r="T316" s="68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9" t="s">
        <v>197</v>
      </c>
      <c r="AU316" s="19" t="s">
        <v>88</v>
      </c>
    </row>
    <row r="317" spans="1:65" s="14" customFormat="1" ht="11.25">
      <c r="B317" s="200"/>
      <c r="C317" s="201"/>
      <c r="D317" s="191" t="s">
        <v>141</v>
      </c>
      <c r="E317" s="202" t="s">
        <v>32</v>
      </c>
      <c r="F317" s="203" t="s">
        <v>199</v>
      </c>
      <c r="G317" s="201"/>
      <c r="H317" s="204">
        <v>1247</v>
      </c>
      <c r="I317" s="205"/>
      <c r="J317" s="201"/>
      <c r="K317" s="201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141</v>
      </c>
      <c r="AU317" s="210" t="s">
        <v>88</v>
      </c>
      <c r="AV317" s="14" t="s">
        <v>88</v>
      </c>
      <c r="AW317" s="14" t="s">
        <v>40</v>
      </c>
      <c r="AX317" s="14" t="s">
        <v>79</v>
      </c>
      <c r="AY317" s="210" t="s">
        <v>132</v>
      </c>
    </row>
    <row r="318" spans="1:65" s="14" customFormat="1" ht="11.25">
      <c r="B318" s="200"/>
      <c r="C318" s="201"/>
      <c r="D318" s="191" t="s">
        <v>141</v>
      </c>
      <c r="E318" s="202" t="s">
        <v>32</v>
      </c>
      <c r="F318" s="203" t="s">
        <v>200</v>
      </c>
      <c r="G318" s="201"/>
      <c r="H318" s="204">
        <v>174.595</v>
      </c>
      <c r="I318" s="205"/>
      <c r="J318" s="201"/>
      <c r="K318" s="201"/>
      <c r="L318" s="206"/>
      <c r="M318" s="207"/>
      <c r="N318" s="208"/>
      <c r="O318" s="208"/>
      <c r="P318" s="208"/>
      <c r="Q318" s="208"/>
      <c r="R318" s="208"/>
      <c r="S318" s="208"/>
      <c r="T318" s="209"/>
      <c r="AT318" s="210" t="s">
        <v>141</v>
      </c>
      <c r="AU318" s="210" t="s">
        <v>88</v>
      </c>
      <c r="AV318" s="14" t="s">
        <v>88</v>
      </c>
      <c r="AW318" s="14" t="s">
        <v>40</v>
      </c>
      <c r="AX318" s="14" t="s">
        <v>79</v>
      </c>
      <c r="AY318" s="210" t="s">
        <v>132</v>
      </c>
    </row>
    <row r="319" spans="1:65" s="15" customFormat="1" ht="11.25">
      <c r="B319" s="211"/>
      <c r="C319" s="212"/>
      <c r="D319" s="191" t="s">
        <v>141</v>
      </c>
      <c r="E319" s="213" t="s">
        <v>32</v>
      </c>
      <c r="F319" s="214" t="s">
        <v>145</v>
      </c>
      <c r="G319" s="212"/>
      <c r="H319" s="215">
        <v>1421.595</v>
      </c>
      <c r="I319" s="216"/>
      <c r="J319" s="212"/>
      <c r="K319" s="212"/>
      <c r="L319" s="217"/>
      <c r="M319" s="218"/>
      <c r="N319" s="219"/>
      <c r="O319" s="219"/>
      <c r="P319" s="219"/>
      <c r="Q319" s="219"/>
      <c r="R319" s="219"/>
      <c r="S319" s="219"/>
      <c r="T319" s="220"/>
      <c r="AT319" s="221" t="s">
        <v>141</v>
      </c>
      <c r="AU319" s="221" t="s">
        <v>88</v>
      </c>
      <c r="AV319" s="15" t="s">
        <v>139</v>
      </c>
      <c r="AW319" s="15" t="s">
        <v>40</v>
      </c>
      <c r="AX319" s="15" t="s">
        <v>86</v>
      </c>
      <c r="AY319" s="221" t="s">
        <v>132</v>
      </c>
    </row>
    <row r="320" spans="1:65" s="2" customFormat="1" ht="55.5" customHeight="1">
      <c r="A320" s="37"/>
      <c r="B320" s="38"/>
      <c r="C320" s="176" t="s">
        <v>409</v>
      </c>
      <c r="D320" s="176" t="s">
        <v>135</v>
      </c>
      <c r="E320" s="177" t="s">
        <v>410</v>
      </c>
      <c r="F320" s="178" t="s">
        <v>411</v>
      </c>
      <c r="G320" s="179" t="s">
        <v>412</v>
      </c>
      <c r="H320" s="180">
        <v>2</v>
      </c>
      <c r="I320" s="181"/>
      <c r="J320" s="182">
        <f>ROUND(I320*H320,2)</f>
        <v>0</v>
      </c>
      <c r="K320" s="178" t="s">
        <v>172</v>
      </c>
      <c r="L320" s="42"/>
      <c r="M320" s="183" t="s">
        <v>32</v>
      </c>
      <c r="N320" s="184" t="s">
        <v>50</v>
      </c>
      <c r="O320" s="67"/>
      <c r="P320" s="185">
        <f>O320*H320</f>
        <v>0</v>
      </c>
      <c r="Q320" s="185">
        <v>7.4999999999999997E-3</v>
      </c>
      <c r="R320" s="185">
        <f>Q320*H320</f>
        <v>1.4999999999999999E-2</v>
      </c>
      <c r="S320" s="185">
        <v>0</v>
      </c>
      <c r="T320" s="18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7" t="s">
        <v>261</v>
      </c>
      <c r="AT320" s="187" t="s">
        <v>135</v>
      </c>
      <c r="AU320" s="187" t="s">
        <v>88</v>
      </c>
      <c r="AY320" s="19" t="s">
        <v>132</v>
      </c>
      <c r="BE320" s="188">
        <f>IF(N320="základní",J320,0)</f>
        <v>0</v>
      </c>
      <c r="BF320" s="188">
        <f>IF(N320="snížená",J320,0)</f>
        <v>0</v>
      </c>
      <c r="BG320" s="188">
        <f>IF(N320="zákl. přenesená",J320,0)</f>
        <v>0</v>
      </c>
      <c r="BH320" s="188">
        <f>IF(N320="sníž. přenesená",J320,0)</f>
        <v>0</v>
      </c>
      <c r="BI320" s="188">
        <f>IF(N320="nulová",J320,0)</f>
        <v>0</v>
      </c>
      <c r="BJ320" s="19" t="s">
        <v>86</v>
      </c>
      <c r="BK320" s="188">
        <f>ROUND(I320*H320,2)</f>
        <v>0</v>
      </c>
      <c r="BL320" s="19" t="s">
        <v>261</v>
      </c>
      <c r="BM320" s="187" t="s">
        <v>413</v>
      </c>
    </row>
    <row r="321" spans="1:65" s="2" customFormat="1" ht="11.25">
      <c r="A321" s="37"/>
      <c r="B321" s="38"/>
      <c r="C321" s="39"/>
      <c r="D321" s="247" t="s">
        <v>197</v>
      </c>
      <c r="E321" s="39"/>
      <c r="F321" s="248" t="s">
        <v>414</v>
      </c>
      <c r="G321" s="39"/>
      <c r="H321" s="39"/>
      <c r="I321" s="223"/>
      <c r="J321" s="39"/>
      <c r="K321" s="39"/>
      <c r="L321" s="42"/>
      <c r="M321" s="224"/>
      <c r="N321" s="225"/>
      <c r="O321" s="67"/>
      <c r="P321" s="67"/>
      <c r="Q321" s="67"/>
      <c r="R321" s="67"/>
      <c r="S321" s="67"/>
      <c r="T321" s="68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9" t="s">
        <v>197</v>
      </c>
      <c r="AU321" s="19" t="s">
        <v>88</v>
      </c>
    </row>
    <row r="322" spans="1:65" s="14" customFormat="1" ht="11.25">
      <c r="B322" s="200"/>
      <c r="C322" s="201"/>
      <c r="D322" s="191" t="s">
        <v>141</v>
      </c>
      <c r="E322" s="202" t="s">
        <v>32</v>
      </c>
      <c r="F322" s="203" t="s">
        <v>415</v>
      </c>
      <c r="G322" s="201"/>
      <c r="H322" s="204">
        <v>2</v>
      </c>
      <c r="I322" s="205"/>
      <c r="J322" s="201"/>
      <c r="K322" s="201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141</v>
      </c>
      <c r="AU322" s="210" t="s">
        <v>88</v>
      </c>
      <c r="AV322" s="14" t="s">
        <v>88</v>
      </c>
      <c r="AW322" s="14" t="s">
        <v>40</v>
      </c>
      <c r="AX322" s="14" t="s">
        <v>86</v>
      </c>
      <c r="AY322" s="210" t="s">
        <v>132</v>
      </c>
    </row>
    <row r="323" spans="1:65" s="2" customFormat="1" ht="24.2" customHeight="1">
      <c r="A323" s="37"/>
      <c r="B323" s="38"/>
      <c r="C323" s="237" t="s">
        <v>416</v>
      </c>
      <c r="D323" s="237" t="s">
        <v>169</v>
      </c>
      <c r="E323" s="238" t="s">
        <v>417</v>
      </c>
      <c r="F323" s="239" t="s">
        <v>418</v>
      </c>
      <c r="G323" s="240" t="s">
        <v>412</v>
      </c>
      <c r="H323" s="241">
        <v>2</v>
      </c>
      <c r="I323" s="242"/>
      <c r="J323" s="243">
        <f>ROUND(I323*H323,2)</f>
        <v>0</v>
      </c>
      <c r="K323" s="239" t="s">
        <v>32</v>
      </c>
      <c r="L323" s="244"/>
      <c r="M323" s="245" t="s">
        <v>32</v>
      </c>
      <c r="N323" s="246" t="s">
        <v>50</v>
      </c>
      <c r="O323" s="67"/>
      <c r="P323" s="185">
        <f>O323*H323</f>
        <v>0</v>
      </c>
      <c r="Q323" s="185">
        <v>2.9999999999999997E-4</v>
      </c>
      <c r="R323" s="185">
        <f>Q323*H323</f>
        <v>5.9999999999999995E-4</v>
      </c>
      <c r="S323" s="185">
        <v>0</v>
      </c>
      <c r="T323" s="186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7" t="s">
        <v>353</v>
      </c>
      <c r="AT323" s="187" t="s">
        <v>169</v>
      </c>
      <c r="AU323" s="187" t="s">
        <v>88</v>
      </c>
      <c r="AY323" s="19" t="s">
        <v>132</v>
      </c>
      <c r="BE323" s="188">
        <f>IF(N323="základní",J323,0)</f>
        <v>0</v>
      </c>
      <c r="BF323" s="188">
        <f>IF(N323="snížená",J323,0)</f>
        <v>0</v>
      </c>
      <c r="BG323" s="188">
        <f>IF(N323="zákl. přenesená",J323,0)</f>
        <v>0</v>
      </c>
      <c r="BH323" s="188">
        <f>IF(N323="sníž. přenesená",J323,0)</f>
        <v>0</v>
      </c>
      <c r="BI323" s="188">
        <f>IF(N323="nulová",J323,0)</f>
        <v>0</v>
      </c>
      <c r="BJ323" s="19" t="s">
        <v>86</v>
      </c>
      <c r="BK323" s="188">
        <f>ROUND(I323*H323,2)</f>
        <v>0</v>
      </c>
      <c r="BL323" s="19" t="s">
        <v>261</v>
      </c>
      <c r="BM323" s="187" t="s">
        <v>419</v>
      </c>
    </row>
    <row r="324" spans="1:65" s="14" customFormat="1" ht="11.25">
      <c r="B324" s="200"/>
      <c r="C324" s="201"/>
      <c r="D324" s="191" t="s">
        <v>141</v>
      </c>
      <c r="E324" s="202" t="s">
        <v>32</v>
      </c>
      <c r="F324" s="203" t="s">
        <v>415</v>
      </c>
      <c r="G324" s="201"/>
      <c r="H324" s="204">
        <v>2</v>
      </c>
      <c r="I324" s="205"/>
      <c r="J324" s="201"/>
      <c r="K324" s="201"/>
      <c r="L324" s="206"/>
      <c r="M324" s="207"/>
      <c r="N324" s="208"/>
      <c r="O324" s="208"/>
      <c r="P324" s="208"/>
      <c r="Q324" s="208"/>
      <c r="R324" s="208"/>
      <c r="S324" s="208"/>
      <c r="T324" s="209"/>
      <c r="AT324" s="210" t="s">
        <v>141</v>
      </c>
      <c r="AU324" s="210" t="s">
        <v>88</v>
      </c>
      <c r="AV324" s="14" t="s">
        <v>88</v>
      </c>
      <c r="AW324" s="14" t="s">
        <v>40</v>
      </c>
      <c r="AX324" s="14" t="s">
        <v>86</v>
      </c>
      <c r="AY324" s="210" t="s">
        <v>132</v>
      </c>
    </row>
    <row r="325" spans="1:65" s="2" customFormat="1" ht="66.75" customHeight="1">
      <c r="A325" s="37"/>
      <c r="B325" s="38"/>
      <c r="C325" s="176" t="s">
        <v>29</v>
      </c>
      <c r="D325" s="176" t="s">
        <v>135</v>
      </c>
      <c r="E325" s="177" t="s">
        <v>420</v>
      </c>
      <c r="F325" s="178" t="s">
        <v>421</v>
      </c>
      <c r="G325" s="179" t="s">
        <v>412</v>
      </c>
      <c r="H325" s="180">
        <v>122</v>
      </c>
      <c r="I325" s="181"/>
      <c r="J325" s="182">
        <f>ROUND(I325*H325,2)</f>
        <v>0</v>
      </c>
      <c r="K325" s="178" t="s">
        <v>172</v>
      </c>
      <c r="L325" s="42"/>
      <c r="M325" s="183" t="s">
        <v>32</v>
      </c>
      <c r="N325" s="184" t="s">
        <v>50</v>
      </c>
      <c r="O325" s="67"/>
      <c r="P325" s="185">
        <f>O325*H325</f>
        <v>0</v>
      </c>
      <c r="Q325" s="185">
        <v>0</v>
      </c>
      <c r="R325" s="185">
        <f>Q325*H325</f>
        <v>0</v>
      </c>
      <c r="S325" s="185">
        <v>0</v>
      </c>
      <c r="T325" s="18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7" t="s">
        <v>261</v>
      </c>
      <c r="AT325" s="187" t="s">
        <v>135</v>
      </c>
      <c r="AU325" s="187" t="s">
        <v>88</v>
      </c>
      <c r="AY325" s="19" t="s">
        <v>132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19" t="s">
        <v>86</v>
      </c>
      <c r="BK325" s="188">
        <f>ROUND(I325*H325,2)</f>
        <v>0</v>
      </c>
      <c r="BL325" s="19" t="s">
        <v>261</v>
      </c>
      <c r="BM325" s="187" t="s">
        <v>422</v>
      </c>
    </row>
    <row r="326" spans="1:65" s="2" customFormat="1" ht="11.25">
      <c r="A326" s="37"/>
      <c r="B326" s="38"/>
      <c r="C326" s="39"/>
      <c r="D326" s="247" t="s">
        <v>197</v>
      </c>
      <c r="E326" s="39"/>
      <c r="F326" s="248" t="s">
        <v>423</v>
      </c>
      <c r="G326" s="39"/>
      <c r="H326" s="39"/>
      <c r="I326" s="223"/>
      <c r="J326" s="39"/>
      <c r="K326" s="39"/>
      <c r="L326" s="42"/>
      <c r="M326" s="224"/>
      <c r="N326" s="225"/>
      <c r="O326" s="67"/>
      <c r="P326" s="67"/>
      <c r="Q326" s="67"/>
      <c r="R326" s="67"/>
      <c r="S326" s="67"/>
      <c r="T326" s="68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9" t="s">
        <v>197</v>
      </c>
      <c r="AU326" s="19" t="s">
        <v>88</v>
      </c>
    </row>
    <row r="327" spans="1:65" s="14" customFormat="1" ht="11.25">
      <c r="B327" s="200"/>
      <c r="C327" s="201"/>
      <c r="D327" s="191" t="s">
        <v>141</v>
      </c>
      <c r="E327" s="202" t="s">
        <v>32</v>
      </c>
      <c r="F327" s="203" t="s">
        <v>424</v>
      </c>
      <c r="G327" s="201"/>
      <c r="H327" s="204">
        <v>96</v>
      </c>
      <c r="I327" s="205"/>
      <c r="J327" s="201"/>
      <c r="K327" s="201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141</v>
      </c>
      <c r="AU327" s="210" t="s">
        <v>88</v>
      </c>
      <c r="AV327" s="14" t="s">
        <v>88</v>
      </c>
      <c r="AW327" s="14" t="s">
        <v>40</v>
      </c>
      <c r="AX327" s="14" t="s">
        <v>79</v>
      </c>
      <c r="AY327" s="210" t="s">
        <v>132</v>
      </c>
    </row>
    <row r="328" spans="1:65" s="14" customFormat="1" ht="11.25">
      <c r="B328" s="200"/>
      <c r="C328" s="201"/>
      <c r="D328" s="191" t="s">
        <v>141</v>
      </c>
      <c r="E328" s="202" t="s">
        <v>32</v>
      </c>
      <c r="F328" s="203" t="s">
        <v>425</v>
      </c>
      <c r="G328" s="201"/>
      <c r="H328" s="204">
        <v>26</v>
      </c>
      <c r="I328" s="205"/>
      <c r="J328" s="201"/>
      <c r="K328" s="201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141</v>
      </c>
      <c r="AU328" s="210" t="s">
        <v>88</v>
      </c>
      <c r="AV328" s="14" t="s">
        <v>88</v>
      </c>
      <c r="AW328" s="14" t="s">
        <v>40</v>
      </c>
      <c r="AX328" s="14" t="s">
        <v>79</v>
      </c>
      <c r="AY328" s="210" t="s">
        <v>132</v>
      </c>
    </row>
    <row r="329" spans="1:65" s="15" customFormat="1" ht="11.25">
      <c r="B329" s="211"/>
      <c r="C329" s="212"/>
      <c r="D329" s="191" t="s">
        <v>141</v>
      </c>
      <c r="E329" s="213" t="s">
        <v>32</v>
      </c>
      <c r="F329" s="214" t="s">
        <v>145</v>
      </c>
      <c r="G329" s="212"/>
      <c r="H329" s="215">
        <v>122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141</v>
      </c>
      <c r="AU329" s="221" t="s">
        <v>88</v>
      </c>
      <c r="AV329" s="15" t="s">
        <v>139</v>
      </c>
      <c r="AW329" s="15" t="s">
        <v>40</v>
      </c>
      <c r="AX329" s="15" t="s">
        <v>86</v>
      </c>
      <c r="AY329" s="221" t="s">
        <v>132</v>
      </c>
    </row>
    <row r="330" spans="1:65" s="2" customFormat="1" ht="16.5" customHeight="1">
      <c r="A330" s="37"/>
      <c r="B330" s="38"/>
      <c r="C330" s="237" t="s">
        <v>426</v>
      </c>
      <c r="D330" s="237" t="s">
        <v>169</v>
      </c>
      <c r="E330" s="238" t="s">
        <v>427</v>
      </c>
      <c r="F330" s="239" t="s">
        <v>428</v>
      </c>
      <c r="G330" s="240" t="s">
        <v>412</v>
      </c>
      <c r="H330" s="241">
        <v>5</v>
      </c>
      <c r="I330" s="242"/>
      <c r="J330" s="243">
        <f>ROUND(I330*H330,2)</f>
        <v>0</v>
      </c>
      <c r="K330" s="239" t="s">
        <v>172</v>
      </c>
      <c r="L330" s="244"/>
      <c r="M330" s="245" t="s">
        <v>32</v>
      </c>
      <c r="N330" s="246" t="s">
        <v>50</v>
      </c>
      <c r="O330" s="67"/>
      <c r="P330" s="185">
        <f>O330*H330</f>
        <v>0</v>
      </c>
      <c r="Q330" s="185">
        <v>2.0000000000000001E-4</v>
      </c>
      <c r="R330" s="185">
        <f>Q330*H330</f>
        <v>1E-3</v>
      </c>
      <c r="S330" s="185">
        <v>0</v>
      </c>
      <c r="T330" s="186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7" t="s">
        <v>353</v>
      </c>
      <c r="AT330" s="187" t="s">
        <v>169</v>
      </c>
      <c r="AU330" s="187" t="s">
        <v>88</v>
      </c>
      <c r="AY330" s="19" t="s">
        <v>132</v>
      </c>
      <c r="BE330" s="188">
        <f>IF(N330="základní",J330,0)</f>
        <v>0</v>
      </c>
      <c r="BF330" s="188">
        <f>IF(N330="snížená",J330,0)</f>
        <v>0</v>
      </c>
      <c r="BG330" s="188">
        <f>IF(N330="zákl. přenesená",J330,0)</f>
        <v>0</v>
      </c>
      <c r="BH330" s="188">
        <f>IF(N330="sníž. přenesená",J330,0)</f>
        <v>0</v>
      </c>
      <c r="BI330" s="188">
        <f>IF(N330="nulová",J330,0)</f>
        <v>0</v>
      </c>
      <c r="BJ330" s="19" t="s">
        <v>86</v>
      </c>
      <c r="BK330" s="188">
        <f>ROUND(I330*H330,2)</f>
        <v>0</v>
      </c>
      <c r="BL330" s="19" t="s">
        <v>261</v>
      </c>
      <c r="BM330" s="187" t="s">
        <v>429</v>
      </c>
    </row>
    <row r="331" spans="1:65" s="14" customFormat="1" ht="11.25">
      <c r="B331" s="200"/>
      <c r="C331" s="201"/>
      <c r="D331" s="191" t="s">
        <v>141</v>
      </c>
      <c r="E331" s="202" t="s">
        <v>32</v>
      </c>
      <c r="F331" s="203" t="s">
        <v>430</v>
      </c>
      <c r="G331" s="201"/>
      <c r="H331" s="204">
        <v>3</v>
      </c>
      <c r="I331" s="205"/>
      <c r="J331" s="201"/>
      <c r="K331" s="201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141</v>
      </c>
      <c r="AU331" s="210" t="s">
        <v>88</v>
      </c>
      <c r="AV331" s="14" t="s">
        <v>88</v>
      </c>
      <c r="AW331" s="14" t="s">
        <v>40</v>
      </c>
      <c r="AX331" s="14" t="s">
        <v>79</v>
      </c>
      <c r="AY331" s="210" t="s">
        <v>132</v>
      </c>
    </row>
    <row r="332" spans="1:65" s="14" customFormat="1" ht="11.25">
      <c r="B332" s="200"/>
      <c r="C332" s="201"/>
      <c r="D332" s="191" t="s">
        <v>141</v>
      </c>
      <c r="E332" s="202" t="s">
        <v>32</v>
      </c>
      <c r="F332" s="203" t="s">
        <v>431</v>
      </c>
      <c r="G332" s="201"/>
      <c r="H332" s="204">
        <v>2</v>
      </c>
      <c r="I332" s="205"/>
      <c r="J332" s="201"/>
      <c r="K332" s="201"/>
      <c r="L332" s="206"/>
      <c r="M332" s="207"/>
      <c r="N332" s="208"/>
      <c r="O332" s="208"/>
      <c r="P332" s="208"/>
      <c r="Q332" s="208"/>
      <c r="R332" s="208"/>
      <c r="S332" s="208"/>
      <c r="T332" s="209"/>
      <c r="AT332" s="210" t="s">
        <v>141</v>
      </c>
      <c r="AU332" s="210" t="s">
        <v>88</v>
      </c>
      <c r="AV332" s="14" t="s">
        <v>88</v>
      </c>
      <c r="AW332" s="14" t="s">
        <v>40</v>
      </c>
      <c r="AX332" s="14" t="s">
        <v>79</v>
      </c>
      <c r="AY332" s="210" t="s">
        <v>132</v>
      </c>
    </row>
    <row r="333" spans="1:65" s="15" customFormat="1" ht="11.25">
      <c r="B333" s="211"/>
      <c r="C333" s="212"/>
      <c r="D333" s="191" t="s">
        <v>141</v>
      </c>
      <c r="E333" s="213" t="s">
        <v>32</v>
      </c>
      <c r="F333" s="214" t="s">
        <v>145</v>
      </c>
      <c r="G333" s="212"/>
      <c r="H333" s="215">
        <v>5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141</v>
      </c>
      <c r="AU333" s="221" t="s">
        <v>88</v>
      </c>
      <c r="AV333" s="15" t="s">
        <v>139</v>
      </c>
      <c r="AW333" s="15" t="s">
        <v>40</v>
      </c>
      <c r="AX333" s="15" t="s">
        <v>86</v>
      </c>
      <c r="AY333" s="221" t="s">
        <v>132</v>
      </c>
    </row>
    <row r="334" spans="1:65" s="2" customFormat="1" ht="16.5" customHeight="1">
      <c r="A334" s="37"/>
      <c r="B334" s="38"/>
      <c r="C334" s="237" t="s">
        <v>432</v>
      </c>
      <c r="D334" s="237" t="s">
        <v>169</v>
      </c>
      <c r="E334" s="238" t="s">
        <v>433</v>
      </c>
      <c r="F334" s="239" t="s">
        <v>434</v>
      </c>
      <c r="G334" s="240" t="s">
        <v>412</v>
      </c>
      <c r="H334" s="241">
        <v>117</v>
      </c>
      <c r="I334" s="242"/>
      <c r="J334" s="243">
        <f>ROUND(I334*H334,2)</f>
        <v>0</v>
      </c>
      <c r="K334" s="239" t="s">
        <v>172</v>
      </c>
      <c r="L334" s="244"/>
      <c r="M334" s="245" t="s">
        <v>32</v>
      </c>
      <c r="N334" s="246" t="s">
        <v>50</v>
      </c>
      <c r="O334" s="67"/>
      <c r="P334" s="185">
        <f>O334*H334</f>
        <v>0</v>
      </c>
      <c r="Q334" s="185">
        <v>2.0000000000000001E-4</v>
      </c>
      <c r="R334" s="185">
        <f>Q334*H334</f>
        <v>2.3400000000000001E-2</v>
      </c>
      <c r="S334" s="185">
        <v>0</v>
      </c>
      <c r="T334" s="186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7" t="s">
        <v>353</v>
      </c>
      <c r="AT334" s="187" t="s">
        <v>169</v>
      </c>
      <c r="AU334" s="187" t="s">
        <v>88</v>
      </c>
      <c r="AY334" s="19" t="s">
        <v>132</v>
      </c>
      <c r="BE334" s="188">
        <f>IF(N334="základní",J334,0)</f>
        <v>0</v>
      </c>
      <c r="BF334" s="188">
        <f>IF(N334="snížená",J334,0)</f>
        <v>0</v>
      </c>
      <c r="BG334" s="188">
        <f>IF(N334="zákl. přenesená",J334,0)</f>
        <v>0</v>
      </c>
      <c r="BH334" s="188">
        <f>IF(N334="sníž. přenesená",J334,0)</f>
        <v>0</v>
      </c>
      <c r="BI334" s="188">
        <f>IF(N334="nulová",J334,0)</f>
        <v>0</v>
      </c>
      <c r="BJ334" s="19" t="s">
        <v>86</v>
      </c>
      <c r="BK334" s="188">
        <f>ROUND(I334*H334,2)</f>
        <v>0</v>
      </c>
      <c r="BL334" s="19" t="s">
        <v>261</v>
      </c>
      <c r="BM334" s="187" t="s">
        <v>435</v>
      </c>
    </row>
    <row r="335" spans="1:65" s="14" customFormat="1" ht="11.25">
      <c r="B335" s="200"/>
      <c r="C335" s="201"/>
      <c r="D335" s="191" t="s">
        <v>141</v>
      </c>
      <c r="E335" s="202" t="s">
        <v>32</v>
      </c>
      <c r="F335" s="203" t="s">
        <v>436</v>
      </c>
      <c r="G335" s="201"/>
      <c r="H335" s="204">
        <v>93</v>
      </c>
      <c r="I335" s="205"/>
      <c r="J335" s="201"/>
      <c r="K335" s="201"/>
      <c r="L335" s="206"/>
      <c r="M335" s="207"/>
      <c r="N335" s="208"/>
      <c r="O335" s="208"/>
      <c r="P335" s="208"/>
      <c r="Q335" s="208"/>
      <c r="R335" s="208"/>
      <c r="S335" s="208"/>
      <c r="T335" s="209"/>
      <c r="AT335" s="210" t="s">
        <v>141</v>
      </c>
      <c r="AU335" s="210" t="s">
        <v>88</v>
      </c>
      <c r="AV335" s="14" t="s">
        <v>88</v>
      </c>
      <c r="AW335" s="14" t="s">
        <v>40</v>
      </c>
      <c r="AX335" s="14" t="s">
        <v>79</v>
      </c>
      <c r="AY335" s="210" t="s">
        <v>132</v>
      </c>
    </row>
    <row r="336" spans="1:65" s="14" customFormat="1" ht="11.25">
      <c r="B336" s="200"/>
      <c r="C336" s="201"/>
      <c r="D336" s="191" t="s">
        <v>141</v>
      </c>
      <c r="E336" s="202" t="s">
        <v>32</v>
      </c>
      <c r="F336" s="203" t="s">
        <v>437</v>
      </c>
      <c r="G336" s="201"/>
      <c r="H336" s="204">
        <v>24</v>
      </c>
      <c r="I336" s="205"/>
      <c r="J336" s="201"/>
      <c r="K336" s="201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141</v>
      </c>
      <c r="AU336" s="210" t="s">
        <v>88</v>
      </c>
      <c r="AV336" s="14" t="s">
        <v>88</v>
      </c>
      <c r="AW336" s="14" t="s">
        <v>40</v>
      </c>
      <c r="AX336" s="14" t="s">
        <v>79</v>
      </c>
      <c r="AY336" s="210" t="s">
        <v>132</v>
      </c>
    </row>
    <row r="337" spans="1:65" s="15" customFormat="1" ht="11.25">
      <c r="B337" s="211"/>
      <c r="C337" s="212"/>
      <c r="D337" s="191" t="s">
        <v>141</v>
      </c>
      <c r="E337" s="213" t="s">
        <v>32</v>
      </c>
      <c r="F337" s="214" t="s">
        <v>145</v>
      </c>
      <c r="G337" s="212"/>
      <c r="H337" s="215">
        <v>117</v>
      </c>
      <c r="I337" s="216"/>
      <c r="J337" s="212"/>
      <c r="K337" s="212"/>
      <c r="L337" s="217"/>
      <c r="M337" s="218"/>
      <c r="N337" s="219"/>
      <c r="O337" s="219"/>
      <c r="P337" s="219"/>
      <c r="Q337" s="219"/>
      <c r="R337" s="219"/>
      <c r="S337" s="219"/>
      <c r="T337" s="220"/>
      <c r="AT337" s="221" t="s">
        <v>141</v>
      </c>
      <c r="AU337" s="221" t="s">
        <v>88</v>
      </c>
      <c r="AV337" s="15" t="s">
        <v>139</v>
      </c>
      <c r="AW337" s="15" t="s">
        <v>40</v>
      </c>
      <c r="AX337" s="15" t="s">
        <v>86</v>
      </c>
      <c r="AY337" s="221" t="s">
        <v>132</v>
      </c>
    </row>
    <row r="338" spans="1:65" s="2" customFormat="1" ht="37.9" customHeight="1">
      <c r="A338" s="37"/>
      <c r="B338" s="38"/>
      <c r="C338" s="176" t="s">
        <v>438</v>
      </c>
      <c r="D338" s="176" t="s">
        <v>135</v>
      </c>
      <c r="E338" s="177" t="s">
        <v>439</v>
      </c>
      <c r="F338" s="178" t="s">
        <v>440</v>
      </c>
      <c r="G338" s="179" t="s">
        <v>209</v>
      </c>
      <c r="H338" s="180">
        <v>561.60199999999998</v>
      </c>
      <c r="I338" s="181"/>
      <c r="J338" s="182">
        <f>ROUND(I338*H338,2)</f>
        <v>0</v>
      </c>
      <c r="K338" s="178" t="s">
        <v>172</v>
      </c>
      <c r="L338" s="42"/>
      <c r="M338" s="183" t="s">
        <v>32</v>
      </c>
      <c r="N338" s="184" t="s">
        <v>50</v>
      </c>
      <c r="O338" s="67"/>
      <c r="P338" s="185">
        <f>O338*H338</f>
        <v>0</v>
      </c>
      <c r="Q338" s="185">
        <v>5.9999999999999995E-4</v>
      </c>
      <c r="R338" s="185">
        <f>Q338*H338</f>
        <v>0.33696119999999996</v>
      </c>
      <c r="S338" s="185">
        <v>0</v>
      </c>
      <c r="T338" s="186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187" t="s">
        <v>261</v>
      </c>
      <c r="AT338" s="187" t="s">
        <v>135</v>
      </c>
      <c r="AU338" s="187" t="s">
        <v>88</v>
      </c>
      <c r="AY338" s="19" t="s">
        <v>132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19" t="s">
        <v>86</v>
      </c>
      <c r="BK338" s="188">
        <f>ROUND(I338*H338,2)</f>
        <v>0</v>
      </c>
      <c r="BL338" s="19" t="s">
        <v>261</v>
      </c>
      <c r="BM338" s="187" t="s">
        <v>441</v>
      </c>
    </row>
    <row r="339" spans="1:65" s="2" customFormat="1" ht="11.25">
      <c r="A339" s="37"/>
      <c r="B339" s="38"/>
      <c r="C339" s="39"/>
      <c r="D339" s="247" t="s">
        <v>197</v>
      </c>
      <c r="E339" s="39"/>
      <c r="F339" s="248" t="s">
        <v>442</v>
      </c>
      <c r="G339" s="39"/>
      <c r="H339" s="39"/>
      <c r="I339" s="223"/>
      <c r="J339" s="39"/>
      <c r="K339" s="39"/>
      <c r="L339" s="42"/>
      <c r="M339" s="224"/>
      <c r="N339" s="225"/>
      <c r="O339" s="67"/>
      <c r="P339" s="67"/>
      <c r="Q339" s="67"/>
      <c r="R339" s="67"/>
      <c r="S339" s="67"/>
      <c r="T339" s="68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9" t="s">
        <v>197</v>
      </c>
      <c r="AU339" s="19" t="s">
        <v>88</v>
      </c>
    </row>
    <row r="340" spans="1:65" s="14" customFormat="1" ht="22.5">
      <c r="B340" s="200"/>
      <c r="C340" s="201"/>
      <c r="D340" s="191" t="s">
        <v>141</v>
      </c>
      <c r="E340" s="202" t="s">
        <v>32</v>
      </c>
      <c r="F340" s="203" t="s">
        <v>443</v>
      </c>
      <c r="G340" s="201"/>
      <c r="H340" s="204">
        <v>426.61</v>
      </c>
      <c r="I340" s="205"/>
      <c r="J340" s="201"/>
      <c r="K340" s="201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141</v>
      </c>
      <c r="AU340" s="210" t="s">
        <v>88</v>
      </c>
      <c r="AV340" s="14" t="s">
        <v>88</v>
      </c>
      <c r="AW340" s="14" t="s">
        <v>40</v>
      </c>
      <c r="AX340" s="14" t="s">
        <v>79</v>
      </c>
      <c r="AY340" s="210" t="s">
        <v>132</v>
      </c>
    </row>
    <row r="341" spans="1:65" s="14" customFormat="1" ht="11.25">
      <c r="B341" s="200"/>
      <c r="C341" s="201"/>
      <c r="D341" s="191" t="s">
        <v>141</v>
      </c>
      <c r="E341" s="202" t="s">
        <v>32</v>
      </c>
      <c r="F341" s="203" t="s">
        <v>444</v>
      </c>
      <c r="G341" s="201"/>
      <c r="H341" s="204">
        <v>134.99199999999999</v>
      </c>
      <c r="I341" s="205"/>
      <c r="J341" s="201"/>
      <c r="K341" s="201"/>
      <c r="L341" s="206"/>
      <c r="M341" s="207"/>
      <c r="N341" s="208"/>
      <c r="O341" s="208"/>
      <c r="P341" s="208"/>
      <c r="Q341" s="208"/>
      <c r="R341" s="208"/>
      <c r="S341" s="208"/>
      <c r="T341" s="209"/>
      <c r="AT341" s="210" t="s">
        <v>141</v>
      </c>
      <c r="AU341" s="210" t="s">
        <v>88</v>
      </c>
      <c r="AV341" s="14" t="s">
        <v>88</v>
      </c>
      <c r="AW341" s="14" t="s">
        <v>40</v>
      </c>
      <c r="AX341" s="14" t="s">
        <v>79</v>
      </c>
      <c r="AY341" s="210" t="s">
        <v>132</v>
      </c>
    </row>
    <row r="342" spans="1:65" s="15" customFormat="1" ht="11.25">
      <c r="B342" s="211"/>
      <c r="C342" s="212"/>
      <c r="D342" s="191" t="s">
        <v>141</v>
      </c>
      <c r="E342" s="213" t="s">
        <v>32</v>
      </c>
      <c r="F342" s="214" t="s">
        <v>145</v>
      </c>
      <c r="G342" s="212"/>
      <c r="H342" s="215">
        <v>561.60199999999998</v>
      </c>
      <c r="I342" s="216"/>
      <c r="J342" s="212"/>
      <c r="K342" s="212"/>
      <c r="L342" s="217"/>
      <c r="M342" s="218"/>
      <c r="N342" s="219"/>
      <c r="O342" s="219"/>
      <c r="P342" s="219"/>
      <c r="Q342" s="219"/>
      <c r="R342" s="219"/>
      <c r="S342" s="219"/>
      <c r="T342" s="220"/>
      <c r="AT342" s="221" t="s">
        <v>141</v>
      </c>
      <c r="AU342" s="221" t="s">
        <v>88</v>
      </c>
      <c r="AV342" s="15" t="s">
        <v>139</v>
      </c>
      <c r="AW342" s="15" t="s">
        <v>40</v>
      </c>
      <c r="AX342" s="15" t="s">
        <v>86</v>
      </c>
      <c r="AY342" s="221" t="s">
        <v>132</v>
      </c>
    </row>
    <row r="343" spans="1:65" s="2" customFormat="1" ht="37.9" customHeight="1">
      <c r="A343" s="37"/>
      <c r="B343" s="38"/>
      <c r="C343" s="176" t="s">
        <v>445</v>
      </c>
      <c r="D343" s="176" t="s">
        <v>135</v>
      </c>
      <c r="E343" s="177" t="s">
        <v>446</v>
      </c>
      <c r="F343" s="178" t="s">
        <v>447</v>
      </c>
      <c r="G343" s="179" t="s">
        <v>209</v>
      </c>
      <c r="H343" s="180">
        <v>155.602</v>
      </c>
      <c r="I343" s="181"/>
      <c r="J343" s="182">
        <f>ROUND(I343*H343,2)</f>
        <v>0</v>
      </c>
      <c r="K343" s="178" t="s">
        <v>172</v>
      </c>
      <c r="L343" s="42"/>
      <c r="M343" s="183" t="s">
        <v>32</v>
      </c>
      <c r="N343" s="184" t="s">
        <v>50</v>
      </c>
      <c r="O343" s="67"/>
      <c r="P343" s="185">
        <f>O343*H343</f>
        <v>0</v>
      </c>
      <c r="Q343" s="185">
        <v>4.2999999999999999E-4</v>
      </c>
      <c r="R343" s="185">
        <f>Q343*H343</f>
        <v>6.6908860000000001E-2</v>
      </c>
      <c r="S343" s="185">
        <v>0</v>
      </c>
      <c r="T343" s="186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7" t="s">
        <v>261</v>
      </c>
      <c r="AT343" s="187" t="s">
        <v>135</v>
      </c>
      <c r="AU343" s="187" t="s">
        <v>88</v>
      </c>
      <c r="AY343" s="19" t="s">
        <v>132</v>
      </c>
      <c r="BE343" s="188">
        <f>IF(N343="základní",J343,0)</f>
        <v>0</v>
      </c>
      <c r="BF343" s="188">
        <f>IF(N343="snížená",J343,0)</f>
        <v>0</v>
      </c>
      <c r="BG343" s="188">
        <f>IF(N343="zákl. přenesená",J343,0)</f>
        <v>0</v>
      </c>
      <c r="BH343" s="188">
        <f>IF(N343="sníž. přenesená",J343,0)</f>
        <v>0</v>
      </c>
      <c r="BI343" s="188">
        <f>IF(N343="nulová",J343,0)</f>
        <v>0</v>
      </c>
      <c r="BJ343" s="19" t="s">
        <v>86</v>
      </c>
      <c r="BK343" s="188">
        <f>ROUND(I343*H343,2)</f>
        <v>0</v>
      </c>
      <c r="BL343" s="19" t="s">
        <v>261</v>
      </c>
      <c r="BM343" s="187" t="s">
        <v>448</v>
      </c>
    </row>
    <row r="344" spans="1:65" s="2" customFormat="1" ht="11.25">
      <c r="A344" s="37"/>
      <c r="B344" s="38"/>
      <c r="C344" s="39"/>
      <c r="D344" s="247" t="s">
        <v>197</v>
      </c>
      <c r="E344" s="39"/>
      <c r="F344" s="248" t="s">
        <v>449</v>
      </c>
      <c r="G344" s="39"/>
      <c r="H344" s="39"/>
      <c r="I344" s="223"/>
      <c r="J344" s="39"/>
      <c r="K344" s="39"/>
      <c r="L344" s="42"/>
      <c r="M344" s="224"/>
      <c r="N344" s="225"/>
      <c r="O344" s="67"/>
      <c r="P344" s="67"/>
      <c r="Q344" s="67"/>
      <c r="R344" s="67"/>
      <c r="S344" s="67"/>
      <c r="T344" s="68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9" t="s">
        <v>197</v>
      </c>
      <c r="AU344" s="19" t="s">
        <v>88</v>
      </c>
    </row>
    <row r="345" spans="1:65" s="14" customFormat="1" ht="22.5">
      <c r="B345" s="200"/>
      <c r="C345" s="201"/>
      <c r="D345" s="191" t="s">
        <v>141</v>
      </c>
      <c r="E345" s="202" t="s">
        <v>32</v>
      </c>
      <c r="F345" s="203" t="s">
        <v>450</v>
      </c>
      <c r="G345" s="201"/>
      <c r="H345" s="204">
        <v>104.61</v>
      </c>
      <c r="I345" s="205"/>
      <c r="J345" s="201"/>
      <c r="K345" s="201"/>
      <c r="L345" s="206"/>
      <c r="M345" s="207"/>
      <c r="N345" s="208"/>
      <c r="O345" s="208"/>
      <c r="P345" s="208"/>
      <c r="Q345" s="208"/>
      <c r="R345" s="208"/>
      <c r="S345" s="208"/>
      <c r="T345" s="209"/>
      <c r="AT345" s="210" t="s">
        <v>141</v>
      </c>
      <c r="AU345" s="210" t="s">
        <v>88</v>
      </c>
      <c r="AV345" s="14" t="s">
        <v>88</v>
      </c>
      <c r="AW345" s="14" t="s">
        <v>40</v>
      </c>
      <c r="AX345" s="14" t="s">
        <v>79</v>
      </c>
      <c r="AY345" s="210" t="s">
        <v>132</v>
      </c>
    </row>
    <row r="346" spans="1:65" s="14" customFormat="1" ht="11.25">
      <c r="B346" s="200"/>
      <c r="C346" s="201"/>
      <c r="D346" s="191" t="s">
        <v>141</v>
      </c>
      <c r="E346" s="202" t="s">
        <v>32</v>
      </c>
      <c r="F346" s="203" t="s">
        <v>451</v>
      </c>
      <c r="G346" s="201"/>
      <c r="H346" s="204">
        <v>50.991999999999997</v>
      </c>
      <c r="I346" s="205"/>
      <c r="J346" s="201"/>
      <c r="K346" s="201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141</v>
      </c>
      <c r="AU346" s="210" t="s">
        <v>88</v>
      </c>
      <c r="AV346" s="14" t="s">
        <v>88</v>
      </c>
      <c r="AW346" s="14" t="s">
        <v>40</v>
      </c>
      <c r="AX346" s="14" t="s">
        <v>79</v>
      </c>
      <c r="AY346" s="210" t="s">
        <v>132</v>
      </c>
    </row>
    <row r="347" spans="1:65" s="15" customFormat="1" ht="11.25">
      <c r="B347" s="211"/>
      <c r="C347" s="212"/>
      <c r="D347" s="191" t="s">
        <v>141</v>
      </c>
      <c r="E347" s="213" t="s">
        <v>32</v>
      </c>
      <c r="F347" s="214" t="s">
        <v>145</v>
      </c>
      <c r="G347" s="212"/>
      <c r="H347" s="215">
        <v>155.602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141</v>
      </c>
      <c r="AU347" s="221" t="s">
        <v>88</v>
      </c>
      <c r="AV347" s="15" t="s">
        <v>139</v>
      </c>
      <c r="AW347" s="15" t="s">
        <v>40</v>
      </c>
      <c r="AX347" s="15" t="s">
        <v>86</v>
      </c>
      <c r="AY347" s="221" t="s">
        <v>132</v>
      </c>
    </row>
    <row r="348" spans="1:65" s="2" customFormat="1" ht="37.9" customHeight="1">
      <c r="A348" s="37"/>
      <c r="B348" s="38"/>
      <c r="C348" s="176" t="s">
        <v>452</v>
      </c>
      <c r="D348" s="176" t="s">
        <v>135</v>
      </c>
      <c r="E348" s="177" t="s">
        <v>453</v>
      </c>
      <c r="F348" s="178" t="s">
        <v>454</v>
      </c>
      <c r="G348" s="179" t="s">
        <v>209</v>
      </c>
      <c r="H348" s="180">
        <v>73.177999999999997</v>
      </c>
      <c r="I348" s="181"/>
      <c r="J348" s="182">
        <f>ROUND(I348*H348,2)</f>
        <v>0</v>
      </c>
      <c r="K348" s="178" t="s">
        <v>172</v>
      </c>
      <c r="L348" s="42"/>
      <c r="M348" s="183" t="s">
        <v>32</v>
      </c>
      <c r="N348" s="184" t="s">
        <v>50</v>
      </c>
      <c r="O348" s="67"/>
      <c r="P348" s="185">
        <f>O348*H348</f>
        <v>0</v>
      </c>
      <c r="Q348" s="185">
        <v>1.08E-3</v>
      </c>
      <c r="R348" s="185">
        <f>Q348*H348</f>
        <v>7.9032240000000004E-2</v>
      </c>
      <c r="S348" s="185">
        <v>0</v>
      </c>
      <c r="T348" s="18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7" t="s">
        <v>261</v>
      </c>
      <c r="AT348" s="187" t="s">
        <v>135</v>
      </c>
      <c r="AU348" s="187" t="s">
        <v>88</v>
      </c>
      <c r="AY348" s="19" t="s">
        <v>132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19" t="s">
        <v>86</v>
      </c>
      <c r="BK348" s="188">
        <f>ROUND(I348*H348,2)</f>
        <v>0</v>
      </c>
      <c r="BL348" s="19" t="s">
        <v>261</v>
      </c>
      <c r="BM348" s="187" t="s">
        <v>455</v>
      </c>
    </row>
    <row r="349" spans="1:65" s="2" customFormat="1" ht="11.25">
      <c r="A349" s="37"/>
      <c r="B349" s="38"/>
      <c r="C349" s="39"/>
      <c r="D349" s="247" t="s">
        <v>197</v>
      </c>
      <c r="E349" s="39"/>
      <c r="F349" s="248" t="s">
        <v>456</v>
      </c>
      <c r="G349" s="39"/>
      <c r="H349" s="39"/>
      <c r="I349" s="223"/>
      <c r="J349" s="39"/>
      <c r="K349" s="39"/>
      <c r="L349" s="42"/>
      <c r="M349" s="224"/>
      <c r="N349" s="225"/>
      <c r="O349" s="67"/>
      <c r="P349" s="67"/>
      <c r="Q349" s="67"/>
      <c r="R349" s="67"/>
      <c r="S349" s="67"/>
      <c r="T349" s="68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9" t="s">
        <v>197</v>
      </c>
      <c r="AU349" s="19" t="s">
        <v>88</v>
      </c>
    </row>
    <row r="350" spans="1:65" s="14" customFormat="1" ht="11.25">
      <c r="B350" s="200"/>
      <c r="C350" s="201"/>
      <c r="D350" s="191" t="s">
        <v>141</v>
      </c>
      <c r="E350" s="202" t="s">
        <v>32</v>
      </c>
      <c r="F350" s="203" t="s">
        <v>457</v>
      </c>
      <c r="G350" s="201"/>
      <c r="H350" s="204">
        <v>62.82</v>
      </c>
      <c r="I350" s="205"/>
      <c r="J350" s="201"/>
      <c r="K350" s="201"/>
      <c r="L350" s="206"/>
      <c r="M350" s="207"/>
      <c r="N350" s="208"/>
      <c r="O350" s="208"/>
      <c r="P350" s="208"/>
      <c r="Q350" s="208"/>
      <c r="R350" s="208"/>
      <c r="S350" s="208"/>
      <c r="T350" s="209"/>
      <c r="AT350" s="210" t="s">
        <v>141</v>
      </c>
      <c r="AU350" s="210" t="s">
        <v>88</v>
      </c>
      <c r="AV350" s="14" t="s">
        <v>88</v>
      </c>
      <c r="AW350" s="14" t="s">
        <v>40</v>
      </c>
      <c r="AX350" s="14" t="s">
        <v>79</v>
      </c>
      <c r="AY350" s="210" t="s">
        <v>132</v>
      </c>
    </row>
    <row r="351" spans="1:65" s="14" customFormat="1" ht="11.25">
      <c r="B351" s="200"/>
      <c r="C351" s="201"/>
      <c r="D351" s="191" t="s">
        <v>141</v>
      </c>
      <c r="E351" s="202" t="s">
        <v>32</v>
      </c>
      <c r="F351" s="203" t="s">
        <v>213</v>
      </c>
      <c r="G351" s="201"/>
      <c r="H351" s="204">
        <v>10.358000000000001</v>
      </c>
      <c r="I351" s="205"/>
      <c r="J351" s="201"/>
      <c r="K351" s="201"/>
      <c r="L351" s="206"/>
      <c r="M351" s="207"/>
      <c r="N351" s="208"/>
      <c r="O351" s="208"/>
      <c r="P351" s="208"/>
      <c r="Q351" s="208"/>
      <c r="R351" s="208"/>
      <c r="S351" s="208"/>
      <c r="T351" s="209"/>
      <c r="AT351" s="210" t="s">
        <v>141</v>
      </c>
      <c r="AU351" s="210" t="s">
        <v>88</v>
      </c>
      <c r="AV351" s="14" t="s">
        <v>88</v>
      </c>
      <c r="AW351" s="14" t="s">
        <v>40</v>
      </c>
      <c r="AX351" s="14" t="s">
        <v>79</v>
      </c>
      <c r="AY351" s="210" t="s">
        <v>132</v>
      </c>
    </row>
    <row r="352" spans="1:65" s="15" customFormat="1" ht="11.25">
      <c r="B352" s="211"/>
      <c r="C352" s="212"/>
      <c r="D352" s="191" t="s">
        <v>141</v>
      </c>
      <c r="E352" s="213" t="s">
        <v>32</v>
      </c>
      <c r="F352" s="214" t="s">
        <v>145</v>
      </c>
      <c r="G352" s="212"/>
      <c r="H352" s="215">
        <v>73.177999999999997</v>
      </c>
      <c r="I352" s="216"/>
      <c r="J352" s="212"/>
      <c r="K352" s="212"/>
      <c r="L352" s="217"/>
      <c r="M352" s="218"/>
      <c r="N352" s="219"/>
      <c r="O352" s="219"/>
      <c r="P352" s="219"/>
      <c r="Q352" s="219"/>
      <c r="R352" s="219"/>
      <c r="S352" s="219"/>
      <c r="T352" s="220"/>
      <c r="AT352" s="221" t="s">
        <v>141</v>
      </c>
      <c r="AU352" s="221" t="s">
        <v>88</v>
      </c>
      <c r="AV352" s="15" t="s">
        <v>139</v>
      </c>
      <c r="AW352" s="15" t="s">
        <v>40</v>
      </c>
      <c r="AX352" s="15" t="s">
        <v>86</v>
      </c>
      <c r="AY352" s="221" t="s">
        <v>132</v>
      </c>
    </row>
    <row r="353" spans="1:65" s="2" customFormat="1" ht="55.5" customHeight="1">
      <c r="A353" s="37"/>
      <c r="B353" s="38"/>
      <c r="C353" s="176" t="s">
        <v>458</v>
      </c>
      <c r="D353" s="176" t="s">
        <v>135</v>
      </c>
      <c r="E353" s="177" t="s">
        <v>459</v>
      </c>
      <c r="F353" s="178" t="s">
        <v>460</v>
      </c>
      <c r="G353" s="179" t="s">
        <v>195</v>
      </c>
      <c r="H353" s="180">
        <v>1421.595</v>
      </c>
      <c r="I353" s="181"/>
      <c r="J353" s="182">
        <f>ROUND(I353*H353,2)</f>
        <v>0</v>
      </c>
      <c r="K353" s="178" t="s">
        <v>32</v>
      </c>
      <c r="L353" s="42"/>
      <c r="M353" s="183" t="s">
        <v>32</v>
      </c>
      <c r="N353" s="184" t="s">
        <v>50</v>
      </c>
      <c r="O353" s="67"/>
      <c r="P353" s="185">
        <f>O353*H353</f>
        <v>0</v>
      </c>
      <c r="Q353" s="185">
        <v>8.0000000000000007E-5</v>
      </c>
      <c r="R353" s="185">
        <f>Q353*H353</f>
        <v>0.11372760000000001</v>
      </c>
      <c r="S353" s="185">
        <v>0</v>
      </c>
      <c r="T353" s="18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7" t="s">
        <v>261</v>
      </c>
      <c r="AT353" s="187" t="s">
        <v>135</v>
      </c>
      <c r="AU353" s="187" t="s">
        <v>88</v>
      </c>
      <c r="AY353" s="19" t="s">
        <v>132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19" t="s">
        <v>86</v>
      </c>
      <c r="BK353" s="188">
        <f>ROUND(I353*H353,2)</f>
        <v>0</v>
      </c>
      <c r="BL353" s="19" t="s">
        <v>261</v>
      </c>
      <c r="BM353" s="187" t="s">
        <v>461</v>
      </c>
    </row>
    <row r="354" spans="1:65" s="14" customFormat="1" ht="11.25">
      <c r="B354" s="200"/>
      <c r="C354" s="201"/>
      <c r="D354" s="191" t="s">
        <v>141</v>
      </c>
      <c r="E354" s="202" t="s">
        <v>32</v>
      </c>
      <c r="F354" s="203" t="s">
        <v>199</v>
      </c>
      <c r="G354" s="201"/>
      <c r="H354" s="204">
        <v>1247</v>
      </c>
      <c r="I354" s="205"/>
      <c r="J354" s="201"/>
      <c r="K354" s="201"/>
      <c r="L354" s="206"/>
      <c r="M354" s="207"/>
      <c r="N354" s="208"/>
      <c r="O354" s="208"/>
      <c r="P354" s="208"/>
      <c r="Q354" s="208"/>
      <c r="R354" s="208"/>
      <c r="S354" s="208"/>
      <c r="T354" s="209"/>
      <c r="AT354" s="210" t="s">
        <v>141</v>
      </c>
      <c r="AU354" s="210" t="s">
        <v>88</v>
      </c>
      <c r="AV354" s="14" t="s">
        <v>88</v>
      </c>
      <c r="AW354" s="14" t="s">
        <v>40</v>
      </c>
      <c r="AX354" s="14" t="s">
        <v>79</v>
      </c>
      <c r="AY354" s="210" t="s">
        <v>132</v>
      </c>
    </row>
    <row r="355" spans="1:65" s="14" customFormat="1" ht="11.25">
      <c r="B355" s="200"/>
      <c r="C355" s="201"/>
      <c r="D355" s="191" t="s">
        <v>141</v>
      </c>
      <c r="E355" s="202" t="s">
        <v>32</v>
      </c>
      <c r="F355" s="203" t="s">
        <v>200</v>
      </c>
      <c r="G355" s="201"/>
      <c r="H355" s="204">
        <v>174.595</v>
      </c>
      <c r="I355" s="205"/>
      <c r="J355" s="201"/>
      <c r="K355" s="201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141</v>
      </c>
      <c r="AU355" s="210" t="s">
        <v>88</v>
      </c>
      <c r="AV355" s="14" t="s">
        <v>88</v>
      </c>
      <c r="AW355" s="14" t="s">
        <v>40</v>
      </c>
      <c r="AX355" s="14" t="s">
        <v>79</v>
      </c>
      <c r="AY355" s="210" t="s">
        <v>132</v>
      </c>
    </row>
    <row r="356" spans="1:65" s="15" customFormat="1" ht="11.25">
      <c r="B356" s="211"/>
      <c r="C356" s="212"/>
      <c r="D356" s="191" t="s">
        <v>141</v>
      </c>
      <c r="E356" s="213" t="s">
        <v>32</v>
      </c>
      <c r="F356" s="214" t="s">
        <v>145</v>
      </c>
      <c r="G356" s="212"/>
      <c r="H356" s="215">
        <v>1421.595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141</v>
      </c>
      <c r="AU356" s="221" t="s">
        <v>88</v>
      </c>
      <c r="AV356" s="15" t="s">
        <v>139</v>
      </c>
      <c r="AW356" s="15" t="s">
        <v>40</v>
      </c>
      <c r="AX356" s="15" t="s">
        <v>86</v>
      </c>
      <c r="AY356" s="221" t="s">
        <v>132</v>
      </c>
    </row>
    <row r="357" spans="1:65" s="2" customFormat="1" ht="49.15" customHeight="1">
      <c r="A357" s="37"/>
      <c r="B357" s="38"/>
      <c r="C357" s="176" t="s">
        <v>462</v>
      </c>
      <c r="D357" s="176" t="s">
        <v>135</v>
      </c>
      <c r="E357" s="177" t="s">
        <v>463</v>
      </c>
      <c r="F357" s="178" t="s">
        <v>464</v>
      </c>
      <c r="G357" s="179" t="s">
        <v>195</v>
      </c>
      <c r="H357" s="180">
        <v>148.18100000000001</v>
      </c>
      <c r="I357" s="181"/>
      <c r="J357" s="182">
        <f>ROUND(I357*H357,2)</f>
        <v>0</v>
      </c>
      <c r="K357" s="178" t="s">
        <v>172</v>
      </c>
      <c r="L357" s="42"/>
      <c r="M357" s="183" t="s">
        <v>32</v>
      </c>
      <c r="N357" s="184" t="s">
        <v>50</v>
      </c>
      <c r="O357" s="67"/>
      <c r="P357" s="185">
        <f>O357*H357</f>
        <v>0</v>
      </c>
      <c r="Q357" s="185">
        <v>3.0000000000000001E-5</v>
      </c>
      <c r="R357" s="185">
        <f>Q357*H357</f>
        <v>4.4454300000000002E-3</v>
      </c>
      <c r="S357" s="185">
        <v>0</v>
      </c>
      <c r="T357" s="186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7" t="s">
        <v>261</v>
      </c>
      <c r="AT357" s="187" t="s">
        <v>135</v>
      </c>
      <c r="AU357" s="187" t="s">
        <v>88</v>
      </c>
      <c r="AY357" s="19" t="s">
        <v>132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19" t="s">
        <v>86</v>
      </c>
      <c r="BK357" s="188">
        <f>ROUND(I357*H357,2)</f>
        <v>0</v>
      </c>
      <c r="BL357" s="19" t="s">
        <v>261</v>
      </c>
      <c r="BM357" s="187" t="s">
        <v>465</v>
      </c>
    </row>
    <row r="358" spans="1:65" s="2" customFormat="1" ht="11.25">
      <c r="A358" s="37"/>
      <c r="B358" s="38"/>
      <c r="C358" s="39"/>
      <c r="D358" s="247" t="s">
        <v>197</v>
      </c>
      <c r="E358" s="39"/>
      <c r="F358" s="248" t="s">
        <v>466</v>
      </c>
      <c r="G358" s="39"/>
      <c r="H358" s="39"/>
      <c r="I358" s="223"/>
      <c r="J358" s="39"/>
      <c r="K358" s="39"/>
      <c r="L358" s="42"/>
      <c r="M358" s="224"/>
      <c r="N358" s="225"/>
      <c r="O358" s="67"/>
      <c r="P358" s="67"/>
      <c r="Q358" s="67"/>
      <c r="R358" s="67"/>
      <c r="S358" s="67"/>
      <c r="T358" s="68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9" t="s">
        <v>197</v>
      </c>
      <c r="AU358" s="19" t="s">
        <v>88</v>
      </c>
    </row>
    <row r="359" spans="1:65" s="14" customFormat="1" ht="22.5">
      <c r="B359" s="200"/>
      <c r="C359" s="201"/>
      <c r="D359" s="191" t="s">
        <v>141</v>
      </c>
      <c r="E359" s="202" t="s">
        <v>32</v>
      </c>
      <c r="F359" s="203" t="s">
        <v>467</v>
      </c>
      <c r="G359" s="201"/>
      <c r="H359" s="204">
        <v>111.883</v>
      </c>
      <c r="I359" s="205"/>
      <c r="J359" s="201"/>
      <c r="K359" s="201"/>
      <c r="L359" s="206"/>
      <c r="M359" s="207"/>
      <c r="N359" s="208"/>
      <c r="O359" s="208"/>
      <c r="P359" s="208"/>
      <c r="Q359" s="208"/>
      <c r="R359" s="208"/>
      <c r="S359" s="208"/>
      <c r="T359" s="209"/>
      <c r="AT359" s="210" t="s">
        <v>141</v>
      </c>
      <c r="AU359" s="210" t="s">
        <v>88</v>
      </c>
      <c r="AV359" s="14" t="s">
        <v>88</v>
      </c>
      <c r="AW359" s="14" t="s">
        <v>40</v>
      </c>
      <c r="AX359" s="14" t="s">
        <v>79</v>
      </c>
      <c r="AY359" s="210" t="s">
        <v>132</v>
      </c>
    </row>
    <row r="360" spans="1:65" s="14" customFormat="1" ht="22.5">
      <c r="B360" s="200"/>
      <c r="C360" s="201"/>
      <c r="D360" s="191" t="s">
        <v>141</v>
      </c>
      <c r="E360" s="202" t="s">
        <v>32</v>
      </c>
      <c r="F360" s="203" t="s">
        <v>468</v>
      </c>
      <c r="G360" s="201"/>
      <c r="H360" s="204">
        <v>36.298000000000002</v>
      </c>
      <c r="I360" s="205"/>
      <c r="J360" s="201"/>
      <c r="K360" s="201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141</v>
      </c>
      <c r="AU360" s="210" t="s">
        <v>88</v>
      </c>
      <c r="AV360" s="14" t="s">
        <v>88</v>
      </c>
      <c r="AW360" s="14" t="s">
        <v>40</v>
      </c>
      <c r="AX360" s="14" t="s">
        <v>79</v>
      </c>
      <c r="AY360" s="210" t="s">
        <v>132</v>
      </c>
    </row>
    <row r="361" spans="1:65" s="15" customFormat="1" ht="11.25">
      <c r="B361" s="211"/>
      <c r="C361" s="212"/>
      <c r="D361" s="191" t="s">
        <v>141</v>
      </c>
      <c r="E361" s="213" t="s">
        <v>32</v>
      </c>
      <c r="F361" s="214" t="s">
        <v>145</v>
      </c>
      <c r="G361" s="212"/>
      <c r="H361" s="215">
        <v>148.18100000000001</v>
      </c>
      <c r="I361" s="216"/>
      <c r="J361" s="212"/>
      <c r="K361" s="212"/>
      <c r="L361" s="217"/>
      <c r="M361" s="218"/>
      <c r="N361" s="219"/>
      <c r="O361" s="219"/>
      <c r="P361" s="219"/>
      <c r="Q361" s="219"/>
      <c r="R361" s="219"/>
      <c r="S361" s="219"/>
      <c r="T361" s="220"/>
      <c r="AT361" s="221" t="s">
        <v>141</v>
      </c>
      <c r="AU361" s="221" t="s">
        <v>88</v>
      </c>
      <c r="AV361" s="15" t="s">
        <v>139</v>
      </c>
      <c r="AW361" s="15" t="s">
        <v>40</v>
      </c>
      <c r="AX361" s="15" t="s">
        <v>86</v>
      </c>
      <c r="AY361" s="221" t="s">
        <v>132</v>
      </c>
    </row>
    <row r="362" spans="1:65" s="2" customFormat="1" ht="24.2" customHeight="1">
      <c r="A362" s="37"/>
      <c r="B362" s="38"/>
      <c r="C362" s="237" t="s">
        <v>469</v>
      </c>
      <c r="D362" s="237" t="s">
        <v>169</v>
      </c>
      <c r="E362" s="238" t="s">
        <v>470</v>
      </c>
      <c r="F362" s="239" t="s">
        <v>471</v>
      </c>
      <c r="G362" s="240" t="s">
        <v>195</v>
      </c>
      <c r="H362" s="241">
        <v>1805.242</v>
      </c>
      <c r="I362" s="242"/>
      <c r="J362" s="243">
        <f>ROUND(I362*H362,2)</f>
        <v>0</v>
      </c>
      <c r="K362" s="239" t="s">
        <v>172</v>
      </c>
      <c r="L362" s="244"/>
      <c r="M362" s="245" t="s">
        <v>32</v>
      </c>
      <c r="N362" s="246" t="s">
        <v>50</v>
      </c>
      <c r="O362" s="67"/>
      <c r="P362" s="185">
        <f>O362*H362</f>
        <v>0</v>
      </c>
      <c r="Q362" s="185">
        <v>1.9E-3</v>
      </c>
      <c r="R362" s="185">
        <f>Q362*H362</f>
        <v>3.4299597999999998</v>
      </c>
      <c r="S362" s="185">
        <v>0</v>
      </c>
      <c r="T362" s="186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7" t="s">
        <v>353</v>
      </c>
      <c r="AT362" s="187" t="s">
        <v>169</v>
      </c>
      <c r="AU362" s="187" t="s">
        <v>88</v>
      </c>
      <c r="AY362" s="19" t="s">
        <v>132</v>
      </c>
      <c r="BE362" s="188">
        <f>IF(N362="základní",J362,0)</f>
        <v>0</v>
      </c>
      <c r="BF362" s="188">
        <f>IF(N362="snížená",J362,0)</f>
        <v>0</v>
      </c>
      <c r="BG362" s="188">
        <f>IF(N362="zákl. přenesená",J362,0)</f>
        <v>0</v>
      </c>
      <c r="BH362" s="188">
        <f>IF(N362="sníž. přenesená",J362,0)</f>
        <v>0</v>
      </c>
      <c r="BI362" s="188">
        <f>IF(N362="nulová",J362,0)</f>
        <v>0</v>
      </c>
      <c r="BJ362" s="19" t="s">
        <v>86</v>
      </c>
      <c r="BK362" s="188">
        <f>ROUND(I362*H362,2)</f>
        <v>0</v>
      </c>
      <c r="BL362" s="19" t="s">
        <v>261</v>
      </c>
      <c r="BM362" s="187" t="s">
        <v>472</v>
      </c>
    </row>
    <row r="363" spans="1:65" s="2" customFormat="1" ht="29.25">
      <c r="A363" s="37"/>
      <c r="B363" s="38"/>
      <c r="C363" s="39"/>
      <c r="D363" s="191" t="s">
        <v>151</v>
      </c>
      <c r="E363" s="39"/>
      <c r="F363" s="222" t="s">
        <v>473</v>
      </c>
      <c r="G363" s="39"/>
      <c r="H363" s="39"/>
      <c r="I363" s="223"/>
      <c r="J363" s="39"/>
      <c r="K363" s="39"/>
      <c r="L363" s="42"/>
      <c r="M363" s="224"/>
      <c r="N363" s="225"/>
      <c r="O363" s="67"/>
      <c r="P363" s="67"/>
      <c r="Q363" s="67"/>
      <c r="R363" s="67"/>
      <c r="S363" s="67"/>
      <c r="T363" s="68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9" t="s">
        <v>151</v>
      </c>
      <c r="AU363" s="19" t="s">
        <v>88</v>
      </c>
    </row>
    <row r="364" spans="1:65" s="13" customFormat="1" ht="11.25">
      <c r="B364" s="189"/>
      <c r="C364" s="190"/>
      <c r="D364" s="191" t="s">
        <v>141</v>
      </c>
      <c r="E364" s="192" t="s">
        <v>32</v>
      </c>
      <c r="F364" s="193" t="s">
        <v>474</v>
      </c>
      <c r="G364" s="190"/>
      <c r="H364" s="192" t="s">
        <v>32</v>
      </c>
      <c r="I364" s="194"/>
      <c r="J364" s="190"/>
      <c r="K364" s="190"/>
      <c r="L364" s="195"/>
      <c r="M364" s="196"/>
      <c r="N364" s="197"/>
      <c r="O364" s="197"/>
      <c r="P364" s="197"/>
      <c r="Q364" s="197"/>
      <c r="R364" s="197"/>
      <c r="S364" s="197"/>
      <c r="T364" s="198"/>
      <c r="AT364" s="199" t="s">
        <v>141</v>
      </c>
      <c r="AU364" s="199" t="s">
        <v>88</v>
      </c>
      <c r="AV364" s="13" t="s">
        <v>86</v>
      </c>
      <c r="AW364" s="13" t="s">
        <v>40</v>
      </c>
      <c r="AX364" s="13" t="s">
        <v>79</v>
      </c>
      <c r="AY364" s="199" t="s">
        <v>132</v>
      </c>
    </row>
    <row r="365" spans="1:65" s="14" customFormat="1" ht="11.25">
      <c r="B365" s="200"/>
      <c r="C365" s="201"/>
      <c r="D365" s="191" t="s">
        <v>141</v>
      </c>
      <c r="E365" s="202" t="s">
        <v>32</v>
      </c>
      <c r="F365" s="203" t="s">
        <v>199</v>
      </c>
      <c r="G365" s="201"/>
      <c r="H365" s="204">
        <v>1247</v>
      </c>
      <c r="I365" s="205"/>
      <c r="J365" s="201"/>
      <c r="K365" s="201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141</v>
      </c>
      <c r="AU365" s="210" t="s">
        <v>88</v>
      </c>
      <c r="AV365" s="14" t="s">
        <v>88</v>
      </c>
      <c r="AW365" s="14" t="s">
        <v>40</v>
      </c>
      <c r="AX365" s="14" t="s">
        <v>79</v>
      </c>
      <c r="AY365" s="210" t="s">
        <v>132</v>
      </c>
    </row>
    <row r="366" spans="1:65" s="14" customFormat="1" ht="11.25">
      <c r="B366" s="200"/>
      <c r="C366" s="201"/>
      <c r="D366" s="191" t="s">
        <v>141</v>
      </c>
      <c r="E366" s="202" t="s">
        <v>32</v>
      </c>
      <c r="F366" s="203" t="s">
        <v>200</v>
      </c>
      <c r="G366" s="201"/>
      <c r="H366" s="204">
        <v>174.595</v>
      </c>
      <c r="I366" s="205"/>
      <c r="J366" s="201"/>
      <c r="K366" s="201"/>
      <c r="L366" s="206"/>
      <c r="M366" s="207"/>
      <c r="N366" s="208"/>
      <c r="O366" s="208"/>
      <c r="P366" s="208"/>
      <c r="Q366" s="208"/>
      <c r="R366" s="208"/>
      <c r="S366" s="208"/>
      <c r="T366" s="209"/>
      <c r="AT366" s="210" t="s">
        <v>141</v>
      </c>
      <c r="AU366" s="210" t="s">
        <v>88</v>
      </c>
      <c r="AV366" s="14" t="s">
        <v>88</v>
      </c>
      <c r="AW366" s="14" t="s">
        <v>40</v>
      </c>
      <c r="AX366" s="14" t="s">
        <v>79</v>
      </c>
      <c r="AY366" s="210" t="s">
        <v>132</v>
      </c>
    </row>
    <row r="367" spans="1:65" s="16" customFormat="1" ht="11.25">
      <c r="B367" s="226"/>
      <c r="C367" s="227"/>
      <c r="D367" s="191" t="s">
        <v>141</v>
      </c>
      <c r="E367" s="228" t="s">
        <v>32</v>
      </c>
      <c r="F367" s="229" t="s">
        <v>160</v>
      </c>
      <c r="G367" s="227"/>
      <c r="H367" s="230">
        <v>1421.595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AT367" s="236" t="s">
        <v>141</v>
      </c>
      <c r="AU367" s="236" t="s">
        <v>88</v>
      </c>
      <c r="AV367" s="16" t="s">
        <v>133</v>
      </c>
      <c r="AW367" s="16" t="s">
        <v>40</v>
      </c>
      <c r="AX367" s="16" t="s">
        <v>79</v>
      </c>
      <c r="AY367" s="236" t="s">
        <v>132</v>
      </c>
    </row>
    <row r="368" spans="1:65" s="13" customFormat="1" ht="11.25">
      <c r="B368" s="189"/>
      <c r="C368" s="190"/>
      <c r="D368" s="191" t="s">
        <v>141</v>
      </c>
      <c r="E368" s="192" t="s">
        <v>32</v>
      </c>
      <c r="F368" s="193" t="s">
        <v>475</v>
      </c>
      <c r="G368" s="190"/>
      <c r="H368" s="192" t="s">
        <v>32</v>
      </c>
      <c r="I368" s="194"/>
      <c r="J368" s="190"/>
      <c r="K368" s="190"/>
      <c r="L368" s="195"/>
      <c r="M368" s="196"/>
      <c r="N368" s="197"/>
      <c r="O368" s="197"/>
      <c r="P368" s="197"/>
      <c r="Q368" s="197"/>
      <c r="R368" s="197"/>
      <c r="S368" s="197"/>
      <c r="T368" s="198"/>
      <c r="AT368" s="199" t="s">
        <v>141</v>
      </c>
      <c r="AU368" s="199" t="s">
        <v>88</v>
      </c>
      <c r="AV368" s="13" t="s">
        <v>86</v>
      </c>
      <c r="AW368" s="13" t="s">
        <v>40</v>
      </c>
      <c r="AX368" s="13" t="s">
        <v>79</v>
      </c>
      <c r="AY368" s="199" t="s">
        <v>132</v>
      </c>
    </row>
    <row r="369" spans="1:65" s="14" customFormat="1" ht="22.5">
      <c r="B369" s="200"/>
      <c r="C369" s="201"/>
      <c r="D369" s="191" t="s">
        <v>141</v>
      </c>
      <c r="E369" s="202" t="s">
        <v>32</v>
      </c>
      <c r="F369" s="203" t="s">
        <v>467</v>
      </c>
      <c r="G369" s="201"/>
      <c r="H369" s="204">
        <v>111.883</v>
      </c>
      <c r="I369" s="205"/>
      <c r="J369" s="201"/>
      <c r="K369" s="201"/>
      <c r="L369" s="206"/>
      <c r="M369" s="207"/>
      <c r="N369" s="208"/>
      <c r="O369" s="208"/>
      <c r="P369" s="208"/>
      <c r="Q369" s="208"/>
      <c r="R369" s="208"/>
      <c r="S369" s="208"/>
      <c r="T369" s="209"/>
      <c r="AT369" s="210" t="s">
        <v>141</v>
      </c>
      <c r="AU369" s="210" t="s">
        <v>88</v>
      </c>
      <c r="AV369" s="14" t="s">
        <v>88</v>
      </c>
      <c r="AW369" s="14" t="s">
        <v>40</v>
      </c>
      <c r="AX369" s="14" t="s">
        <v>79</v>
      </c>
      <c r="AY369" s="210" t="s">
        <v>132</v>
      </c>
    </row>
    <row r="370" spans="1:65" s="14" customFormat="1" ht="22.5">
      <c r="B370" s="200"/>
      <c r="C370" s="201"/>
      <c r="D370" s="191" t="s">
        <v>141</v>
      </c>
      <c r="E370" s="202" t="s">
        <v>32</v>
      </c>
      <c r="F370" s="203" t="s">
        <v>468</v>
      </c>
      <c r="G370" s="201"/>
      <c r="H370" s="204">
        <v>36.298000000000002</v>
      </c>
      <c r="I370" s="205"/>
      <c r="J370" s="201"/>
      <c r="K370" s="201"/>
      <c r="L370" s="206"/>
      <c r="M370" s="207"/>
      <c r="N370" s="208"/>
      <c r="O370" s="208"/>
      <c r="P370" s="208"/>
      <c r="Q370" s="208"/>
      <c r="R370" s="208"/>
      <c r="S370" s="208"/>
      <c r="T370" s="209"/>
      <c r="AT370" s="210" t="s">
        <v>141</v>
      </c>
      <c r="AU370" s="210" t="s">
        <v>88</v>
      </c>
      <c r="AV370" s="14" t="s">
        <v>88</v>
      </c>
      <c r="AW370" s="14" t="s">
        <v>40</v>
      </c>
      <c r="AX370" s="14" t="s">
        <v>79</v>
      </c>
      <c r="AY370" s="210" t="s">
        <v>132</v>
      </c>
    </row>
    <row r="371" spans="1:65" s="16" customFormat="1" ht="11.25">
      <c r="B371" s="226"/>
      <c r="C371" s="227"/>
      <c r="D371" s="191" t="s">
        <v>141</v>
      </c>
      <c r="E371" s="228" t="s">
        <v>32</v>
      </c>
      <c r="F371" s="229" t="s">
        <v>160</v>
      </c>
      <c r="G371" s="227"/>
      <c r="H371" s="230">
        <v>148.18099999999998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AT371" s="236" t="s">
        <v>141</v>
      </c>
      <c r="AU371" s="236" t="s">
        <v>88</v>
      </c>
      <c r="AV371" s="16" t="s">
        <v>133</v>
      </c>
      <c r="AW371" s="16" t="s">
        <v>40</v>
      </c>
      <c r="AX371" s="16" t="s">
        <v>79</v>
      </c>
      <c r="AY371" s="236" t="s">
        <v>132</v>
      </c>
    </row>
    <row r="372" spans="1:65" s="15" customFormat="1" ht="11.25">
      <c r="B372" s="211"/>
      <c r="C372" s="212"/>
      <c r="D372" s="191" t="s">
        <v>141</v>
      </c>
      <c r="E372" s="213" t="s">
        <v>32</v>
      </c>
      <c r="F372" s="214" t="s">
        <v>145</v>
      </c>
      <c r="G372" s="212"/>
      <c r="H372" s="215">
        <v>1569.7760000000001</v>
      </c>
      <c r="I372" s="216"/>
      <c r="J372" s="212"/>
      <c r="K372" s="212"/>
      <c r="L372" s="217"/>
      <c r="M372" s="218"/>
      <c r="N372" s="219"/>
      <c r="O372" s="219"/>
      <c r="P372" s="219"/>
      <c r="Q372" s="219"/>
      <c r="R372" s="219"/>
      <c r="S372" s="219"/>
      <c r="T372" s="220"/>
      <c r="AT372" s="221" t="s">
        <v>141</v>
      </c>
      <c r="AU372" s="221" t="s">
        <v>88</v>
      </c>
      <c r="AV372" s="15" t="s">
        <v>139</v>
      </c>
      <c r="AW372" s="15" t="s">
        <v>40</v>
      </c>
      <c r="AX372" s="15" t="s">
        <v>86</v>
      </c>
      <c r="AY372" s="221" t="s">
        <v>132</v>
      </c>
    </row>
    <row r="373" spans="1:65" s="14" customFormat="1" ht="11.25">
      <c r="B373" s="200"/>
      <c r="C373" s="201"/>
      <c r="D373" s="191" t="s">
        <v>141</v>
      </c>
      <c r="E373" s="201"/>
      <c r="F373" s="203" t="s">
        <v>476</v>
      </c>
      <c r="G373" s="201"/>
      <c r="H373" s="204">
        <v>1805.242</v>
      </c>
      <c r="I373" s="205"/>
      <c r="J373" s="201"/>
      <c r="K373" s="201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141</v>
      </c>
      <c r="AU373" s="210" t="s">
        <v>88</v>
      </c>
      <c r="AV373" s="14" t="s">
        <v>88</v>
      </c>
      <c r="AW373" s="14" t="s">
        <v>4</v>
      </c>
      <c r="AX373" s="14" t="s">
        <v>86</v>
      </c>
      <c r="AY373" s="210" t="s">
        <v>132</v>
      </c>
    </row>
    <row r="374" spans="1:65" s="2" customFormat="1" ht="37.9" customHeight="1">
      <c r="A374" s="37"/>
      <c r="B374" s="38"/>
      <c r="C374" s="176" t="s">
        <v>477</v>
      </c>
      <c r="D374" s="176" t="s">
        <v>135</v>
      </c>
      <c r="E374" s="177" t="s">
        <v>478</v>
      </c>
      <c r="F374" s="178" t="s">
        <v>479</v>
      </c>
      <c r="G374" s="179" t="s">
        <v>195</v>
      </c>
      <c r="H374" s="180">
        <v>148.52699999999999</v>
      </c>
      <c r="I374" s="181"/>
      <c r="J374" s="182">
        <f>ROUND(I374*H374,2)</f>
        <v>0</v>
      </c>
      <c r="K374" s="178" t="s">
        <v>172</v>
      </c>
      <c r="L374" s="42"/>
      <c r="M374" s="183" t="s">
        <v>32</v>
      </c>
      <c r="N374" s="184" t="s">
        <v>50</v>
      </c>
      <c r="O374" s="67"/>
      <c r="P374" s="185">
        <f>O374*H374</f>
        <v>0</v>
      </c>
      <c r="Q374" s="185">
        <v>0</v>
      </c>
      <c r="R374" s="185">
        <f>Q374*H374</f>
        <v>0</v>
      </c>
      <c r="S374" s="185">
        <v>3.2000000000000002E-3</v>
      </c>
      <c r="T374" s="186">
        <f>S374*H374</f>
        <v>0.4752864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7" t="s">
        <v>261</v>
      </c>
      <c r="AT374" s="187" t="s">
        <v>135</v>
      </c>
      <c r="AU374" s="187" t="s">
        <v>88</v>
      </c>
      <c r="AY374" s="19" t="s">
        <v>132</v>
      </c>
      <c r="BE374" s="188">
        <f>IF(N374="základní",J374,0)</f>
        <v>0</v>
      </c>
      <c r="BF374" s="188">
        <f>IF(N374="snížená",J374,0)</f>
        <v>0</v>
      </c>
      <c r="BG374" s="188">
        <f>IF(N374="zákl. přenesená",J374,0)</f>
        <v>0</v>
      </c>
      <c r="BH374" s="188">
        <f>IF(N374="sníž. přenesená",J374,0)</f>
        <v>0</v>
      </c>
      <c r="BI374" s="188">
        <f>IF(N374="nulová",J374,0)</f>
        <v>0</v>
      </c>
      <c r="BJ374" s="19" t="s">
        <v>86</v>
      </c>
      <c r="BK374" s="188">
        <f>ROUND(I374*H374,2)</f>
        <v>0</v>
      </c>
      <c r="BL374" s="19" t="s">
        <v>261</v>
      </c>
      <c r="BM374" s="187" t="s">
        <v>480</v>
      </c>
    </row>
    <row r="375" spans="1:65" s="2" customFormat="1" ht="11.25">
      <c r="A375" s="37"/>
      <c r="B375" s="38"/>
      <c r="C375" s="39"/>
      <c r="D375" s="247" t="s">
        <v>197</v>
      </c>
      <c r="E375" s="39"/>
      <c r="F375" s="248" t="s">
        <v>481</v>
      </c>
      <c r="G375" s="39"/>
      <c r="H375" s="39"/>
      <c r="I375" s="223"/>
      <c r="J375" s="39"/>
      <c r="K375" s="39"/>
      <c r="L375" s="42"/>
      <c r="M375" s="224"/>
      <c r="N375" s="225"/>
      <c r="O375" s="67"/>
      <c r="P375" s="67"/>
      <c r="Q375" s="67"/>
      <c r="R375" s="67"/>
      <c r="S375" s="67"/>
      <c r="T375" s="68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9" t="s">
        <v>197</v>
      </c>
      <c r="AU375" s="19" t="s">
        <v>88</v>
      </c>
    </row>
    <row r="376" spans="1:65" s="2" customFormat="1" ht="19.5">
      <c r="A376" s="37"/>
      <c r="B376" s="38"/>
      <c r="C376" s="39"/>
      <c r="D376" s="191" t="s">
        <v>151</v>
      </c>
      <c r="E376" s="39"/>
      <c r="F376" s="222" t="s">
        <v>482</v>
      </c>
      <c r="G376" s="39"/>
      <c r="H376" s="39"/>
      <c r="I376" s="223"/>
      <c r="J376" s="39"/>
      <c r="K376" s="39"/>
      <c r="L376" s="42"/>
      <c r="M376" s="224"/>
      <c r="N376" s="225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9" t="s">
        <v>151</v>
      </c>
      <c r="AU376" s="19" t="s">
        <v>88</v>
      </c>
    </row>
    <row r="377" spans="1:65" s="14" customFormat="1" ht="22.5">
      <c r="B377" s="200"/>
      <c r="C377" s="201"/>
      <c r="D377" s="191" t="s">
        <v>141</v>
      </c>
      <c r="E377" s="202" t="s">
        <v>32</v>
      </c>
      <c r="F377" s="203" t="s">
        <v>483</v>
      </c>
      <c r="G377" s="201"/>
      <c r="H377" s="204">
        <v>112.229</v>
      </c>
      <c r="I377" s="205"/>
      <c r="J377" s="201"/>
      <c r="K377" s="201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141</v>
      </c>
      <c r="AU377" s="210" t="s">
        <v>88</v>
      </c>
      <c r="AV377" s="14" t="s">
        <v>88</v>
      </c>
      <c r="AW377" s="14" t="s">
        <v>40</v>
      </c>
      <c r="AX377" s="14" t="s">
        <v>79</v>
      </c>
      <c r="AY377" s="210" t="s">
        <v>132</v>
      </c>
    </row>
    <row r="378" spans="1:65" s="14" customFormat="1" ht="22.5">
      <c r="B378" s="200"/>
      <c r="C378" s="201"/>
      <c r="D378" s="191" t="s">
        <v>141</v>
      </c>
      <c r="E378" s="202" t="s">
        <v>32</v>
      </c>
      <c r="F378" s="203" t="s">
        <v>468</v>
      </c>
      <c r="G378" s="201"/>
      <c r="H378" s="204">
        <v>36.298000000000002</v>
      </c>
      <c r="I378" s="205"/>
      <c r="J378" s="201"/>
      <c r="K378" s="201"/>
      <c r="L378" s="206"/>
      <c r="M378" s="207"/>
      <c r="N378" s="208"/>
      <c r="O378" s="208"/>
      <c r="P378" s="208"/>
      <c r="Q378" s="208"/>
      <c r="R378" s="208"/>
      <c r="S378" s="208"/>
      <c r="T378" s="209"/>
      <c r="AT378" s="210" t="s">
        <v>141</v>
      </c>
      <c r="AU378" s="210" t="s">
        <v>88</v>
      </c>
      <c r="AV378" s="14" t="s">
        <v>88</v>
      </c>
      <c r="AW378" s="14" t="s">
        <v>40</v>
      </c>
      <c r="AX378" s="14" t="s">
        <v>79</v>
      </c>
      <c r="AY378" s="210" t="s">
        <v>132</v>
      </c>
    </row>
    <row r="379" spans="1:65" s="15" customFormat="1" ht="11.25">
      <c r="B379" s="211"/>
      <c r="C379" s="212"/>
      <c r="D379" s="191" t="s">
        <v>141</v>
      </c>
      <c r="E379" s="213" t="s">
        <v>32</v>
      </c>
      <c r="F379" s="214" t="s">
        <v>145</v>
      </c>
      <c r="G379" s="212"/>
      <c r="H379" s="215">
        <v>148.52699999999999</v>
      </c>
      <c r="I379" s="216"/>
      <c r="J379" s="212"/>
      <c r="K379" s="212"/>
      <c r="L379" s="217"/>
      <c r="M379" s="218"/>
      <c r="N379" s="219"/>
      <c r="O379" s="219"/>
      <c r="P379" s="219"/>
      <c r="Q379" s="219"/>
      <c r="R379" s="219"/>
      <c r="S379" s="219"/>
      <c r="T379" s="220"/>
      <c r="AT379" s="221" t="s">
        <v>141</v>
      </c>
      <c r="AU379" s="221" t="s">
        <v>88</v>
      </c>
      <c r="AV379" s="15" t="s">
        <v>139</v>
      </c>
      <c r="AW379" s="15" t="s">
        <v>40</v>
      </c>
      <c r="AX379" s="15" t="s">
        <v>86</v>
      </c>
      <c r="AY379" s="221" t="s">
        <v>132</v>
      </c>
    </row>
    <row r="380" spans="1:65" s="2" customFormat="1" ht="44.25" customHeight="1">
      <c r="A380" s="37"/>
      <c r="B380" s="38"/>
      <c r="C380" s="176" t="s">
        <v>484</v>
      </c>
      <c r="D380" s="176" t="s">
        <v>135</v>
      </c>
      <c r="E380" s="177" t="s">
        <v>485</v>
      </c>
      <c r="F380" s="178" t="s">
        <v>486</v>
      </c>
      <c r="G380" s="179" t="s">
        <v>487</v>
      </c>
      <c r="H380" s="249"/>
      <c r="I380" s="181"/>
      <c r="J380" s="182">
        <f>ROUND(I380*H380,2)</f>
        <v>0</v>
      </c>
      <c r="K380" s="178" t="s">
        <v>172</v>
      </c>
      <c r="L380" s="42"/>
      <c r="M380" s="183" t="s">
        <v>32</v>
      </c>
      <c r="N380" s="184" t="s">
        <v>50</v>
      </c>
      <c r="O380" s="67"/>
      <c r="P380" s="185">
        <f>O380*H380</f>
        <v>0</v>
      </c>
      <c r="Q380" s="185">
        <v>0</v>
      </c>
      <c r="R380" s="185">
        <f>Q380*H380</f>
        <v>0</v>
      </c>
      <c r="S380" s="185">
        <v>0</v>
      </c>
      <c r="T380" s="18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7" t="s">
        <v>261</v>
      </c>
      <c r="AT380" s="187" t="s">
        <v>135</v>
      </c>
      <c r="AU380" s="187" t="s">
        <v>88</v>
      </c>
      <c r="AY380" s="19" t="s">
        <v>132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19" t="s">
        <v>86</v>
      </c>
      <c r="BK380" s="188">
        <f>ROUND(I380*H380,2)</f>
        <v>0</v>
      </c>
      <c r="BL380" s="19" t="s">
        <v>261</v>
      </c>
      <c r="BM380" s="187" t="s">
        <v>488</v>
      </c>
    </row>
    <row r="381" spans="1:65" s="2" customFormat="1" ht="11.25">
      <c r="A381" s="37"/>
      <c r="B381" s="38"/>
      <c r="C381" s="39"/>
      <c r="D381" s="247" t="s">
        <v>197</v>
      </c>
      <c r="E381" s="39"/>
      <c r="F381" s="248" t="s">
        <v>489</v>
      </c>
      <c r="G381" s="39"/>
      <c r="H381" s="39"/>
      <c r="I381" s="223"/>
      <c r="J381" s="39"/>
      <c r="K381" s="39"/>
      <c r="L381" s="42"/>
      <c r="M381" s="224"/>
      <c r="N381" s="225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19" t="s">
        <v>197</v>
      </c>
      <c r="AU381" s="19" t="s">
        <v>88</v>
      </c>
    </row>
    <row r="382" spans="1:65" s="12" customFormat="1" ht="22.9" customHeight="1">
      <c r="B382" s="160"/>
      <c r="C382" s="161"/>
      <c r="D382" s="162" t="s">
        <v>78</v>
      </c>
      <c r="E382" s="174" t="s">
        <v>490</v>
      </c>
      <c r="F382" s="174" t="s">
        <v>491</v>
      </c>
      <c r="G382" s="161"/>
      <c r="H382" s="161"/>
      <c r="I382" s="164"/>
      <c r="J382" s="175">
        <f>BK382</f>
        <v>0</v>
      </c>
      <c r="K382" s="161"/>
      <c r="L382" s="166"/>
      <c r="M382" s="167"/>
      <c r="N382" s="168"/>
      <c r="O382" s="168"/>
      <c r="P382" s="169">
        <f>SUM(P383:P403)</f>
        <v>0</v>
      </c>
      <c r="Q382" s="168"/>
      <c r="R382" s="169">
        <f>SUM(R383:R403)</f>
        <v>0.11281999999999999</v>
      </c>
      <c r="S382" s="168"/>
      <c r="T382" s="170">
        <f>SUM(T383:T403)</f>
        <v>0.12484000000000001</v>
      </c>
      <c r="AR382" s="171" t="s">
        <v>88</v>
      </c>
      <c r="AT382" s="172" t="s">
        <v>78</v>
      </c>
      <c r="AU382" s="172" t="s">
        <v>86</v>
      </c>
      <c r="AY382" s="171" t="s">
        <v>132</v>
      </c>
      <c r="BK382" s="173">
        <f>SUM(BK383:BK403)</f>
        <v>0</v>
      </c>
    </row>
    <row r="383" spans="1:65" s="2" customFormat="1" ht="16.5" customHeight="1">
      <c r="A383" s="37"/>
      <c r="B383" s="38"/>
      <c r="C383" s="176" t="s">
        <v>492</v>
      </c>
      <c r="D383" s="176" t="s">
        <v>135</v>
      </c>
      <c r="E383" s="177" t="s">
        <v>493</v>
      </c>
      <c r="F383" s="178" t="s">
        <v>494</v>
      </c>
      <c r="G383" s="179" t="s">
        <v>412</v>
      </c>
      <c r="H383" s="180">
        <v>1</v>
      </c>
      <c r="I383" s="181"/>
      <c r="J383" s="182">
        <f>ROUND(I383*H383,2)</f>
        <v>0</v>
      </c>
      <c r="K383" s="178" t="s">
        <v>32</v>
      </c>
      <c r="L383" s="42"/>
      <c r="M383" s="183" t="s">
        <v>32</v>
      </c>
      <c r="N383" s="184" t="s">
        <v>50</v>
      </c>
      <c r="O383" s="67"/>
      <c r="P383" s="185">
        <f>O383*H383</f>
        <v>0</v>
      </c>
      <c r="Q383" s="185">
        <v>0</v>
      </c>
      <c r="R383" s="185">
        <f>Q383*H383</f>
        <v>0</v>
      </c>
      <c r="S383" s="185">
        <v>0</v>
      </c>
      <c r="T383" s="186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7" t="s">
        <v>261</v>
      </c>
      <c r="AT383" s="187" t="s">
        <v>135</v>
      </c>
      <c r="AU383" s="187" t="s">
        <v>88</v>
      </c>
      <c r="AY383" s="19" t="s">
        <v>132</v>
      </c>
      <c r="BE383" s="188">
        <f>IF(N383="základní",J383,0)</f>
        <v>0</v>
      </c>
      <c r="BF383" s="188">
        <f>IF(N383="snížená",J383,0)</f>
        <v>0</v>
      </c>
      <c r="BG383" s="188">
        <f>IF(N383="zákl. přenesená",J383,0)</f>
        <v>0</v>
      </c>
      <c r="BH383" s="188">
        <f>IF(N383="sníž. přenesená",J383,0)</f>
        <v>0</v>
      </c>
      <c r="BI383" s="188">
        <f>IF(N383="nulová",J383,0)</f>
        <v>0</v>
      </c>
      <c r="BJ383" s="19" t="s">
        <v>86</v>
      </c>
      <c r="BK383" s="188">
        <f>ROUND(I383*H383,2)</f>
        <v>0</v>
      </c>
      <c r="BL383" s="19" t="s">
        <v>261</v>
      </c>
      <c r="BM383" s="187" t="s">
        <v>495</v>
      </c>
    </row>
    <row r="384" spans="1:65" s="14" customFormat="1" ht="11.25">
      <c r="B384" s="200"/>
      <c r="C384" s="201"/>
      <c r="D384" s="191" t="s">
        <v>141</v>
      </c>
      <c r="E384" s="202" t="s">
        <v>32</v>
      </c>
      <c r="F384" s="203" t="s">
        <v>496</v>
      </c>
      <c r="G384" s="201"/>
      <c r="H384" s="204">
        <v>1</v>
      </c>
      <c r="I384" s="205"/>
      <c r="J384" s="201"/>
      <c r="K384" s="201"/>
      <c r="L384" s="206"/>
      <c r="M384" s="207"/>
      <c r="N384" s="208"/>
      <c r="O384" s="208"/>
      <c r="P384" s="208"/>
      <c r="Q384" s="208"/>
      <c r="R384" s="208"/>
      <c r="S384" s="208"/>
      <c r="T384" s="209"/>
      <c r="AT384" s="210" t="s">
        <v>141</v>
      </c>
      <c r="AU384" s="210" t="s">
        <v>88</v>
      </c>
      <c r="AV384" s="14" t="s">
        <v>88</v>
      </c>
      <c r="AW384" s="14" t="s">
        <v>40</v>
      </c>
      <c r="AX384" s="14" t="s">
        <v>86</v>
      </c>
      <c r="AY384" s="210" t="s">
        <v>132</v>
      </c>
    </row>
    <row r="385" spans="1:65" s="2" customFormat="1" ht="16.5" customHeight="1">
      <c r="A385" s="37"/>
      <c r="B385" s="38"/>
      <c r="C385" s="176" t="s">
        <v>497</v>
      </c>
      <c r="D385" s="176" t="s">
        <v>135</v>
      </c>
      <c r="E385" s="177" t="s">
        <v>498</v>
      </c>
      <c r="F385" s="178" t="s">
        <v>499</v>
      </c>
      <c r="G385" s="179" t="s">
        <v>412</v>
      </c>
      <c r="H385" s="180">
        <v>1</v>
      </c>
      <c r="I385" s="181"/>
      <c r="J385" s="182">
        <f>ROUND(I385*H385,2)</f>
        <v>0</v>
      </c>
      <c r="K385" s="178" t="s">
        <v>32</v>
      </c>
      <c r="L385" s="42"/>
      <c r="M385" s="183" t="s">
        <v>32</v>
      </c>
      <c r="N385" s="184" t="s">
        <v>50</v>
      </c>
      <c r="O385" s="67"/>
      <c r="P385" s="185">
        <f>O385*H385</f>
        <v>0</v>
      </c>
      <c r="Q385" s="185">
        <v>0</v>
      </c>
      <c r="R385" s="185">
        <f>Q385*H385</f>
        <v>0</v>
      </c>
      <c r="S385" s="185">
        <v>1.6E-2</v>
      </c>
      <c r="T385" s="186">
        <f>S385*H385</f>
        <v>1.6E-2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7" t="s">
        <v>261</v>
      </c>
      <c r="AT385" s="187" t="s">
        <v>135</v>
      </c>
      <c r="AU385" s="187" t="s">
        <v>88</v>
      </c>
      <c r="AY385" s="19" t="s">
        <v>132</v>
      </c>
      <c r="BE385" s="188">
        <f>IF(N385="základní",J385,0)</f>
        <v>0</v>
      </c>
      <c r="BF385" s="188">
        <f>IF(N385="snížená",J385,0)</f>
        <v>0</v>
      </c>
      <c r="BG385" s="188">
        <f>IF(N385="zákl. přenesená",J385,0)</f>
        <v>0</v>
      </c>
      <c r="BH385" s="188">
        <f>IF(N385="sníž. přenesená",J385,0)</f>
        <v>0</v>
      </c>
      <c r="BI385" s="188">
        <f>IF(N385="nulová",J385,0)</f>
        <v>0</v>
      </c>
      <c r="BJ385" s="19" t="s">
        <v>86</v>
      </c>
      <c r="BK385" s="188">
        <f>ROUND(I385*H385,2)</f>
        <v>0</v>
      </c>
      <c r="BL385" s="19" t="s">
        <v>261</v>
      </c>
      <c r="BM385" s="187" t="s">
        <v>500</v>
      </c>
    </row>
    <row r="386" spans="1:65" s="14" customFormat="1" ht="11.25">
      <c r="B386" s="200"/>
      <c r="C386" s="201"/>
      <c r="D386" s="191" t="s">
        <v>141</v>
      </c>
      <c r="E386" s="202" t="s">
        <v>32</v>
      </c>
      <c r="F386" s="203" t="s">
        <v>501</v>
      </c>
      <c r="G386" s="201"/>
      <c r="H386" s="204">
        <v>1</v>
      </c>
      <c r="I386" s="205"/>
      <c r="J386" s="201"/>
      <c r="K386" s="201"/>
      <c r="L386" s="206"/>
      <c r="M386" s="207"/>
      <c r="N386" s="208"/>
      <c r="O386" s="208"/>
      <c r="P386" s="208"/>
      <c r="Q386" s="208"/>
      <c r="R386" s="208"/>
      <c r="S386" s="208"/>
      <c r="T386" s="209"/>
      <c r="AT386" s="210" t="s">
        <v>141</v>
      </c>
      <c r="AU386" s="210" t="s">
        <v>88</v>
      </c>
      <c r="AV386" s="14" t="s">
        <v>88</v>
      </c>
      <c r="AW386" s="14" t="s">
        <v>40</v>
      </c>
      <c r="AX386" s="14" t="s">
        <v>86</v>
      </c>
      <c r="AY386" s="210" t="s">
        <v>132</v>
      </c>
    </row>
    <row r="387" spans="1:65" s="2" customFormat="1" ht="37.9" customHeight="1">
      <c r="A387" s="37"/>
      <c r="B387" s="38"/>
      <c r="C387" s="176" t="s">
        <v>502</v>
      </c>
      <c r="D387" s="176" t="s">
        <v>135</v>
      </c>
      <c r="E387" s="177" t="s">
        <v>503</v>
      </c>
      <c r="F387" s="178" t="s">
        <v>504</v>
      </c>
      <c r="G387" s="179" t="s">
        <v>209</v>
      </c>
      <c r="H387" s="180">
        <v>21</v>
      </c>
      <c r="I387" s="181"/>
      <c r="J387" s="182">
        <f>ROUND(I387*H387,2)</f>
        <v>0</v>
      </c>
      <c r="K387" s="178" t="s">
        <v>172</v>
      </c>
      <c r="L387" s="42"/>
      <c r="M387" s="183" t="s">
        <v>32</v>
      </c>
      <c r="N387" s="184" t="s">
        <v>50</v>
      </c>
      <c r="O387" s="67"/>
      <c r="P387" s="185">
        <f>O387*H387</f>
        <v>0</v>
      </c>
      <c r="Q387" s="185">
        <v>5.2199999999999998E-3</v>
      </c>
      <c r="R387" s="185">
        <f>Q387*H387</f>
        <v>0.10962</v>
      </c>
      <c r="S387" s="185">
        <v>0</v>
      </c>
      <c r="T387" s="186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187" t="s">
        <v>261</v>
      </c>
      <c r="AT387" s="187" t="s">
        <v>135</v>
      </c>
      <c r="AU387" s="187" t="s">
        <v>88</v>
      </c>
      <c r="AY387" s="19" t="s">
        <v>132</v>
      </c>
      <c r="BE387" s="188">
        <f>IF(N387="základní",J387,0)</f>
        <v>0</v>
      </c>
      <c r="BF387" s="188">
        <f>IF(N387="snížená",J387,0)</f>
        <v>0</v>
      </c>
      <c r="BG387" s="188">
        <f>IF(N387="zákl. přenesená",J387,0)</f>
        <v>0</v>
      </c>
      <c r="BH387" s="188">
        <f>IF(N387="sníž. přenesená",J387,0)</f>
        <v>0</v>
      </c>
      <c r="BI387" s="188">
        <f>IF(N387="nulová",J387,0)</f>
        <v>0</v>
      </c>
      <c r="BJ387" s="19" t="s">
        <v>86</v>
      </c>
      <c r="BK387" s="188">
        <f>ROUND(I387*H387,2)</f>
        <v>0</v>
      </c>
      <c r="BL387" s="19" t="s">
        <v>261</v>
      </c>
      <c r="BM387" s="187" t="s">
        <v>505</v>
      </c>
    </row>
    <row r="388" spans="1:65" s="2" customFormat="1" ht="11.25">
      <c r="A388" s="37"/>
      <c r="B388" s="38"/>
      <c r="C388" s="39"/>
      <c r="D388" s="247" t="s">
        <v>197</v>
      </c>
      <c r="E388" s="39"/>
      <c r="F388" s="248" t="s">
        <v>506</v>
      </c>
      <c r="G388" s="39"/>
      <c r="H388" s="39"/>
      <c r="I388" s="223"/>
      <c r="J388" s="39"/>
      <c r="K388" s="39"/>
      <c r="L388" s="42"/>
      <c r="M388" s="224"/>
      <c r="N388" s="225"/>
      <c r="O388" s="67"/>
      <c r="P388" s="67"/>
      <c r="Q388" s="67"/>
      <c r="R388" s="67"/>
      <c r="S388" s="67"/>
      <c r="T388" s="68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9" t="s">
        <v>197</v>
      </c>
      <c r="AU388" s="19" t="s">
        <v>88</v>
      </c>
    </row>
    <row r="389" spans="1:65" s="2" customFormat="1" ht="19.5">
      <c r="A389" s="37"/>
      <c r="B389" s="38"/>
      <c r="C389" s="39"/>
      <c r="D389" s="191" t="s">
        <v>151</v>
      </c>
      <c r="E389" s="39"/>
      <c r="F389" s="222" t="s">
        <v>507</v>
      </c>
      <c r="G389" s="39"/>
      <c r="H389" s="39"/>
      <c r="I389" s="223"/>
      <c r="J389" s="39"/>
      <c r="K389" s="39"/>
      <c r="L389" s="42"/>
      <c r="M389" s="224"/>
      <c r="N389" s="225"/>
      <c r="O389" s="67"/>
      <c r="P389" s="67"/>
      <c r="Q389" s="67"/>
      <c r="R389" s="67"/>
      <c r="S389" s="67"/>
      <c r="T389" s="68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9" t="s">
        <v>151</v>
      </c>
      <c r="AU389" s="19" t="s">
        <v>88</v>
      </c>
    </row>
    <row r="390" spans="1:65" s="14" customFormat="1" ht="22.5">
      <c r="B390" s="200"/>
      <c r="C390" s="201"/>
      <c r="D390" s="191" t="s">
        <v>141</v>
      </c>
      <c r="E390" s="202" t="s">
        <v>32</v>
      </c>
      <c r="F390" s="203" t="s">
        <v>508</v>
      </c>
      <c r="G390" s="201"/>
      <c r="H390" s="204">
        <v>21</v>
      </c>
      <c r="I390" s="205"/>
      <c r="J390" s="201"/>
      <c r="K390" s="201"/>
      <c r="L390" s="206"/>
      <c r="M390" s="207"/>
      <c r="N390" s="208"/>
      <c r="O390" s="208"/>
      <c r="P390" s="208"/>
      <c r="Q390" s="208"/>
      <c r="R390" s="208"/>
      <c r="S390" s="208"/>
      <c r="T390" s="209"/>
      <c r="AT390" s="210" t="s">
        <v>141</v>
      </c>
      <c r="AU390" s="210" t="s">
        <v>88</v>
      </c>
      <c r="AV390" s="14" t="s">
        <v>88</v>
      </c>
      <c r="AW390" s="14" t="s">
        <v>40</v>
      </c>
      <c r="AX390" s="14" t="s">
        <v>86</v>
      </c>
      <c r="AY390" s="210" t="s">
        <v>132</v>
      </c>
    </row>
    <row r="391" spans="1:65" s="2" customFormat="1" ht="37.9" customHeight="1">
      <c r="A391" s="37"/>
      <c r="B391" s="38"/>
      <c r="C391" s="176" t="s">
        <v>509</v>
      </c>
      <c r="D391" s="176" t="s">
        <v>135</v>
      </c>
      <c r="E391" s="177" t="s">
        <v>510</v>
      </c>
      <c r="F391" s="178" t="s">
        <v>511</v>
      </c>
      <c r="G391" s="179" t="s">
        <v>209</v>
      </c>
      <c r="H391" s="180">
        <v>21</v>
      </c>
      <c r="I391" s="181"/>
      <c r="J391" s="182">
        <f>ROUND(I391*H391,2)</f>
        <v>0</v>
      </c>
      <c r="K391" s="178" t="s">
        <v>172</v>
      </c>
      <c r="L391" s="42"/>
      <c r="M391" s="183" t="s">
        <v>32</v>
      </c>
      <c r="N391" s="184" t="s">
        <v>50</v>
      </c>
      <c r="O391" s="67"/>
      <c r="P391" s="185">
        <f>O391*H391</f>
        <v>0</v>
      </c>
      <c r="Q391" s="185">
        <v>0</v>
      </c>
      <c r="R391" s="185">
        <f>Q391*H391</f>
        <v>0</v>
      </c>
      <c r="S391" s="185">
        <v>4.64E-3</v>
      </c>
      <c r="T391" s="186">
        <f>S391*H391</f>
        <v>9.7439999999999999E-2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187" t="s">
        <v>261</v>
      </c>
      <c r="AT391" s="187" t="s">
        <v>135</v>
      </c>
      <c r="AU391" s="187" t="s">
        <v>88</v>
      </c>
      <c r="AY391" s="19" t="s">
        <v>132</v>
      </c>
      <c r="BE391" s="188">
        <f>IF(N391="základní",J391,0)</f>
        <v>0</v>
      </c>
      <c r="BF391" s="188">
        <f>IF(N391="snížená",J391,0)</f>
        <v>0</v>
      </c>
      <c r="BG391" s="188">
        <f>IF(N391="zákl. přenesená",J391,0)</f>
        <v>0</v>
      </c>
      <c r="BH391" s="188">
        <f>IF(N391="sníž. přenesená",J391,0)</f>
        <v>0</v>
      </c>
      <c r="BI391" s="188">
        <f>IF(N391="nulová",J391,0)</f>
        <v>0</v>
      </c>
      <c r="BJ391" s="19" t="s">
        <v>86</v>
      </c>
      <c r="BK391" s="188">
        <f>ROUND(I391*H391,2)</f>
        <v>0</v>
      </c>
      <c r="BL391" s="19" t="s">
        <v>261</v>
      </c>
      <c r="BM391" s="187" t="s">
        <v>512</v>
      </c>
    </row>
    <row r="392" spans="1:65" s="2" customFormat="1" ht="11.25">
      <c r="A392" s="37"/>
      <c r="B392" s="38"/>
      <c r="C392" s="39"/>
      <c r="D392" s="247" t="s">
        <v>197</v>
      </c>
      <c r="E392" s="39"/>
      <c r="F392" s="248" t="s">
        <v>513</v>
      </c>
      <c r="G392" s="39"/>
      <c r="H392" s="39"/>
      <c r="I392" s="223"/>
      <c r="J392" s="39"/>
      <c r="K392" s="39"/>
      <c r="L392" s="42"/>
      <c r="M392" s="224"/>
      <c r="N392" s="225"/>
      <c r="O392" s="67"/>
      <c r="P392" s="67"/>
      <c r="Q392" s="67"/>
      <c r="R392" s="67"/>
      <c r="S392" s="67"/>
      <c r="T392" s="68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9" t="s">
        <v>197</v>
      </c>
      <c r="AU392" s="19" t="s">
        <v>88</v>
      </c>
    </row>
    <row r="393" spans="1:65" s="14" customFormat="1" ht="22.5">
      <c r="B393" s="200"/>
      <c r="C393" s="201"/>
      <c r="D393" s="191" t="s">
        <v>141</v>
      </c>
      <c r="E393" s="202" t="s">
        <v>32</v>
      </c>
      <c r="F393" s="203" t="s">
        <v>508</v>
      </c>
      <c r="G393" s="201"/>
      <c r="H393" s="204">
        <v>21</v>
      </c>
      <c r="I393" s="205"/>
      <c r="J393" s="201"/>
      <c r="K393" s="201"/>
      <c r="L393" s="206"/>
      <c r="M393" s="207"/>
      <c r="N393" s="208"/>
      <c r="O393" s="208"/>
      <c r="P393" s="208"/>
      <c r="Q393" s="208"/>
      <c r="R393" s="208"/>
      <c r="S393" s="208"/>
      <c r="T393" s="209"/>
      <c r="AT393" s="210" t="s">
        <v>141</v>
      </c>
      <c r="AU393" s="210" t="s">
        <v>88</v>
      </c>
      <c r="AV393" s="14" t="s">
        <v>88</v>
      </c>
      <c r="AW393" s="14" t="s">
        <v>40</v>
      </c>
      <c r="AX393" s="14" t="s">
        <v>86</v>
      </c>
      <c r="AY393" s="210" t="s">
        <v>132</v>
      </c>
    </row>
    <row r="394" spans="1:65" s="2" customFormat="1" ht="44.25" customHeight="1">
      <c r="A394" s="37"/>
      <c r="B394" s="38"/>
      <c r="C394" s="176" t="s">
        <v>514</v>
      </c>
      <c r="D394" s="176" t="s">
        <v>135</v>
      </c>
      <c r="E394" s="177" t="s">
        <v>515</v>
      </c>
      <c r="F394" s="178" t="s">
        <v>516</v>
      </c>
      <c r="G394" s="179" t="s">
        <v>412</v>
      </c>
      <c r="H394" s="180">
        <v>2</v>
      </c>
      <c r="I394" s="181"/>
      <c r="J394" s="182">
        <f>ROUND(I394*H394,2)</f>
        <v>0</v>
      </c>
      <c r="K394" s="178" t="s">
        <v>172</v>
      </c>
      <c r="L394" s="42"/>
      <c r="M394" s="183" t="s">
        <v>32</v>
      </c>
      <c r="N394" s="184" t="s">
        <v>50</v>
      </c>
      <c r="O394" s="67"/>
      <c r="P394" s="185">
        <f>O394*H394</f>
        <v>0</v>
      </c>
      <c r="Q394" s="185">
        <v>0</v>
      </c>
      <c r="R394" s="185">
        <f>Q394*H394</f>
        <v>0</v>
      </c>
      <c r="S394" s="185">
        <v>5.7000000000000002E-3</v>
      </c>
      <c r="T394" s="186">
        <f>S394*H394</f>
        <v>1.14E-2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7" t="s">
        <v>261</v>
      </c>
      <c r="AT394" s="187" t="s">
        <v>135</v>
      </c>
      <c r="AU394" s="187" t="s">
        <v>88</v>
      </c>
      <c r="AY394" s="19" t="s">
        <v>132</v>
      </c>
      <c r="BE394" s="188">
        <f>IF(N394="základní",J394,0)</f>
        <v>0</v>
      </c>
      <c r="BF394" s="188">
        <f>IF(N394="snížená",J394,0)</f>
        <v>0</v>
      </c>
      <c r="BG394" s="188">
        <f>IF(N394="zákl. přenesená",J394,0)</f>
        <v>0</v>
      </c>
      <c r="BH394" s="188">
        <f>IF(N394="sníž. přenesená",J394,0)</f>
        <v>0</v>
      </c>
      <c r="BI394" s="188">
        <f>IF(N394="nulová",J394,0)</f>
        <v>0</v>
      </c>
      <c r="BJ394" s="19" t="s">
        <v>86</v>
      </c>
      <c r="BK394" s="188">
        <f>ROUND(I394*H394,2)</f>
        <v>0</v>
      </c>
      <c r="BL394" s="19" t="s">
        <v>261</v>
      </c>
      <c r="BM394" s="187" t="s">
        <v>517</v>
      </c>
    </row>
    <row r="395" spans="1:65" s="2" customFormat="1" ht="11.25">
      <c r="A395" s="37"/>
      <c r="B395" s="38"/>
      <c r="C395" s="39"/>
      <c r="D395" s="247" t="s">
        <v>197</v>
      </c>
      <c r="E395" s="39"/>
      <c r="F395" s="248" t="s">
        <v>518</v>
      </c>
      <c r="G395" s="39"/>
      <c r="H395" s="39"/>
      <c r="I395" s="223"/>
      <c r="J395" s="39"/>
      <c r="K395" s="39"/>
      <c r="L395" s="42"/>
      <c r="M395" s="224"/>
      <c r="N395" s="225"/>
      <c r="O395" s="67"/>
      <c r="P395" s="67"/>
      <c r="Q395" s="67"/>
      <c r="R395" s="67"/>
      <c r="S395" s="67"/>
      <c r="T395" s="68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9" t="s">
        <v>197</v>
      </c>
      <c r="AU395" s="19" t="s">
        <v>88</v>
      </c>
    </row>
    <row r="396" spans="1:65" s="14" customFormat="1" ht="11.25">
      <c r="B396" s="200"/>
      <c r="C396" s="201"/>
      <c r="D396" s="191" t="s">
        <v>141</v>
      </c>
      <c r="E396" s="202" t="s">
        <v>32</v>
      </c>
      <c r="F396" s="203" t="s">
        <v>415</v>
      </c>
      <c r="G396" s="201"/>
      <c r="H396" s="204">
        <v>2</v>
      </c>
      <c r="I396" s="205"/>
      <c r="J396" s="201"/>
      <c r="K396" s="201"/>
      <c r="L396" s="206"/>
      <c r="M396" s="207"/>
      <c r="N396" s="208"/>
      <c r="O396" s="208"/>
      <c r="P396" s="208"/>
      <c r="Q396" s="208"/>
      <c r="R396" s="208"/>
      <c r="S396" s="208"/>
      <c r="T396" s="209"/>
      <c r="AT396" s="210" t="s">
        <v>141</v>
      </c>
      <c r="AU396" s="210" t="s">
        <v>88</v>
      </c>
      <c r="AV396" s="14" t="s">
        <v>88</v>
      </c>
      <c r="AW396" s="14" t="s">
        <v>40</v>
      </c>
      <c r="AX396" s="14" t="s">
        <v>86</v>
      </c>
      <c r="AY396" s="210" t="s">
        <v>132</v>
      </c>
    </row>
    <row r="397" spans="1:65" s="2" customFormat="1" ht="37.9" customHeight="1">
      <c r="A397" s="37"/>
      <c r="B397" s="38"/>
      <c r="C397" s="176" t="s">
        <v>519</v>
      </c>
      <c r="D397" s="176" t="s">
        <v>135</v>
      </c>
      <c r="E397" s="177" t="s">
        <v>520</v>
      </c>
      <c r="F397" s="178" t="s">
        <v>521</v>
      </c>
      <c r="G397" s="179" t="s">
        <v>412</v>
      </c>
      <c r="H397" s="180">
        <v>2</v>
      </c>
      <c r="I397" s="181"/>
      <c r="J397" s="182">
        <f>ROUND(I397*H397,2)</f>
        <v>0</v>
      </c>
      <c r="K397" s="178" t="s">
        <v>172</v>
      </c>
      <c r="L397" s="42"/>
      <c r="M397" s="183" t="s">
        <v>32</v>
      </c>
      <c r="N397" s="184" t="s">
        <v>50</v>
      </c>
      <c r="O397" s="67"/>
      <c r="P397" s="185">
        <f>O397*H397</f>
        <v>0</v>
      </c>
      <c r="Q397" s="185">
        <v>0</v>
      </c>
      <c r="R397" s="185">
        <f>Q397*H397</f>
        <v>0</v>
      </c>
      <c r="S397" s="185">
        <v>0</v>
      </c>
      <c r="T397" s="186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87" t="s">
        <v>261</v>
      </c>
      <c r="AT397" s="187" t="s">
        <v>135</v>
      </c>
      <c r="AU397" s="187" t="s">
        <v>88</v>
      </c>
      <c r="AY397" s="19" t="s">
        <v>132</v>
      </c>
      <c r="BE397" s="188">
        <f>IF(N397="základní",J397,0)</f>
        <v>0</v>
      </c>
      <c r="BF397" s="188">
        <f>IF(N397="snížená",J397,0)</f>
        <v>0</v>
      </c>
      <c r="BG397" s="188">
        <f>IF(N397="zákl. přenesená",J397,0)</f>
        <v>0</v>
      </c>
      <c r="BH397" s="188">
        <f>IF(N397="sníž. přenesená",J397,0)</f>
        <v>0</v>
      </c>
      <c r="BI397" s="188">
        <f>IF(N397="nulová",J397,0)</f>
        <v>0</v>
      </c>
      <c r="BJ397" s="19" t="s">
        <v>86</v>
      </c>
      <c r="BK397" s="188">
        <f>ROUND(I397*H397,2)</f>
        <v>0</v>
      </c>
      <c r="BL397" s="19" t="s">
        <v>261</v>
      </c>
      <c r="BM397" s="187" t="s">
        <v>522</v>
      </c>
    </row>
    <row r="398" spans="1:65" s="2" customFormat="1" ht="11.25">
      <c r="A398" s="37"/>
      <c r="B398" s="38"/>
      <c r="C398" s="39"/>
      <c r="D398" s="247" t="s">
        <v>197</v>
      </c>
      <c r="E398" s="39"/>
      <c r="F398" s="248" t="s">
        <v>523</v>
      </c>
      <c r="G398" s="39"/>
      <c r="H398" s="39"/>
      <c r="I398" s="223"/>
      <c r="J398" s="39"/>
      <c r="K398" s="39"/>
      <c r="L398" s="42"/>
      <c r="M398" s="224"/>
      <c r="N398" s="225"/>
      <c r="O398" s="67"/>
      <c r="P398" s="67"/>
      <c r="Q398" s="67"/>
      <c r="R398" s="67"/>
      <c r="S398" s="67"/>
      <c r="T398" s="68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9" t="s">
        <v>197</v>
      </c>
      <c r="AU398" s="19" t="s">
        <v>88</v>
      </c>
    </row>
    <row r="399" spans="1:65" s="14" customFormat="1" ht="11.25">
      <c r="B399" s="200"/>
      <c r="C399" s="201"/>
      <c r="D399" s="191" t="s">
        <v>141</v>
      </c>
      <c r="E399" s="202" t="s">
        <v>32</v>
      </c>
      <c r="F399" s="203" t="s">
        <v>415</v>
      </c>
      <c r="G399" s="201"/>
      <c r="H399" s="204">
        <v>2</v>
      </c>
      <c r="I399" s="205"/>
      <c r="J399" s="201"/>
      <c r="K399" s="201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141</v>
      </c>
      <c r="AU399" s="210" t="s">
        <v>88</v>
      </c>
      <c r="AV399" s="14" t="s">
        <v>88</v>
      </c>
      <c r="AW399" s="14" t="s">
        <v>40</v>
      </c>
      <c r="AX399" s="14" t="s">
        <v>86</v>
      </c>
      <c r="AY399" s="210" t="s">
        <v>132</v>
      </c>
    </row>
    <row r="400" spans="1:65" s="2" customFormat="1" ht="16.5" customHeight="1">
      <c r="A400" s="37"/>
      <c r="B400" s="38"/>
      <c r="C400" s="237" t="s">
        <v>524</v>
      </c>
      <c r="D400" s="237" t="s">
        <v>169</v>
      </c>
      <c r="E400" s="238" t="s">
        <v>525</v>
      </c>
      <c r="F400" s="239" t="s">
        <v>526</v>
      </c>
      <c r="G400" s="240" t="s">
        <v>412</v>
      </c>
      <c r="H400" s="241">
        <v>2</v>
      </c>
      <c r="I400" s="242"/>
      <c r="J400" s="243">
        <f>ROUND(I400*H400,2)</f>
        <v>0</v>
      </c>
      <c r="K400" s="239" t="s">
        <v>172</v>
      </c>
      <c r="L400" s="244"/>
      <c r="M400" s="245" t="s">
        <v>32</v>
      </c>
      <c r="N400" s="246" t="s">
        <v>50</v>
      </c>
      <c r="O400" s="67"/>
      <c r="P400" s="185">
        <f>O400*H400</f>
        <v>0</v>
      </c>
      <c r="Q400" s="185">
        <v>1.6000000000000001E-3</v>
      </c>
      <c r="R400" s="185">
        <f>Q400*H400</f>
        <v>3.2000000000000002E-3</v>
      </c>
      <c r="S400" s="185">
        <v>0</v>
      </c>
      <c r="T400" s="18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7" t="s">
        <v>353</v>
      </c>
      <c r="AT400" s="187" t="s">
        <v>169</v>
      </c>
      <c r="AU400" s="187" t="s">
        <v>88</v>
      </c>
      <c r="AY400" s="19" t="s">
        <v>132</v>
      </c>
      <c r="BE400" s="188">
        <f>IF(N400="základní",J400,0)</f>
        <v>0</v>
      </c>
      <c r="BF400" s="188">
        <f>IF(N400="snížená",J400,0)</f>
        <v>0</v>
      </c>
      <c r="BG400" s="188">
        <f>IF(N400="zákl. přenesená",J400,0)</f>
        <v>0</v>
      </c>
      <c r="BH400" s="188">
        <f>IF(N400="sníž. přenesená",J400,0)</f>
        <v>0</v>
      </c>
      <c r="BI400" s="188">
        <f>IF(N400="nulová",J400,0)</f>
        <v>0</v>
      </c>
      <c r="BJ400" s="19" t="s">
        <v>86</v>
      </c>
      <c r="BK400" s="188">
        <f>ROUND(I400*H400,2)</f>
        <v>0</v>
      </c>
      <c r="BL400" s="19" t="s">
        <v>261</v>
      </c>
      <c r="BM400" s="187" t="s">
        <v>527</v>
      </c>
    </row>
    <row r="401" spans="1:65" s="14" customFormat="1" ht="11.25">
      <c r="B401" s="200"/>
      <c r="C401" s="201"/>
      <c r="D401" s="191" t="s">
        <v>141</v>
      </c>
      <c r="E401" s="202" t="s">
        <v>32</v>
      </c>
      <c r="F401" s="203" t="s">
        <v>415</v>
      </c>
      <c r="G401" s="201"/>
      <c r="H401" s="204">
        <v>2</v>
      </c>
      <c r="I401" s="205"/>
      <c r="J401" s="201"/>
      <c r="K401" s="201"/>
      <c r="L401" s="206"/>
      <c r="M401" s="207"/>
      <c r="N401" s="208"/>
      <c r="O401" s="208"/>
      <c r="P401" s="208"/>
      <c r="Q401" s="208"/>
      <c r="R401" s="208"/>
      <c r="S401" s="208"/>
      <c r="T401" s="209"/>
      <c r="AT401" s="210" t="s">
        <v>141</v>
      </c>
      <c r="AU401" s="210" t="s">
        <v>88</v>
      </c>
      <c r="AV401" s="14" t="s">
        <v>88</v>
      </c>
      <c r="AW401" s="14" t="s">
        <v>40</v>
      </c>
      <c r="AX401" s="14" t="s">
        <v>86</v>
      </c>
      <c r="AY401" s="210" t="s">
        <v>132</v>
      </c>
    </row>
    <row r="402" spans="1:65" s="2" customFormat="1" ht="44.25" customHeight="1">
      <c r="A402" s="37"/>
      <c r="B402" s="38"/>
      <c r="C402" s="176" t="s">
        <v>528</v>
      </c>
      <c r="D402" s="176" t="s">
        <v>135</v>
      </c>
      <c r="E402" s="177" t="s">
        <v>529</v>
      </c>
      <c r="F402" s="178" t="s">
        <v>530</v>
      </c>
      <c r="G402" s="179" t="s">
        <v>487</v>
      </c>
      <c r="H402" s="249"/>
      <c r="I402" s="181"/>
      <c r="J402" s="182">
        <f>ROUND(I402*H402,2)</f>
        <v>0</v>
      </c>
      <c r="K402" s="178" t="s">
        <v>172</v>
      </c>
      <c r="L402" s="42"/>
      <c r="M402" s="183" t="s">
        <v>32</v>
      </c>
      <c r="N402" s="184" t="s">
        <v>50</v>
      </c>
      <c r="O402" s="67"/>
      <c r="P402" s="185">
        <f>O402*H402</f>
        <v>0</v>
      </c>
      <c r="Q402" s="185">
        <v>0</v>
      </c>
      <c r="R402" s="185">
        <f>Q402*H402</f>
        <v>0</v>
      </c>
      <c r="S402" s="185">
        <v>0</v>
      </c>
      <c r="T402" s="18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7" t="s">
        <v>261</v>
      </c>
      <c r="AT402" s="187" t="s">
        <v>135</v>
      </c>
      <c r="AU402" s="187" t="s">
        <v>88</v>
      </c>
      <c r="AY402" s="19" t="s">
        <v>132</v>
      </c>
      <c r="BE402" s="188">
        <f>IF(N402="základní",J402,0)</f>
        <v>0</v>
      </c>
      <c r="BF402" s="188">
        <f>IF(N402="snížená",J402,0)</f>
        <v>0</v>
      </c>
      <c r="BG402" s="188">
        <f>IF(N402="zákl. přenesená",J402,0)</f>
        <v>0</v>
      </c>
      <c r="BH402" s="188">
        <f>IF(N402="sníž. přenesená",J402,0)</f>
        <v>0</v>
      </c>
      <c r="BI402" s="188">
        <f>IF(N402="nulová",J402,0)</f>
        <v>0</v>
      </c>
      <c r="BJ402" s="19" t="s">
        <v>86</v>
      </c>
      <c r="BK402" s="188">
        <f>ROUND(I402*H402,2)</f>
        <v>0</v>
      </c>
      <c r="BL402" s="19" t="s">
        <v>261</v>
      </c>
      <c r="BM402" s="187" t="s">
        <v>531</v>
      </c>
    </row>
    <row r="403" spans="1:65" s="2" customFormat="1" ht="11.25">
      <c r="A403" s="37"/>
      <c r="B403" s="38"/>
      <c r="C403" s="39"/>
      <c r="D403" s="247" t="s">
        <v>197</v>
      </c>
      <c r="E403" s="39"/>
      <c r="F403" s="248" t="s">
        <v>532</v>
      </c>
      <c r="G403" s="39"/>
      <c r="H403" s="39"/>
      <c r="I403" s="223"/>
      <c r="J403" s="39"/>
      <c r="K403" s="39"/>
      <c r="L403" s="42"/>
      <c r="M403" s="224"/>
      <c r="N403" s="225"/>
      <c r="O403" s="67"/>
      <c r="P403" s="67"/>
      <c r="Q403" s="67"/>
      <c r="R403" s="67"/>
      <c r="S403" s="67"/>
      <c r="T403" s="68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9" t="s">
        <v>197</v>
      </c>
      <c r="AU403" s="19" t="s">
        <v>88</v>
      </c>
    </row>
    <row r="404" spans="1:65" s="12" customFormat="1" ht="22.9" customHeight="1">
      <c r="B404" s="160"/>
      <c r="C404" s="161"/>
      <c r="D404" s="162" t="s">
        <v>78</v>
      </c>
      <c r="E404" s="174" t="s">
        <v>533</v>
      </c>
      <c r="F404" s="174" t="s">
        <v>534</v>
      </c>
      <c r="G404" s="161"/>
      <c r="H404" s="161"/>
      <c r="I404" s="164"/>
      <c r="J404" s="175">
        <f>BK404</f>
        <v>0</v>
      </c>
      <c r="K404" s="161"/>
      <c r="L404" s="166"/>
      <c r="M404" s="167"/>
      <c r="N404" s="168"/>
      <c r="O404" s="168"/>
      <c r="P404" s="169">
        <f>SUM(P405:P431)</f>
        <v>0</v>
      </c>
      <c r="Q404" s="168"/>
      <c r="R404" s="169">
        <f>SUM(R405:R431)</f>
        <v>0.16627082000000001</v>
      </c>
      <c r="S404" s="168"/>
      <c r="T404" s="170">
        <f>SUM(T405:T431)</f>
        <v>0.26748679999999997</v>
      </c>
      <c r="AR404" s="171" t="s">
        <v>88</v>
      </c>
      <c r="AT404" s="172" t="s">
        <v>78</v>
      </c>
      <c r="AU404" s="172" t="s">
        <v>86</v>
      </c>
      <c r="AY404" s="171" t="s">
        <v>132</v>
      </c>
      <c r="BK404" s="173">
        <f>SUM(BK405:BK431)</f>
        <v>0</v>
      </c>
    </row>
    <row r="405" spans="1:65" s="2" customFormat="1" ht="24.2" customHeight="1">
      <c r="A405" s="37"/>
      <c r="B405" s="38"/>
      <c r="C405" s="176" t="s">
        <v>535</v>
      </c>
      <c r="D405" s="176" t="s">
        <v>135</v>
      </c>
      <c r="E405" s="177" t="s">
        <v>536</v>
      </c>
      <c r="F405" s="178" t="s">
        <v>537</v>
      </c>
      <c r="G405" s="179" t="s">
        <v>209</v>
      </c>
      <c r="H405" s="180">
        <v>73.177999999999997</v>
      </c>
      <c r="I405" s="181"/>
      <c r="J405" s="182">
        <f>ROUND(I405*H405,2)</f>
        <v>0</v>
      </c>
      <c r="K405" s="178" t="s">
        <v>172</v>
      </c>
      <c r="L405" s="42"/>
      <c r="M405" s="183" t="s">
        <v>32</v>
      </c>
      <c r="N405" s="184" t="s">
        <v>50</v>
      </c>
      <c r="O405" s="67"/>
      <c r="P405" s="185">
        <f>O405*H405</f>
        <v>0</v>
      </c>
      <c r="Q405" s="185">
        <v>0</v>
      </c>
      <c r="R405" s="185">
        <f>Q405*H405</f>
        <v>0</v>
      </c>
      <c r="S405" s="185">
        <v>2.5999999999999999E-3</v>
      </c>
      <c r="T405" s="186">
        <f>S405*H405</f>
        <v>0.19026279999999998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7" t="s">
        <v>261</v>
      </c>
      <c r="AT405" s="187" t="s">
        <v>135</v>
      </c>
      <c r="AU405" s="187" t="s">
        <v>88</v>
      </c>
      <c r="AY405" s="19" t="s">
        <v>132</v>
      </c>
      <c r="BE405" s="188">
        <f>IF(N405="základní",J405,0)</f>
        <v>0</v>
      </c>
      <c r="BF405" s="188">
        <f>IF(N405="snížená",J405,0)</f>
        <v>0</v>
      </c>
      <c r="BG405" s="188">
        <f>IF(N405="zákl. přenesená",J405,0)</f>
        <v>0</v>
      </c>
      <c r="BH405" s="188">
        <f>IF(N405="sníž. přenesená",J405,0)</f>
        <v>0</v>
      </c>
      <c r="BI405" s="188">
        <f>IF(N405="nulová",J405,0)</f>
        <v>0</v>
      </c>
      <c r="BJ405" s="19" t="s">
        <v>86</v>
      </c>
      <c r="BK405" s="188">
        <f>ROUND(I405*H405,2)</f>
        <v>0</v>
      </c>
      <c r="BL405" s="19" t="s">
        <v>261</v>
      </c>
      <c r="BM405" s="187" t="s">
        <v>538</v>
      </c>
    </row>
    <row r="406" spans="1:65" s="2" customFormat="1" ht="11.25">
      <c r="A406" s="37"/>
      <c r="B406" s="38"/>
      <c r="C406" s="39"/>
      <c r="D406" s="247" t="s">
        <v>197</v>
      </c>
      <c r="E406" s="39"/>
      <c r="F406" s="248" t="s">
        <v>539</v>
      </c>
      <c r="G406" s="39"/>
      <c r="H406" s="39"/>
      <c r="I406" s="223"/>
      <c r="J406" s="39"/>
      <c r="K406" s="39"/>
      <c r="L406" s="42"/>
      <c r="M406" s="224"/>
      <c r="N406" s="225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19" t="s">
        <v>197</v>
      </c>
      <c r="AU406" s="19" t="s">
        <v>88</v>
      </c>
    </row>
    <row r="407" spans="1:65" s="14" customFormat="1" ht="11.25">
      <c r="B407" s="200"/>
      <c r="C407" s="201"/>
      <c r="D407" s="191" t="s">
        <v>141</v>
      </c>
      <c r="E407" s="202" t="s">
        <v>32</v>
      </c>
      <c r="F407" s="203" t="s">
        <v>457</v>
      </c>
      <c r="G407" s="201"/>
      <c r="H407" s="204">
        <v>62.82</v>
      </c>
      <c r="I407" s="205"/>
      <c r="J407" s="201"/>
      <c r="K407" s="201"/>
      <c r="L407" s="206"/>
      <c r="M407" s="207"/>
      <c r="N407" s="208"/>
      <c r="O407" s="208"/>
      <c r="P407" s="208"/>
      <c r="Q407" s="208"/>
      <c r="R407" s="208"/>
      <c r="S407" s="208"/>
      <c r="T407" s="209"/>
      <c r="AT407" s="210" t="s">
        <v>141</v>
      </c>
      <c r="AU407" s="210" t="s">
        <v>88</v>
      </c>
      <c r="AV407" s="14" t="s">
        <v>88</v>
      </c>
      <c r="AW407" s="14" t="s">
        <v>40</v>
      </c>
      <c r="AX407" s="14" t="s">
        <v>79</v>
      </c>
      <c r="AY407" s="210" t="s">
        <v>132</v>
      </c>
    </row>
    <row r="408" spans="1:65" s="14" customFormat="1" ht="11.25">
      <c r="B408" s="200"/>
      <c r="C408" s="201"/>
      <c r="D408" s="191" t="s">
        <v>141</v>
      </c>
      <c r="E408" s="202" t="s">
        <v>32</v>
      </c>
      <c r="F408" s="203" t="s">
        <v>540</v>
      </c>
      <c r="G408" s="201"/>
      <c r="H408" s="204">
        <v>10.358000000000001</v>
      </c>
      <c r="I408" s="205"/>
      <c r="J408" s="201"/>
      <c r="K408" s="201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141</v>
      </c>
      <c r="AU408" s="210" t="s">
        <v>88</v>
      </c>
      <c r="AV408" s="14" t="s">
        <v>88</v>
      </c>
      <c r="AW408" s="14" t="s">
        <v>40</v>
      </c>
      <c r="AX408" s="14" t="s">
        <v>79</v>
      </c>
      <c r="AY408" s="210" t="s">
        <v>132</v>
      </c>
    </row>
    <row r="409" spans="1:65" s="15" customFormat="1" ht="11.25">
      <c r="B409" s="211"/>
      <c r="C409" s="212"/>
      <c r="D409" s="191" t="s">
        <v>141</v>
      </c>
      <c r="E409" s="213" t="s">
        <v>32</v>
      </c>
      <c r="F409" s="214" t="s">
        <v>145</v>
      </c>
      <c r="G409" s="212"/>
      <c r="H409" s="215">
        <v>73.177999999999997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141</v>
      </c>
      <c r="AU409" s="221" t="s">
        <v>88</v>
      </c>
      <c r="AV409" s="15" t="s">
        <v>139</v>
      </c>
      <c r="AW409" s="15" t="s">
        <v>40</v>
      </c>
      <c r="AX409" s="15" t="s">
        <v>86</v>
      </c>
      <c r="AY409" s="221" t="s">
        <v>132</v>
      </c>
    </row>
    <row r="410" spans="1:65" s="2" customFormat="1" ht="16.5" customHeight="1">
      <c r="A410" s="37"/>
      <c r="B410" s="38"/>
      <c r="C410" s="176" t="s">
        <v>541</v>
      </c>
      <c r="D410" s="176" t="s">
        <v>135</v>
      </c>
      <c r="E410" s="177" t="s">
        <v>542</v>
      </c>
      <c r="F410" s="178" t="s">
        <v>543</v>
      </c>
      <c r="G410" s="179" t="s">
        <v>209</v>
      </c>
      <c r="H410" s="180">
        <v>19.600000000000001</v>
      </c>
      <c r="I410" s="181"/>
      <c r="J410" s="182">
        <f>ROUND(I410*H410,2)</f>
        <v>0</v>
      </c>
      <c r="K410" s="178" t="s">
        <v>172</v>
      </c>
      <c r="L410" s="42"/>
      <c r="M410" s="183" t="s">
        <v>32</v>
      </c>
      <c r="N410" s="184" t="s">
        <v>50</v>
      </c>
      <c r="O410" s="67"/>
      <c r="P410" s="185">
        <f>O410*H410</f>
        <v>0</v>
      </c>
      <c r="Q410" s="185">
        <v>0</v>
      </c>
      <c r="R410" s="185">
        <f>Q410*H410</f>
        <v>0</v>
      </c>
      <c r="S410" s="185">
        <v>3.9399999999999999E-3</v>
      </c>
      <c r="T410" s="186">
        <f>S410*H410</f>
        <v>7.7224000000000001E-2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7" t="s">
        <v>261</v>
      </c>
      <c r="AT410" s="187" t="s">
        <v>135</v>
      </c>
      <c r="AU410" s="187" t="s">
        <v>88</v>
      </c>
      <c r="AY410" s="19" t="s">
        <v>132</v>
      </c>
      <c r="BE410" s="188">
        <f>IF(N410="základní",J410,0)</f>
        <v>0</v>
      </c>
      <c r="BF410" s="188">
        <f>IF(N410="snížená",J410,0)</f>
        <v>0</v>
      </c>
      <c r="BG410" s="188">
        <f>IF(N410="zákl. přenesená",J410,0)</f>
        <v>0</v>
      </c>
      <c r="BH410" s="188">
        <f>IF(N410="sníž. přenesená",J410,0)</f>
        <v>0</v>
      </c>
      <c r="BI410" s="188">
        <f>IF(N410="nulová",J410,0)</f>
        <v>0</v>
      </c>
      <c r="BJ410" s="19" t="s">
        <v>86</v>
      </c>
      <c r="BK410" s="188">
        <f>ROUND(I410*H410,2)</f>
        <v>0</v>
      </c>
      <c r="BL410" s="19" t="s">
        <v>261</v>
      </c>
      <c r="BM410" s="187" t="s">
        <v>544</v>
      </c>
    </row>
    <row r="411" spans="1:65" s="2" customFormat="1" ht="11.25">
      <c r="A411" s="37"/>
      <c r="B411" s="38"/>
      <c r="C411" s="39"/>
      <c r="D411" s="247" t="s">
        <v>197</v>
      </c>
      <c r="E411" s="39"/>
      <c r="F411" s="248" t="s">
        <v>545</v>
      </c>
      <c r="G411" s="39"/>
      <c r="H411" s="39"/>
      <c r="I411" s="223"/>
      <c r="J411" s="39"/>
      <c r="K411" s="39"/>
      <c r="L411" s="42"/>
      <c r="M411" s="224"/>
      <c r="N411" s="225"/>
      <c r="O411" s="67"/>
      <c r="P411" s="67"/>
      <c r="Q411" s="67"/>
      <c r="R411" s="67"/>
      <c r="S411" s="67"/>
      <c r="T411" s="68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9" t="s">
        <v>197</v>
      </c>
      <c r="AU411" s="19" t="s">
        <v>88</v>
      </c>
    </row>
    <row r="412" spans="1:65" s="14" customFormat="1" ht="11.25">
      <c r="B412" s="200"/>
      <c r="C412" s="201"/>
      <c r="D412" s="191" t="s">
        <v>141</v>
      </c>
      <c r="E412" s="202" t="s">
        <v>32</v>
      </c>
      <c r="F412" s="203" t="s">
        <v>546</v>
      </c>
      <c r="G412" s="201"/>
      <c r="H412" s="204">
        <v>15.6</v>
      </c>
      <c r="I412" s="205"/>
      <c r="J412" s="201"/>
      <c r="K412" s="201"/>
      <c r="L412" s="206"/>
      <c r="M412" s="207"/>
      <c r="N412" s="208"/>
      <c r="O412" s="208"/>
      <c r="P412" s="208"/>
      <c r="Q412" s="208"/>
      <c r="R412" s="208"/>
      <c r="S412" s="208"/>
      <c r="T412" s="209"/>
      <c r="AT412" s="210" t="s">
        <v>141</v>
      </c>
      <c r="AU412" s="210" t="s">
        <v>88</v>
      </c>
      <c r="AV412" s="14" t="s">
        <v>88</v>
      </c>
      <c r="AW412" s="14" t="s">
        <v>40</v>
      </c>
      <c r="AX412" s="14" t="s">
        <v>79</v>
      </c>
      <c r="AY412" s="210" t="s">
        <v>132</v>
      </c>
    </row>
    <row r="413" spans="1:65" s="14" customFormat="1" ht="11.25">
      <c r="B413" s="200"/>
      <c r="C413" s="201"/>
      <c r="D413" s="191" t="s">
        <v>141</v>
      </c>
      <c r="E413" s="202" t="s">
        <v>32</v>
      </c>
      <c r="F413" s="203" t="s">
        <v>547</v>
      </c>
      <c r="G413" s="201"/>
      <c r="H413" s="204">
        <v>4</v>
      </c>
      <c r="I413" s="205"/>
      <c r="J413" s="201"/>
      <c r="K413" s="201"/>
      <c r="L413" s="206"/>
      <c r="M413" s="207"/>
      <c r="N413" s="208"/>
      <c r="O413" s="208"/>
      <c r="P413" s="208"/>
      <c r="Q413" s="208"/>
      <c r="R413" s="208"/>
      <c r="S413" s="208"/>
      <c r="T413" s="209"/>
      <c r="AT413" s="210" t="s">
        <v>141</v>
      </c>
      <c r="AU413" s="210" t="s">
        <v>88</v>
      </c>
      <c r="AV413" s="14" t="s">
        <v>88</v>
      </c>
      <c r="AW413" s="14" t="s">
        <v>40</v>
      </c>
      <c r="AX413" s="14" t="s">
        <v>79</v>
      </c>
      <c r="AY413" s="210" t="s">
        <v>132</v>
      </c>
    </row>
    <row r="414" spans="1:65" s="15" customFormat="1" ht="11.25">
      <c r="B414" s="211"/>
      <c r="C414" s="212"/>
      <c r="D414" s="191" t="s">
        <v>141</v>
      </c>
      <c r="E414" s="213" t="s">
        <v>32</v>
      </c>
      <c r="F414" s="214" t="s">
        <v>145</v>
      </c>
      <c r="G414" s="212"/>
      <c r="H414" s="215">
        <v>19.600000000000001</v>
      </c>
      <c r="I414" s="216"/>
      <c r="J414" s="212"/>
      <c r="K414" s="212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141</v>
      </c>
      <c r="AU414" s="221" t="s">
        <v>88</v>
      </c>
      <c r="AV414" s="15" t="s">
        <v>139</v>
      </c>
      <c r="AW414" s="15" t="s">
        <v>40</v>
      </c>
      <c r="AX414" s="15" t="s">
        <v>86</v>
      </c>
      <c r="AY414" s="221" t="s">
        <v>132</v>
      </c>
    </row>
    <row r="415" spans="1:65" s="2" customFormat="1" ht="33" customHeight="1">
      <c r="A415" s="37"/>
      <c r="B415" s="38"/>
      <c r="C415" s="176" t="s">
        <v>548</v>
      </c>
      <c r="D415" s="176" t="s">
        <v>135</v>
      </c>
      <c r="E415" s="177" t="s">
        <v>549</v>
      </c>
      <c r="F415" s="178" t="s">
        <v>550</v>
      </c>
      <c r="G415" s="179" t="s">
        <v>209</v>
      </c>
      <c r="H415" s="180">
        <v>73.177999999999997</v>
      </c>
      <c r="I415" s="181"/>
      <c r="J415" s="182">
        <f>ROUND(I415*H415,2)</f>
        <v>0</v>
      </c>
      <c r="K415" s="178" t="s">
        <v>172</v>
      </c>
      <c r="L415" s="42"/>
      <c r="M415" s="183" t="s">
        <v>32</v>
      </c>
      <c r="N415" s="184" t="s">
        <v>50</v>
      </c>
      <c r="O415" s="67"/>
      <c r="P415" s="185">
        <f>O415*H415</f>
        <v>0</v>
      </c>
      <c r="Q415" s="185">
        <v>1.6900000000000001E-3</v>
      </c>
      <c r="R415" s="185">
        <f>Q415*H415</f>
        <v>0.12367082</v>
      </c>
      <c r="S415" s="185">
        <v>0</v>
      </c>
      <c r="T415" s="18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7" t="s">
        <v>261</v>
      </c>
      <c r="AT415" s="187" t="s">
        <v>135</v>
      </c>
      <c r="AU415" s="187" t="s">
        <v>88</v>
      </c>
      <c r="AY415" s="19" t="s">
        <v>132</v>
      </c>
      <c r="BE415" s="188">
        <f>IF(N415="základní",J415,0)</f>
        <v>0</v>
      </c>
      <c r="BF415" s="188">
        <f>IF(N415="snížená",J415,0)</f>
        <v>0</v>
      </c>
      <c r="BG415" s="188">
        <f>IF(N415="zákl. přenesená",J415,0)</f>
        <v>0</v>
      </c>
      <c r="BH415" s="188">
        <f>IF(N415="sníž. přenesená",J415,0)</f>
        <v>0</v>
      </c>
      <c r="BI415" s="188">
        <f>IF(N415="nulová",J415,0)</f>
        <v>0</v>
      </c>
      <c r="BJ415" s="19" t="s">
        <v>86</v>
      </c>
      <c r="BK415" s="188">
        <f>ROUND(I415*H415,2)</f>
        <v>0</v>
      </c>
      <c r="BL415" s="19" t="s">
        <v>261</v>
      </c>
      <c r="BM415" s="187" t="s">
        <v>551</v>
      </c>
    </row>
    <row r="416" spans="1:65" s="2" customFormat="1" ht="11.25">
      <c r="A416" s="37"/>
      <c r="B416" s="38"/>
      <c r="C416" s="39"/>
      <c r="D416" s="247" t="s">
        <v>197</v>
      </c>
      <c r="E416" s="39"/>
      <c r="F416" s="248" t="s">
        <v>552</v>
      </c>
      <c r="G416" s="39"/>
      <c r="H416" s="39"/>
      <c r="I416" s="223"/>
      <c r="J416" s="39"/>
      <c r="K416" s="39"/>
      <c r="L416" s="42"/>
      <c r="M416" s="224"/>
      <c r="N416" s="225"/>
      <c r="O416" s="67"/>
      <c r="P416" s="67"/>
      <c r="Q416" s="67"/>
      <c r="R416" s="67"/>
      <c r="S416" s="67"/>
      <c r="T416" s="68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9" t="s">
        <v>197</v>
      </c>
      <c r="AU416" s="19" t="s">
        <v>88</v>
      </c>
    </row>
    <row r="417" spans="1:65" s="14" customFormat="1" ht="11.25">
      <c r="B417" s="200"/>
      <c r="C417" s="201"/>
      <c r="D417" s="191" t="s">
        <v>141</v>
      </c>
      <c r="E417" s="202" t="s">
        <v>32</v>
      </c>
      <c r="F417" s="203" t="s">
        <v>457</v>
      </c>
      <c r="G417" s="201"/>
      <c r="H417" s="204">
        <v>62.82</v>
      </c>
      <c r="I417" s="205"/>
      <c r="J417" s="201"/>
      <c r="K417" s="201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141</v>
      </c>
      <c r="AU417" s="210" t="s">
        <v>88</v>
      </c>
      <c r="AV417" s="14" t="s">
        <v>88</v>
      </c>
      <c r="AW417" s="14" t="s">
        <v>40</v>
      </c>
      <c r="AX417" s="14" t="s">
        <v>79</v>
      </c>
      <c r="AY417" s="210" t="s">
        <v>132</v>
      </c>
    </row>
    <row r="418" spans="1:65" s="14" customFormat="1" ht="11.25">
      <c r="B418" s="200"/>
      <c r="C418" s="201"/>
      <c r="D418" s="191" t="s">
        <v>141</v>
      </c>
      <c r="E418" s="202" t="s">
        <v>32</v>
      </c>
      <c r="F418" s="203" t="s">
        <v>540</v>
      </c>
      <c r="G418" s="201"/>
      <c r="H418" s="204">
        <v>10.358000000000001</v>
      </c>
      <c r="I418" s="205"/>
      <c r="J418" s="201"/>
      <c r="K418" s="201"/>
      <c r="L418" s="206"/>
      <c r="M418" s="207"/>
      <c r="N418" s="208"/>
      <c r="O418" s="208"/>
      <c r="P418" s="208"/>
      <c r="Q418" s="208"/>
      <c r="R418" s="208"/>
      <c r="S418" s="208"/>
      <c r="T418" s="209"/>
      <c r="AT418" s="210" t="s">
        <v>141</v>
      </c>
      <c r="AU418" s="210" t="s">
        <v>88</v>
      </c>
      <c r="AV418" s="14" t="s">
        <v>88</v>
      </c>
      <c r="AW418" s="14" t="s">
        <v>40</v>
      </c>
      <c r="AX418" s="14" t="s">
        <v>79</v>
      </c>
      <c r="AY418" s="210" t="s">
        <v>132</v>
      </c>
    </row>
    <row r="419" spans="1:65" s="15" customFormat="1" ht="11.25">
      <c r="B419" s="211"/>
      <c r="C419" s="212"/>
      <c r="D419" s="191" t="s">
        <v>141</v>
      </c>
      <c r="E419" s="213" t="s">
        <v>32</v>
      </c>
      <c r="F419" s="214" t="s">
        <v>145</v>
      </c>
      <c r="G419" s="212"/>
      <c r="H419" s="215">
        <v>73.177999999999997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141</v>
      </c>
      <c r="AU419" s="221" t="s">
        <v>88</v>
      </c>
      <c r="AV419" s="15" t="s">
        <v>139</v>
      </c>
      <c r="AW419" s="15" t="s">
        <v>40</v>
      </c>
      <c r="AX419" s="15" t="s">
        <v>86</v>
      </c>
      <c r="AY419" s="221" t="s">
        <v>132</v>
      </c>
    </row>
    <row r="420" spans="1:65" s="2" customFormat="1" ht="44.25" customHeight="1">
      <c r="A420" s="37"/>
      <c r="B420" s="38"/>
      <c r="C420" s="176" t="s">
        <v>553</v>
      </c>
      <c r="D420" s="176" t="s">
        <v>135</v>
      </c>
      <c r="E420" s="177" t="s">
        <v>554</v>
      </c>
      <c r="F420" s="178" t="s">
        <v>555</v>
      </c>
      <c r="G420" s="179" t="s">
        <v>412</v>
      </c>
      <c r="H420" s="180">
        <v>4</v>
      </c>
      <c r="I420" s="181"/>
      <c r="J420" s="182">
        <f>ROUND(I420*H420,2)</f>
        <v>0</v>
      </c>
      <c r="K420" s="178" t="s">
        <v>172</v>
      </c>
      <c r="L420" s="42"/>
      <c r="M420" s="183" t="s">
        <v>32</v>
      </c>
      <c r="N420" s="184" t="s">
        <v>50</v>
      </c>
      <c r="O420" s="67"/>
      <c r="P420" s="185">
        <f>O420*H420</f>
        <v>0</v>
      </c>
      <c r="Q420" s="185">
        <v>3.6000000000000002E-4</v>
      </c>
      <c r="R420" s="185">
        <f>Q420*H420</f>
        <v>1.4400000000000001E-3</v>
      </c>
      <c r="S420" s="185">
        <v>0</v>
      </c>
      <c r="T420" s="18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87" t="s">
        <v>261</v>
      </c>
      <c r="AT420" s="187" t="s">
        <v>135</v>
      </c>
      <c r="AU420" s="187" t="s">
        <v>88</v>
      </c>
      <c r="AY420" s="19" t="s">
        <v>132</v>
      </c>
      <c r="BE420" s="188">
        <f>IF(N420="základní",J420,0)</f>
        <v>0</v>
      </c>
      <c r="BF420" s="188">
        <f>IF(N420="snížená",J420,0)</f>
        <v>0</v>
      </c>
      <c r="BG420" s="188">
        <f>IF(N420="zákl. přenesená",J420,0)</f>
        <v>0</v>
      </c>
      <c r="BH420" s="188">
        <f>IF(N420="sníž. přenesená",J420,0)</f>
        <v>0</v>
      </c>
      <c r="BI420" s="188">
        <f>IF(N420="nulová",J420,0)</f>
        <v>0</v>
      </c>
      <c r="BJ420" s="19" t="s">
        <v>86</v>
      </c>
      <c r="BK420" s="188">
        <f>ROUND(I420*H420,2)</f>
        <v>0</v>
      </c>
      <c r="BL420" s="19" t="s">
        <v>261</v>
      </c>
      <c r="BM420" s="187" t="s">
        <v>556</v>
      </c>
    </row>
    <row r="421" spans="1:65" s="2" customFormat="1" ht="11.25">
      <c r="A421" s="37"/>
      <c r="B421" s="38"/>
      <c r="C421" s="39"/>
      <c r="D421" s="247" t="s">
        <v>197</v>
      </c>
      <c r="E421" s="39"/>
      <c r="F421" s="248" t="s">
        <v>557</v>
      </c>
      <c r="G421" s="39"/>
      <c r="H421" s="39"/>
      <c r="I421" s="223"/>
      <c r="J421" s="39"/>
      <c r="K421" s="39"/>
      <c r="L421" s="42"/>
      <c r="M421" s="224"/>
      <c r="N421" s="225"/>
      <c r="O421" s="67"/>
      <c r="P421" s="67"/>
      <c r="Q421" s="67"/>
      <c r="R421" s="67"/>
      <c r="S421" s="67"/>
      <c r="T421" s="68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9" t="s">
        <v>197</v>
      </c>
      <c r="AU421" s="19" t="s">
        <v>88</v>
      </c>
    </row>
    <row r="422" spans="1:65" s="14" customFormat="1" ht="11.25">
      <c r="B422" s="200"/>
      <c r="C422" s="201"/>
      <c r="D422" s="191" t="s">
        <v>141</v>
      </c>
      <c r="E422" s="202" t="s">
        <v>32</v>
      </c>
      <c r="F422" s="203" t="s">
        <v>430</v>
      </c>
      <c r="G422" s="201"/>
      <c r="H422" s="204">
        <v>3</v>
      </c>
      <c r="I422" s="205"/>
      <c r="J422" s="201"/>
      <c r="K422" s="201"/>
      <c r="L422" s="206"/>
      <c r="M422" s="207"/>
      <c r="N422" s="208"/>
      <c r="O422" s="208"/>
      <c r="P422" s="208"/>
      <c r="Q422" s="208"/>
      <c r="R422" s="208"/>
      <c r="S422" s="208"/>
      <c r="T422" s="209"/>
      <c r="AT422" s="210" t="s">
        <v>141</v>
      </c>
      <c r="AU422" s="210" t="s">
        <v>88</v>
      </c>
      <c r="AV422" s="14" t="s">
        <v>88</v>
      </c>
      <c r="AW422" s="14" t="s">
        <v>40</v>
      </c>
      <c r="AX422" s="14" t="s">
        <v>79</v>
      </c>
      <c r="AY422" s="210" t="s">
        <v>132</v>
      </c>
    </row>
    <row r="423" spans="1:65" s="14" customFormat="1" ht="11.25">
      <c r="B423" s="200"/>
      <c r="C423" s="201"/>
      <c r="D423" s="191" t="s">
        <v>141</v>
      </c>
      <c r="E423" s="202" t="s">
        <v>32</v>
      </c>
      <c r="F423" s="203" t="s">
        <v>558</v>
      </c>
      <c r="G423" s="201"/>
      <c r="H423" s="204">
        <v>1</v>
      </c>
      <c r="I423" s="205"/>
      <c r="J423" s="201"/>
      <c r="K423" s="201"/>
      <c r="L423" s="206"/>
      <c r="M423" s="207"/>
      <c r="N423" s="208"/>
      <c r="O423" s="208"/>
      <c r="P423" s="208"/>
      <c r="Q423" s="208"/>
      <c r="R423" s="208"/>
      <c r="S423" s="208"/>
      <c r="T423" s="209"/>
      <c r="AT423" s="210" t="s">
        <v>141</v>
      </c>
      <c r="AU423" s="210" t="s">
        <v>88</v>
      </c>
      <c r="AV423" s="14" t="s">
        <v>88</v>
      </c>
      <c r="AW423" s="14" t="s">
        <v>40</v>
      </c>
      <c r="AX423" s="14" t="s">
        <v>79</v>
      </c>
      <c r="AY423" s="210" t="s">
        <v>132</v>
      </c>
    </row>
    <row r="424" spans="1:65" s="15" customFormat="1" ht="11.25">
      <c r="B424" s="211"/>
      <c r="C424" s="212"/>
      <c r="D424" s="191" t="s">
        <v>141</v>
      </c>
      <c r="E424" s="213" t="s">
        <v>32</v>
      </c>
      <c r="F424" s="214" t="s">
        <v>145</v>
      </c>
      <c r="G424" s="212"/>
      <c r="H424" s="215">
        <v>4</v>
      </c>
      <c r="I424" s="216"/>
      <c r="J424" s="212"/>
      <c r="K424" s="212"/>
      <c r="L424" s="217"/>
      <c r="M424" s="218"/>
      <c r="N424" s="219"/>
      <c r="O424" s="219"/>
      <c r="P424" s="219"/>
      <c r="Q424" s="219"/>
      <c r="R424" s="219"/>
      <c r="S424" s="219"/>
      <c r="T424" s="220"/>
      <c r="AT424" s="221" t="s">
        <v>141</v>
      </c>
      <c r="AU424" s="221" t="s">
        <v>88</v>
      </c>
      <c r="AV424" s="15" t="s">
        <v>139</v>
      </c>
      <c r="AW424" s="15" t="s">
        <v>40</v>
      </c>
      <c r="AX424" s="15" t="s">
        <v>86</v>
      </c>
      <c r="AY424" s="221" t="s">
        <v>132</v>
      </c>
    </row>
    <row r="425" spans="1:65" s="2" customFormat="1" ht="37.9" customHeight="1">
      <c r="A425" s="37"/>
      <c r="B425" s="38"/>
      <c r="C425" s="176" t="s">
        <v>559</v>
      </c>
      <c r="D425" s="176" t="s">
        <v>135</v>
      </c>
      <c r="E425" s="177" t="s">
        <v>560</v>
      </c>
      <c r="F425" s="178" t="s">
        <v>561</v>
      </c>
      <c r="G425" s="179" t="s">
        <v>209</v>
      </c>
      <c r="H425" s="180">
        <v>19.600000000000001</v>
      </c>
      <c r="I425" s="181"/>
      <c r="J425" s="182">
        <f>ROUND(I425*H425,2)</f>
        <v>0</v>
      </c>
      <c r="K425" s="178" t="s">
        <v>172</v>
      </c>
      <c r="L425" s="42"/>
      <c r="M425" s="183" t="s">
        <v>32</v>
      </c>
      <c r="N425" s="184" t="s">
        <v>50</v>
      </c>
      <c r="O425" s="67"/>
      <c r="P425" s="185">
        <f>O425*H425</f>
        <v>0</v>
      </c>
      <c r="Q425" s="185">
        <v>2.0999999999999999E-3</v>
      </c>
      <c r="R425" s="185">
        <f>Q425*H425</f>
        <v>4.1160000000000002E-2</v>
      </c>
      <c r="S425" s="185">
        <v>0</v>
      </c>
      <c r="T425" s="18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7" t="s">
        <v>261</v>
      </c>
      <c r="AT425" s="187" t="s">
        <v>135</v>
      </c>
      <c r="AU425" s="187" t="s">
        <v>88</v>
      </c>
      <c r="AY425" s="19" t="s">
        <v>132</v>
      </c>
      <c r="BE425" s="188">
        <f>IF(N425="základní",J425,0)</f>
        <v>0</v>
      </c>
      <c r="BF425" s="188">
        <f>IF(N425="snížená",J425,0)</f>
        <v>0</v>
      </c>
      <c r="BG425" s="188">
        <f>IF(N425="zákl. přenesená",J425,0)</f>
        <v>0</v>
      </c>
      <c r="BH425" s="188">
        <f>IF(N425="sníž. přenesená",J425,0)</f>
        <v>0</v>
      </c>
      <c r="BI425" s="188">
        <f>IF(N425="nulová",J425,0)</f>
        <v>0</v>
      </c>
      <c r="BJ425" s="19" t="s">
        <v>86</v>
      </c>
      <c r="BK425" s="188">
        <f>ROUND(I425*H425,2)</f>
        <v>0</v>
      </c>
      <c r="BL425" s="19" t="s">
        <v>261</v>
      </c>
      <c r="BM425" s="187" t="s">
        <v>562</v>
      </c>
    </row>
    <row r="426" spans="1:65" s="2" customFormat="1" ht="11.25">
      <c r="A426" s="37"/>
      <c r="B426" s="38"/>
      <c r="C426" s="39"/>
      <c r="D426" s="247" t="s">
        <v>197</v>
      </c>
      <c r="E426" s="39"/>
      <c r="F426" s="248" t="s">
        <v>563</v>
      </c>
      <c r="G426" s="39"/>
      <c r="H426" s="39"/>
      <c r="I426" s="223"/>
      <c r="J426" s="39"/>
      <c r="K426" s="39"/>
      <c r="L426" s="42"/>
      <c r="M426" s="224"/>
      <c r="N426" s="225"/>
      <c r="O426" s="67"/>
      <c r="P426" s="67"/>
      <c r="Q426" s="67"/>
      <c r="R426" s="67"/>
      <c r="S426" s="67"/>
      <c r="T426" s="68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T426" s="19" t="s">
        <v>197</v>
      </c>
      <c r="AU426" s="19" t="s">
        <v>88</v>
      </c>
    </row>
    <row r="427" spans="1:65" s="14" customFormat="1" ht="11.25">
      <c r="B427" s="200"/>
      <c r="C427" s="201"/>
      <c r="D427" s="191" t="s">
        <v>141</v>
      </c>
      <c r="E427" s="202" t="s">
        <v>32</v>
      </c>
      <c r="F427" s="203" t="s">
        <v>546</v>
      </c>
      <c r="G427" s="201"/>
      <c r="H427" s="204">
        <v>15.6</v>
      </c>
      <c r="I427" s="205"/>
      <c r="J427" s="201"/>
      <c r="K427" s="201"/>
      <c r="L427" s="206"/>
      <c r="M427" s="207"/>
      <c r="N427" s="208"/>
      <c r="O427" s="208"/>
      <c r="P427" s="208"/>
      <c r="Q427" s="208"/>
      <c r="R427" s="208"/>
      <c r="S427" s="208"/>
      <c r="T427" s="209"/>
      <c r="AT427" s="210" t="s">
        <v>141</v>
      </c>
      <c r="AU427" s="210" t="s">
        <v>88</v>
      </c>
      <c r="AV427" s="14" t="s">
        <v>88</v>
      </c>
      <c r="AW427" s="14" t="s">
        <v>40</v>
      </c>
      <c r="AX427" s="14" t="s">
        <v>79</v>
      </c>
      <c r="AY427" s="210" t="s">
        <v>132</v>
      </c>
    </row>
    <row r="428" spans="1:65" s="14" customFormat="1" ht="11.25">
      <c r="B428" s="200"/>
      <c r="C428" s="201"/>
      <c r="D428" s="191" t="s">
        <v>141</v>
      </c>
      <c r="E428" s="202" t="s">
        <v>32</v>
      </c>
      <c r="F428" s="203" t="s">
        <v>547</v>
      </c>
      <c r="G428" s="201"/>
      <c r="H428" s="204">
        <v>4</v>
      </c>
      <c r="I428" s="205"/>
      <c r="J428" s="201"/>
      <c r="K428" s="201"/>
      <c r="L428" s="206"/>
      <c r="M428" s="207"/>
      <c r="N428" s="208"/>
      <c r="O428" s="208"/>
      <c r="P428" s="208"/>
      <c r="Q428" s="208"/>
      <c r="R428" s="208"/>
      <c r="S428" s="208"/>
      <c r="T428" s="209"/>
      <c r="AT428" s="210" t="s">
        <v>141</v>
      </c>
      <c r="AU428" s="210" t="s">
        <v>88</v>
      </c>
      <c r="AV428" s="14" t="s">
        <v>88</v>
      </c>
      <c r="AW428" s="14" t="s">
        <v>40</v>
      </c>
      <c r="AX428" s="14" t="s">
        <v>79</v>
      </c>
      <c r="AY428" s="210" t="s">
        <v>132</v>
      </c>
    </row>
    <row r="429" spans="1:65" s="15" customFormat="1" ht="11.25">
      <c r="B429" s="211"/>
      <c r="C429" s="212"/>
      <c r="D429" s="191" t="s">
        <v>141</v>
      </c>
      <c r="E429" s="213" t="s">
        <v>32</v>
      </c>
      <c r="F429" s="214" t="s">
        <v>145</v>
      </c>
      <c r="G429" s="212"/>
      <c r="H429" s="215">
        <v>19.600000000000001</v>
      </c>
      <c r="I429" s="216"/>
      <c r="J429" s="212"/>
      <c r="K429" s="212"/>
      <c r="L429" s="217"/>
      <c r="M429" s="218"/>
      <c r="N429" s="219"/>
      <c r="O429" s="219"/>
      <c r="P429" s="219"/>
      <c r="Q429" s="219"/>
      <c r="R429" s="219"/>
      <c r="S429" s="219"/>
      <c r="T429" s="220"/>
      <c r="AT429" s="221" t="s">
        <v>141</v>
      </c>
      <c r="AU429" s="221" t="s">
        <v>88</v>
      </c>
      <c r="AV429" s="15" t="s">
        <v>139</v>
      </c>
      <c r="AW429" s="15" t="s">
        <v>40</v>
      </c>
      <c r="AX429" s="15" t="s">
        <v>86</v>
      </c>
      <c r="AY429" s="221" t="s">
        <v>132</v>
      </c>
    </row>
    <row r="430" spans="1:65" s="2" customFormat="1" ht="44.25" customHeight="1">
      <c r="A430" s="37"/>
      <c r="B430" s="38"/>
      <c r="C430" s="176" t="s">
        <v>564</v>
      </c>
      <c r="D430" s="176" t="s">
        <v>135</v>
      </c>
      <c r="E430" s="177" t="s">
        <v>565</v>
      </c>
      <c r="F430" s="178" t="s">
        <v>566</v>
      </c>
      <c r="G430" s="179" t="s">
        <v>487</v>
      </c>
      <c r="H430" s="249"/>
      <c r="I430" s="181"/>
      <c r="J430" s="182">
        <f>ROUND(I430*H430,2)</f>
        <v>0</v>
      </c>
      <c r="K430" s="178" t="s">
        <v>172</v>
      </c>
      <c r="L430" s="42"/>
      <c r="M430" s="183" t="s">
        <v>32</v>
      </c>
      <c r="N430" s="184" t="s">
        <v>50</v>
      </c>
      <c r="O430" s="67"/>
      <c r="P430" s="185">
        <f>O430*H430</f>
        <v>0</v>
      </c>
      <c r="Q430" s="185">
        <v>0</v>
      </c>
      <c r="R430" s="185">
        <f>Q430*H430</f>
        <v>0</v>
      </c>
      <c r="S430" s="185">
        <v>0</v>
      </c>
      <c r="T430" s="186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187" t="s">
        <v>261</v>
      </c>
      <c r="AT430" s="187" t="s">
        <v>135</v>
      </c>
      <c r="AU430" s="187" t="s">
        <v>88</v>
      </c>
      <c r="AY430" s="19" t="s">
        <v>132</v>
      </c>
      <c r="BE430" s="188">
        <f>IF(N430="základní",J430,0)</f>
        <v>0</v>
      </c>
      <c r="BF430" s="188">
        <f>IF(N430="snížená",J430,0)</f>
        <v>0</v>
      </c>
      <c r="BG430" s="188">
        <f>IF(N430="zákl. přenesená",J430,0)</f>
        <v>0</v>
      </c>
      <c r="BH430" s="188">
        <f>IF(N430="sníž. přenesená",J430,0)</f>
        <v>0</v>
      </c>
      <c r="BI430" s="188">
        <f>IF(N430="nulová",J430,0)</f>
        <v>0</v>
      </c>
      <c r="BJ430" s="19" t="s">
        <v>86</v>
      </c>
      <c r="BK430" s="188">
        <f>ROUND(I430*H430,2)</f>
        <v>0</v>
      </c>
      <c r="BL430" s="19" t="s">
        <v>261</v>
      </c>
      <c r="BM430" s="187" t="s">
        <v>567</v>
      </c>
    </row>
    <row r="431" spans="1:65" s="2" customFormat="1" ht="11.25">
      <c r="A431" s="37"/>
      <c r="B431" s="38"/>
      <c r="C431" s="39"/>
      <c r="D431" s="247" t="s">
        <v>197</v>
      </c>
      <c r="E431" s="39"/>
      <c r="F431" s="248" t="s">
        <v>568</v>
      </c>
      <c r="G431" s="39"/>
      <c r="H431" s="39"/>
      <c r="I431" s="223"/>
      <c r="J431" s="39"/>
      <c r="K431" s="39"/>
      <c r="L431" s="42"/>
      <c r="M431" s="224"/>
      <c r="N431" s="225"/>
      <c r="O431" s="67"/>
      <c r="P431" s="67"/>
      <c r="Q431" s="67"/>
      <c r="R431" s="67"/>
      <c r="S431" s="67"/>
      <c r="T431" s="68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9" t="s">
        <v>197</v>
      </c>
      <c r="AU431" s="19" t="s">
        <v>88</v>
      </c>
    </row>
    <row r="432" spans="1:65" s="12" customFormat="1" ht="22.9" customHeight="1">
      <c r="B432" s="160"/>
      <c r="C432" s="161"/>
      <c r="D432" s="162" t="s">
        <v>78</v>
      </c>
      <c r="E432" s="174" t="s">
        <v>569</v>
      </c>
      <c r="F432" s="174" t="s">
        <v>570</v>
      </c>
      <c r="G432" s="161"/>
      <c r="H432" s="161"/>
      <c r="I432" s="164"/>
      <c r="J432" s="175">
        <f>BK432</f>
        <v>0</v>
      </c>
      <c r="K432" s="161"/>
      <c r="L432" s="166"/>
      <c r="M432" s="167"/>
      <c r="N432" s="168"/>
      <c r="O432" s="168"/>
      <c r="P432" s="169">
        <f>SUM(P433:P439)</f>
        <v>0</v>
      </c>
      <c r="Q432" s="168"/>
      <c r="R432" s="169">
        <f>SUM(R433:R439)</f>
        <v>0.22338329999999998</v>
      </c>
      <c r="S432" s="168"/>
      <c r="T432" s="170">
        <f>SUM(T433:T439)</f>
        <v>0</v>
      </c>
      <c r="AR432" s="171" t="s">
        <v>88</v>
      </c>
      <c r="AT432" s="172" t="s">
        <v>78</v>
      </c>
      <c r="AU432" s="172" t="s">
        <v>86</v>
      </c>
      <c r="AY432" s="171" t="s">
        <v>132</v>
      </c>
      <c r="BK432" s="173">
        <f>SUM(BK433:BK439)</f>
        <v>0</v>
      </c>
    </row>
    <row r="433" spans="1:65" s="2" customFormat="1" ht="24.2" customHeight="1">
      <c r="A433" s="37"/>
      <c r="B433" s="38"/>
      <c r="C433" s="176" t="s">
        <v>571</v>
      </c>
      <c r="D433" s="176" t="s">
        <v>135</v>
      </c>
      <c r="E433" s="177" t="s">
        <v>572</v>
      </c>
      <c r="F433" s="178" t="s">
        <v>573</v>
      </c>
      <c r="G433" s="179" t="s">
        <v>195</v>
      </c>
      <c r="H433" s="180">
        <v>1595.595</v>
      </c>
      <c r="I433" s="181"/>
      <c r="J433" s="182">
        <f>ROUND(I433*H433,2)</f>
        <v>0</v>
      </c>
      <c r="K433" s="178" t="s">
        <v>32</v>
      </c>
      <c r="L433" s="42"/>
      <c r="M433" s="183" t="s">
        <v>32</v>
      </c>
      <c r="N433" s="184" t="s">
        <v>50</v>
      </c>
      <c r="O433" s="67"/>
      <c r="P433" s="185">
        <f>O433*H433</f>
        <v>0</v>
      </c>
      <c r="Q433" s="185">
        <v>1.3999999999999999E-4</v>
      </c>
      <c r="R433" s="185">
        <f>Q433*H433</f>
        <v>0.22338329999999998</v>
      </c>
      <c r="S433" s="185">
        <v>0</v>
      </c>
      <c r="T433" s="18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7" t="s">
        <v>261</v>
      </c>
      <c r="AT433" s="187" t="s">
        <v>135</v>
      </c>
      <c r="AU433" s="187" t="s">
        <v>88</v>
      </c>
      <c r="AY433" s="19" t="s">
        <v>132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19" t="s">
        <v>86</v>
      </c>
      <c r="BK433" s="188">
        <f>ROUND(I433*H433,2)</f>
        <v>0</v>
      </c>
      <c r="BL433" s="19" t="s">
        <v>261</v>
      </c>
      <c r="BM433" s="187" t="s">
        <v>574</v>
      </c>
    </row>
    <row r="434" spans="1:65" s="2" customFormat="1" ht="19.5">
      <c r="A434" s="37"/>
      <c r="B434" s="38"/>
      <c r="C434" s="39"/>
      <c r="D434" s="191" t="s">
        <v>151</v>
      </c>
      <c r="E434" s="39"/>
      <c r="F434" s="222" t="s">
        <v>575</v>
      </c>
      <c r="G434" s="39"/>
      <c r="H434" s="39"/>
      <c r="I434" s="223"/>
      <c r="J434" s="39"/>
      <c r="K434" s="39"/>
      <c r="L434" s="42"/>
      <c r="M434" s="224"/>
      <c r="N434" s="225"/>
      <c r="O434" s="67"/>
      <c r="P434" s="67"/>
      <c r="Q434" s="67"/>
      <c r="R434" s="67"/>
      <c r="S434" s="67"/>
      <c r="T434" s="68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T434" s="19" t="s">
        <v>151</v>
      </c>
      <c r="AU434" s="19" t="s">
        <v>88</v>
      </c>
    </row>
    <row r="435" spans="1:65" s="14" customFormat="1" ht="11.25">
      <c r="B435" s="200"/>
      <c r="C435" s="201"/>
      <c r="D435" s="191" t="s">
        <v>141</v>
      </c>
      <c r="E435" s="202" t="s">
        <v>32</v>
      </c>
      <c r="F435" s="203" t="s">
        <v>576</v>
      </c>
      <c r="G435" s="201"/>
      <c r="H435" s="204">
        <v>1385</v>
      </c>
      <c r="I435" s="205"/>
      <c r="J435" s="201"/>
      <c r="K435" s="201"/>
      <c r="L435" s="206"/>
      <c r="M435" s="207"/>
      <c r="N435" s="208"/>
      <c r="O435" s="208"/>
      <c r="P435" s="208"/>
      <c r="Q435" s="208"/>
      <c r="R435" s="208"/>
      <c r="S435" s="208"/>
      <c r="T435" s="209"/>
      <c r="AT435" s="210" t="s">
        <v>141</v>
      </c>
      <c r="AU435" s="210" t="s">
        <v>88</v>
      </c>
      <c r="AV435" s="14" t="s">
        <v>88</v>
      </c>
      <c r="AW435" s="14" t="s">
        <v>40</v>
      </c>
      <c r="AX435" s="14" t="s">
        <v>79</v>
      </c>
      <c r="AY435" s="210" t="s">
        <v>132</v>
      </c>
    </row>
    <row r="436" spans="1:65" s="14" customFormat="1" ht="11.25">
      <c r="B436" s="200"/>
      <c r="C436" s="201"/>
      <c r="D436" s="191" t="s">
        <v>141</v>
      </c>
      <c r="E436" s="202" t="s">
        <v>32</v>
      </c>
      <c r="F436" s="203" t="s">
        <v>577</v>
      </c>
      <c r="G436" s="201"/>
      <c r="H436" s="204">
        <v>210.595</v>
      </c>
      <c r="I436" s="205"/>
      <c r="J436" s="201"/>
      <c r="K436" s="201"/>
      <c r="L436" s="206"/>
      <c r="M436" s="207"/>
      <c r="N436" s="208"/>
      <c r="O436" s="208"/>
      <c r="P436" s="208"/>
      <c r="Q436" s="208"/>
      <c r="R436" s="208"/>
      <c r="S436" s="208"/>
      <c r="T436" s="209"/>
      <c r="AT436" s="210" t="s">
        <v>141</v>
      </c>
      <c r="AU436" s="210" t="s">
        <v>88</v>
      </c>
      <c r="AV436" s="14" t="s">
        <v>88</v>
      </c>
      <c r="AW436" s="14" t="s">
        <v>40</v>
      </c>
      <c r="AX436" s="14" t="s">
        <v>79</v>
      </c>
      <c r="AY436" s="210" t="s">
        <v>132</v>
      </c>
    </row>
    <row r="437" spans="1:65" s="15" customFormat="1" ht="11.25">
      <c r="B437" s="211"/>
      <c r="C437" s="212"/>
      <c r="D437" s="191" t="s">
        <v>141</v>
      </c>
      <c r="E437" s="213" t="s">
        <v>32</v>
      </c>
      <c r="F437" s="214" t="s">
        <v>145</v>
      </c>
      <c r="G437" s="212"/>
      <c r="H437" s="215">
        <v>1595.595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141</v>
      </c>
      <c r="AU437" s="221" t="s">
        <v>88</v>
      </c>
      <c r="AV437" s="15" t="s">
        <v>139</v>
      </c>
      <c r="AW437" s="15" t="s">
        <v>40</v>
      </c>
      <c r="AX437" s="15" t="s">
        <v>86</v>
      </c>
      <c r="AY437" s="221" t="s">
        <v>132</v>
      </c>
    </row>
    <row r="438" spans="1:65" s="2" customFormat="1" ht="44.25" customHeight="1">
      <c r="A438" s="37"/>
      <c r="B438" s="38"/>
      <c r="C438" s="176" t="s">
        <v>578</v>
      </c>
      <c r="D438" s="176" t="s">
        <v>135</v>
      </c>
      <c r="E438" s="177" t="s">
        <v>579</v>
      </c>
      <c r="F438" s="178" t="s">
        <v>580</v>
      </c>
      <c r="G438" s="179" t="s">
        <v>487</v>
      </c>
      <c r="H438" s="249"/>
      <c r="I438" s="181"/>
      <c r="J438" s="182">
        <f>ROUND(I438*H438,2)</f>
        <v>0</v>
      </c>
      <c r="K438" s="178" t="s">
        <v>172</v>
      </c>
      <c r="L438" s="42"/>
      <c r="M438" s="183" t="s">
        <v>32</v>
      </c>
      <c r="N438" s="184" t="s">
        <v>50</v>
      </c>
      <c r="O438" s="67"/>
      <c r="P438" s="185">
        <f>O438*H438</f>
        <v>0</v>
      </c>
      <c r="Q438" s="185">
        <v>0</v>
      </c>
      <c r="R438" s="185">
        <f>Q438*H438</f>
        <v>0</v>
      </c>
      <c r="S438" s="185">
        <v>0</v>
      </c>
      <c r="T438" s="186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7" t="s">
        <v>261</v>
      </c>
      <c r="AT438" s="187" t="s">
        <v>135</v>
      </c>
      <c r="AU438" s="187" t="s">
        <v>88</v>
      </c>
      <c r="AY438" s="19" t="s">
        <v>132</v>
      </c>
      <c r="BE438" s="188">
        <f>IF(N438="základní",J438,0)</f>
        <v>0</v>
      </c>
      <c r="BF438" s="188">
        <f>IF(N438="snížená",J438,0)</f>
        <v>0</v>
      </c>
      <c r="BG438" s="188">
        <f>IF(N438="zákl. přenesená",J438,0)</f>
        <v>0</v>
      </c>
      <c r="BH438" s="188">
        <f>IF(N438="sníž. přenesená",J438,0)</f>
        <v>0</v>
      </c>
      <c r="BI438" s="188">
        <f>IF(N438="nulová",J438,0)</f>
        <v>0</v>
      </c>
      <c r="BJ438" s="19" t="s">
        <v>86</v>
      </c>
      <c r="BK438" s="188">
        <f>ROUND(I438*H438,2)</f>
        <v>0</v>
      </c>
      <c r="BL438" s="19" t="s">
        <v>261</v>
      </c>
      <c r="BM438" s="187" t="s">
        <v>581</v>
      </c>
    </row>
    <row r="439" spans="1:65" s="2" customFormat="1" ht="11.25">
      <c r="A439" s="37"/>
      <c r="B439" s="38"/>
      <c r="C439" s="39"/>
      <c r="D439" s="247" t="s">
        <v>197</v>
      </c>
      <c r="E439" s="39"/>
      <c r="F439" s="248" t="s">
        <v>582</v>
      </c>
      <c r="G439" s="39"/>
      <c r="H439" s="39"/>
      <c r="I439" s="223"/>
      <c r="J439" s="39"/>
      <c r="K439" s="39"/>
      <c r="L439" s="42"/>
      <c r="M439" s="224"/>
      <c r="N439" s="225"/>
      <c r="O439" s="67"/>
      <c r="P439" s="67"/>
      <c r="Q439" s="67"/>
      <c r="R439" s="67"/>
      <c r="S439" s="67"/>
      <c r="T439" s="68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9" t="s">
        <v>197</v>
      </c>
      <c r="AU439" s="19" t="s">
        <v>88</v>
      </c>
    </row>
    <row r="440" spans="1:65" s="12" customFormat="1" ht="22.9" customHeight="1">
      <c r="B440" s="160"/>
      <c r="C440" s="161"/>
      <c r="D440" s="162" t="s">
        <v>78</v>
      </c>
      <c r="E440" s="174" t="s">
        <v>583</v>
      </c>
      <c r="F440" s="174" t="s">
        <v>584</v>
      </c>
      <c r="G440" s="161"/>
      <c r="H440" s="161"/>
      <c r="I440" s="164"/>
      <c r="J440" s="175">
        <f>BK440</f>
        <v>0</v>
      </c>
      <c r="K440" s="161"/>
      <c r="L440" s="166"/>
      <c r="M440" s="167"/>
      <c r="N440" s="168"/>
      <c r="O440" s="168"/>
      <c r="P440" s="169">
        <f>SUM(P441:P463)</f>
        <v>0</v>
      </c>
      <c r="Q440" s="168"/>
      <c r="R440" s="169">
        <f>SUM(R441:R463)</f>
        <v>3.5722200000000002</v>
      </c>
      <c r="S440" s="168"/>
      <c r="T440" s="170">
        <f>SUM(T441:T463)</f>
        <v>4.0034999999999998</v>
      </c>
      <c r="AR440" s="171" t="s">
        <v>88</v>
      </c>
      <c r="AT440" s="172" t="s">
        <v>78</v>
      </c>
      <c r="AU440" s="172" t="s">
        <v>86</v>
      </c>
      <c r="AY440" s="171" t="s">
        <v>132</v>
      </c>
      <c r="BK440" s="173">
        <f>SUM(BK441:BK463)</f>
        <v>0</v>
      </c>
    </row>
    <row r="441" spans="1:65" s="2" customFormat="1" ht="24.2" customHeight="1">
      <c r="A441" s="37"/>
      <c r="B441" s="38"/>
      <c r="C441" s="176" t="s">
        <v>585</v>
      </c>
      <c r="D441" s="176" t="s">
        <v>135</v>
      </c>
      <c r="E441" s="177" t="s">
        <v>586</v>
      </c>
      <c r="F441" s="178" t="s">
        <v>587</v>
      </c>
      <c r="G441" s="179" t="s">
        <v>209</v>
      </c>
      <c r="H441" s="180">
        <v>174</v>
      </c>
      <c r="I441" s="181"/>
      <c r="J441" s="182">
        <f>ROUND(I441*H441,2)</f>
        <v>0</v>
      </c>
      <c r="K441" s="178" t="s">
        <v>32</v>
      </c>
      <c r="L441" s="42"/>
      <c r="M441" s="183" t="s">
        <v>32</v>
      </c>
      <c r="N441" s="184" t="s">
        <v>50</v>
      </c>
      <c r="O441" s="67"/>
      <c r="P441" s="185">
        <f>O441*H441</f>
        <v>0</v>
      </c>
      <c r="Q441" s="185">
        <v>5.2999999999999998E-4</v>
      </c>
      <c r="R441" s="185">
        <f>Q441*H441</f>
        <v>9.2219999999999996E-2</v>
      </c>
      <c r="S441" s="185">
        <v>0</v>
      </c>
      <c r="T441" s="186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87" t="s">
        <v>261</v>
      </c>
      <c r="AT441" s="187" t="s">
        <v>135</v>
      </c>
      <c r="AU441" s="187" t="s">
        <v>88</v>
      </c>
      <c r="AY441" s="19" t="s">
        <v>132</v>
      </c>
      <c r="BE441" s="188">
        <f>IF(N441="základní",J441,0)</f>
        <v>0</v>
      </c>
      <c r="BF441" s="188">
        <f>IF(N441="snížená",J441,0)</f>
        <v>0</v>
      </c>
      <c r="BG441" s="188">
        <f>IF(N441="zákl. přenesená",J441,0)</f>
        <v>0</v>
      </c>
      <c r="BH441" s="188">
        <f>IF(N441="sníž. přenesená",J441,0)</f>
        <v>0</v>
      </c>
      <c r="BI441" s="188">
        <f>IF(N441="nulová",J441,0)</f>
        <v>0</v>
      </c>
      <c r="BJ441" s="19" t="s">
        <v>86</v>
      </c>
      <c r="BK441" s="188">
        <f>ROUND(I441*H441,2)</f>
        <v>0</v>
      </c>
      <c r="BL441" s="19" t="s">
        <v>261</v>
      </c>
      <c r="BM441" s="187" t="s">
        <v>588</v>
      </c>
    </row>
    <row r="442" spans="1:65" s="14" customFormat="1" ht="11.25">
      <c r="B442" s="200"/>
      <c r="C442" s="201"/>
      <c r="D442" s="191" t="s">
        <v>141</v>
      </c>
      <c r="E442" s="202" t="s">
        <v>32</v>
      </c>
      <c r="F442" s="203" t="s">
        <v>589</v>
      </c>
      <c r="G442" s="201"/>
      <c r="H442" s="204">
        <v>138</v>
      </c>
      <c r="I442" s="205"/>
      <c r="J442" s="201"/>
      <c r="K442" s="201"/>
      <c r="L442" s="206"/>
      <c r="M442" s="207"/>
      <c r="N442" s="208"/>
      <c r="O442" s="208"/>
      <c r="P442" s="208"/>
      <c r="Q442" s="208"/>
      <c r="R442" s="208"/>
      <c r="S442" s="208"/>
      <c r="T442" s="209"/>
      <c r="AT442" s="210" t="s">
        <v>141</v>
      </c>
      <c r="AU442" s="210" t="s">
        <v>88</v>
      </c>
      <c r="AV442" s="14" t="s">
        <v>88</v>
      </c>
      <c r="AW442" s="14" t="s">
        <v>40</v>
      </c>
      <c r="AX442" s="14" t="s">
        <v>79</v>
      </c>
      <c r="AY442" s="210" t="s">
        <v>132</v>
      </c>
    </row>
    <row r="443" spans="1:65" s="14" customFormat="1" ht="11.25">
      <c r="B443" s="200"/>
      <c r="C443" s="201"/>
      <c r="D443" s="191" t="s">
        <v>141</v>
      </c>
      <c r="E443" s="202" t="s">
        <v>32</v>
      </c>
      <c r="F443" s="203" t="s">
        <v>590</v>
      </c>
      <c r="G443" s="201"/>
      <c r="H443" s="204">
        <v>36</v>
      </c>
      <c r="I443" s="205"/>
      <c r="J443" s="201"/>
      <c r="K443" s="201"/>
      <c r="L443" s="206"/>
      <c r="M443" s="207"/>
      <c r="N443" s="208"/>
      <c r="O443" s="208"/>
      <c r="P443" s="208"/>
      <c r="Q443" s="208"/>
      <c r="R443" s="208"/>
      <c r="S443" s="208"/>
      <c r="T443" s="209"/>
      <c r="AT443" s="210" t="s">
        <v>141</v>
      </c>
      <c r="AU443" s="210" t="s">
        <v>88</v>
      </c>
      <c r="AV443" s="14" t="s">
        <v>88</v>
      </c>
      <c r="AW443" s="14" t="s">
        <v>40</v>
      </c>
      <c r="AX443" s="14" t="s">
        <v>79</v>
      </c>
      <c r="AY443" s="210" t="s">
        <v>132</v>
      </c>
    </row>
    <row r="444" spans="1:65" s="15" customFormat="1" ht="11.25">
      <c r="B444" s="211"/>
      <c r="C444" s="212"/>
      <c r="D444" s="191" t="s">
        <v>141</v>
      </c>
      <c r="E444" s="213" t="s">
        <v>32</v>
      </c>
      <c r="F444" s="214" t="s">
        <v>145</v>
      </c>
      <c r="G444" s="212"/>
      <c r="H444" s="215">
        <v>174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141</v>
      </c>
      <c r="AU444" s="221" t="s">
        <v>88</v>
      </c>
      <c r="AV444" s="15" t="s">
        <v>139</v>
      </c>
      <c r="AW444" s="15" t="s">
        <v>40</v>
      </c>
      <c r="AX444" s="15" t="s">
        <v>86</v>
      </c>
      <c r="AY444" s="221" t="s">
        <v>132</v>
      </c>
    </row>
    <row r="445" spans="1:65" s="2" customFormat="1" ht="62.65" customHeight="1">
      <c r="A445" s="37"/>
      <c r="B445" s="38"/>
      <c r="C445" s="237" t="s">
        <v>591</v>
      </c>
      <c r="D445" s="237" t="s">
        <v>169</v>
      </c>
      <c r="E445" s="238" t="s">
        <v>592</v>
      </c>
      <c r="F445" s="239" t="s">
        <v>593</v>
      </c>
      <c r="G445" s="240" t="s">
        <v>412</v>
      </c>
      <c r="H445" s="241">
        <v>29</v>
      </c>
      <c r="I445" s="242"/>
      <c r="J445" s="243">
        <f>ROUND(I445*H445,2)</f>
        <v>0</v>
      </c>
      <c r="K445" s="239" t="s">
        <v>32</v>
      </c>
      <c r="L445" s="244"/>
      <c r="M445" s="245" t="s">
        <v>32</v>
      </c>
      <c r="N445" s="246" t="s">
        <v>50</v>
      </c>
      <c r="O445" s="67"/>
      <c r="P445" s="185">
        <f>O445*H445</f>
        <v>0</v>
      </c>
      <c r="Q445" s="185">
        <v>0.12</v>
      </c>
      <c r="R445" s="185">
        <f>Q445*H445</f>
        <v>3.48</v>
      </c>
      <c r="S445" s="185">
        <v>0</v>
      </c>
      <c r="T445" s="18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7" t="s">
        <v>353</v>
      </c>
      <c r="AT445" s="187" t="s">
        <v>169</v>
      </c>
      <c r="AU445" s="187" t="s">
        <v>88</v>
      </c>
      <c r="AY445" s="19" t="s">
        <v>132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19" t="s">
        <v>86</v>
      </c>
      <c r="BK445" s="188">
        <f>ROUND(I445*H445,2)</f>
        <v>0</v>
      </c>
      <c r="BL445" s="19" t="s">
        <v>261</v>
      </c>
      <c r="BM445" s="187" t="s">
        <v>594</v>
      </c>
    </row>
    <row r="446" spans="1:65" s="14" customFormat="1" ht="11.25">
      <c r="B446" s="200"/>
      <c r="C446" s="201"/>
      <c r="D446" s="191" t="s">
        <v>141</v>
      </c>
      <c r="E446" s="202" t="s">
        <v>32</v>
      </c>
      <c r="F446" s="203" t="s">
        <v>595</v>
      </c>
      <c r="G446" s="201"/>
      <c r="H446" s="204">
        <v>23</v>
      </c>
      <c r="I446" s="205"/>
      <c r="J446" s="201"/>
      <c r="K446" s="201"/>
      <c r="L446" s="206"/>
      <c r="M446" s="207"/>
      <c r="N446" s="208"/>
      <c r="O446" s="208"/>
      <c r="P446" s="208"/>
      <c r="Q446" s="208"/>
      <c r="R446" s="208"/>
      <c r="S446" s="208"/>
      <c r="T446" s="209"/>
      <c r="AT446" s="210" t="s">
        <v>141</v>
      </c>
      <c r="AU446" s="210" t="s">
        <v>88</v>
      </c>
      <c r="AV446" s="14" t="s">
        <v>88</v>
      </c>
      <c r="AW446" s="14" t="s">
        <v>40</v>
      </c>
      <c r="AX446" s="14" t="s">
        <v>79</v>
      </c>
      <c r="AY446" s="210" t="s">
        <v>132</v>
      </c>
    </row>
    <row r="447" spans="1:65" s="14" customFormat="1" ht="11.25">
      <c r="B447" s="200"/>
      <c r="C447" s="201"/>
      <c r="D447" s="191" t="s">
        <v>141</v>
      </c>
      <c r="E447" s="202" t="s">
        <v>32</v>
      </c>
      <c r="F447" s="203" t="s">
        <v>596</v>
      </c>
      <c r="G447" s="201"/>
      <c r="H447" s="204">
        <v>6</v>
      </c>
      <c r="I447" s="205"/>
      <c r="J447" s="201"/>
      <c r="K447" s="201"/>
      <c r="L447" s="206"/>
      <c r="M447" s="207"/>
      <c r="N447" s="208"/>
      <c r="O447" s="208"/>
      <c r="P447" s="208"/>
      <c r="Q447" s="208"/>
      <c r="R447" s="208"/>
      <c r="S447" s="208"/>
      <c r="T447" s="209"/>
      <c r="AT447" s="210" t="s">
        <v>141</v>
      </c>
      <c r="AU447" s="210" t="s">
        <v>88</v>
      </c>
      <c r="AV447" s="14" t="s">
        <v>88</v>
      </c>
      <c r="AW447" s="14" t="s">
        <v>40</v>
      </c>
      <c r="AX447" s="14" t="s">
        <v>79</v>
      </c>
      <c r="AY447" s="210" t="s">
        <v>132</v>
      </c>
    </row>
    <row r="448" spans="1:65" s="15" customFormat="1" ht="11.25">
      <c r="B448" s="211"/>
      <c r="C448" s="212"/>
      <c r="D448" s="191" t="s">
        <v>141</v>
      </c>
      <c r="E448" s="213" t="s">
        <v>32</v>
      </c>
      <c r="F448" s="214" t="s">
        <v>145</v>
      </c>
      <c r="G448" s="212"/>
      <c r="H448" s="215">
        <v>29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141</v>
      </c>
      <c r="AU448" s="221" t="s">
        <v>88</v>
      </c>
      <c r="AV448" s="15" t="s">
        <v>139</v>
      </c>
      <c r="AW448" s="15" t="s">
        <v>40</v>
      </c>
      <c r="AX448" s="15" t="s">
        <v>86</v>
      </c>
      <c r="AY448" s="221" t="s">
        <v>132</v>
      </c>
    </row>
    <row r="449" spans="1:65" s="2" customFormat="1" ht="24.2" customHeight="1">
      <c r="A449" s="37"/>
      <c r="B449" s="38"/>
      <c r="C449" s="176" t="s">
        <v>597</v>
      </c>
      <c r="D449" s="176" t="s">
        <v>135</v>
      </c>
      <c r="E449" s="177" t="s">
        <v>598</v>
      </c>
      <c r="F449" s="178" t="s">
        <v>599</v>
      </c>
      <c r="G449" s="179" t="s">
        <v>195</v>
      </c>
      <c r="H449" s="180">
        <v>174</v>
      </c>
      <c r="I449" s="181"/>
      <c r="J449" s="182">
        <f>ROUND(I449*H449,2)</f>
        <v>0</v>
      </c>
      <c r="K449" s="178" t="s">
        <v>172</v>
      </c>
      <c r="L449" s="42"/>
      <c r="M449" s="183" t="s">
        <v>32</v>
      </c>
      <c r="N449" s="184" t="s">
        <v>50</v>
      </c>
      <c r="O449" s="67"/>
      <c r="P449" s="185">
        <f>O449*H449</f>
        <v>0</v>
      </c>
      <c r="Q449" s="185">
        <v>0</v>
      </c>
      <c r="R449" s="185">
        <f>Q449*H449</f>
        <v>0</v>
      </c>
      <c r="S449" s="185">
        <v>2.1999999999999999E-2</v>
      </c>
      <c r="T449" s="186">
        <f>S449*H449</f>
        <v>3.8279999999999998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7" t="s">
        <v>261</v>
      </c>
      <c r="AT449" s="187" t="s">
        <v>135</v>
      </c>
      <c r="AU449" s="187" t="s">
        <v>88</v>
      </c>
      <c r="AY449" s="19" t="s">
        <v>132</v>
      </c>
      <c r="BE449" s="188">
        <f>IF(N449="základní",J449,0)</f>
        <v>0</v>
      </c>
      <c r="BF449" s="188">
        <f>IF(N449="snížená",J449,0)</f>
        <v>0</v>
      </c>
      <c r="BG449" s="188">
        <f>IF(N449="zákl. přenesená",J449,0)</f>
        <v>0</v>
      </c>
      <c r="BH449" s="188">
        <f>IF(N449="sníž. přenesená",J449,0)</f>
        <v>0</v>
      </c>
      <c r="BI449" s="188">
        <f>IF(N449="nulová",J449,0)</f>
        <v>0</v>
      </c>
      <c r="BJ449" s="19" t="s">
        <v>86</v>
      </c>
      <c r="BK449" s="188">
        <f>ROUND(I449*H449,2)</f>
        <v>0</v>
      </c>
      <c r="BL449" s="19" t="s">
        <v>261</v>
      </c>
      <c r="BM449" s="187" t="s">
        <v>600</v>
      </c>
    </row>
    <row r="450" spans="1:65" s="2" customFormat="1" ht="11.25">
      <c r="A450" s="37"/>
      <c r="B450" s="38"/>
      <c r="C450" s="39"/>
      <c r="D450" s="247" t="s">
        <v>197</v>
      </c>
      <c r="E450" s="39"/>
      <c r="F450" s="248" t="s">
        <v>601</v>
      </c>
      <c r="G450" s="39"/>
      <c r="H450" s="39"/>
      <c r="I450" s="223"/>
      <c r="J450" s="39"/>
      <c r="K450" s="39"/>
      <c r="L450" s="42"/>
      <c r="M450" s="224"/>
      <c r="N450" s="225"/>
      <c r="O450" s="67"/>
      <c r="P450" s="67"/>
      <c r="Q450" s="67"/>
      <c r="R450" s="67"/>
      <c r="S450" s="67"/>
      <c r="T450" s="68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T450" s="19" t="s">
        <v>197</v>
      </c>
      <c r="AU450" s="19" t="s">
        <v>88</v>
      </c>
    </row>
    <row r="451" spans="1:65" s="14" customFormat="1" ht="11.25">
      <c r="B451" s="200"/>
      <c r="C451" s="201"/>
      <c r="D451" s="191" t="s">
        <v>141</v>
      </c>
      <c r="E451" s="202" t="s">
        <v>32</v>
      </c>
      <c r="F451" s="203" t="s">
        <v>602</v>
      </c>
      <c r="G451" s="201"/>
      <c r="H451" s="204">
        <v>138</v>
      </c>
      <c r="I451" s="205"/>
      <c r="J451" s="201"/>
      <c r="K451" s="201"/>
      <c r="L451" s="206"/>
      <c r="M451" s="207"/>
      <c r="N451" s="208"/>
      <c r="O451" s="208"/>
      <c r="P451" s="208"/>
      <c r="Q451" s="208"/>
      <c r="R451" s="208"/>
      <c r="S451" s="208"/>
      <c r="T451" s="209"/>
      <c r="AT451" s="210" t="s">
        <v>141</v>
      </c>
      <c r="AU451" s="210" t="s">
        <v>88</v>
      </c>
      <c r="AV451" s="14" t="s">
        <v>88</v>
      </c>
      <c r="AW451" s="14" t="s">
        <v>40</v>
      </c>
      <c r="AX451" s="14" t="s">
        <v>79</v>
      </c>
      <c r="AY451" s="210" t="s">
        <v>132</v>
      </c>
    </row>
    <row r="452" spans="1:65" s="14" customFormat="1" ht="11.25">
      <c r="B452" s="200"/>
      <c r="C452" s="201"/>
      <c r="D452" s="191" t="s">
        <v>141</v>
      </c>
      <c r="E452" s="202" t="s">
        <v>32</v>
      </c>
      <c r="F452" s="203" t="s">
        <v>603</v>
      </c>
      <c r="G452" s="201"/>
      <c r="H452" s="204">
        <v>36</v>
      </c>
      <c r="I452" s="205"/>
      <c r="J452" s="201"/>
      <c r="K452" s="201"/>
      <c r="L452" s="206"/>
      <c r="M452" s="207"/>
      <c r="N452" s="208"/>
      <c r="O452" s="208"/>
      <c r="P452" s="208"/>
      <c r="Q452" s="208"/>
      <c r="R452" s="208"/>
      <c r="S452" s="208"/>
      <c r="T452" s="209"/>
      <c r="AT452" s="210" t="s">
        <v>141</v>
      </c>
      <c r="AU452" s="210" t="s">
        <v>88</v>
      </c>
      <c r="AV452" s="14" t="s">
        <v>88</v>
      </c>
      <c r="AW452" s="14" t="s">
        <v>40</v>
      </c>
      <c r="AX452" s="14" t="s">
        <v>79</v>
      </c>
      <c r="AY452" s="210" t="s">
        <v>132</v>
      </c>
    </row>
    <row r="453" spans="1:65" s="15" customFormat="1" ht="11.25">
      <c r="B453" s="211"/>
      <c r="C453" s="212"/>
      <c r="D453" s="191" t="s">
        <v>141</v>
      </c>
      <c r="E453" s="213" t="s">
        <v>32</v>
      </c>
      <c r="F453" s="214" t="s">
        <v>145</v>
      </c>
      <c r="G453" s="212"/>
      <c r="H453" s="215">
        <v>174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141</v>
      </c>
      <c r="AU453" s="221" t="s">
        <v>88</v>
      </c>
      <c r="AV453" s="15" t="s">
        <v>139</v>
      </c>
      <c r="AW453" s="15" t="s">
        <v>40</v>
      </c>
      <c r="AX453" s="15" t="s">
        <v>86</v>
      </c>
      <c r="AY453" s="221" t="s">
        <v>132</v>
      </c>
    </row>
    <row r="454" spans="1:65" s="2" customFormat="1" ht="16.5" customHeight="1">
      <c r="A454" s="37"/>
      <c r="B454" s="38"/>
      <c r="C454" s="176" t="s">
        <v>604</v>
      </c>
      <c r="D454" s="176" t="s">
        <v>135</v>
      </c>
      <c r="E454" s="177" t="s">
        <v>605</v>
      </c>
      <c r="F454" s="178" t="s">
        <v>606</v>
      </c>
      <c r="G454" s="179" t="s">
        <v>184</v>
      </c>
      <c r="H454" s="180">
        <v>1</v>
      </c>
      <c r="I454" s="181"/>
      <c r="J454" s="182">
        <f>ROUND(I454*H454,2)</f>
        <v>0</v>
      </c>
      <c r="K454" s="178" t="s">
        <v>32</v>
      </c>
      <c r="L454" s="42"/>
      <c r="M454" s="183" t="s">
        <v>32</v>
      </c>
      <c r="N454" s="184" t="s">
        <v>50</v>
      </c>
      <c r="O454" s="67"/>
      <c r="P454" s="185">
        <f>O454*H454</f>
        <v>0</v>
      </c>
      <c r="Q454" s="185">
        <v>0</v>
      </c>
      <c r="R454" s="185">
        <f>Q454*H454</f>
        <v>0</v>
      </c>
      <c r="S454" s="185">
        <v>0</v>
      </c>
      <c r="T454" s="186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87" t="s">
        <v>261</v>
      </c>
      <c r="AT454" s="187" t="s">
        <v>135</v>
      </c>
      <c r="AU454" s="187" t="s">
        <v>88</v>
      </c>
      <c r="AY454" s="19" t="s">
        <v>132</v>
      </c>
      <c r="BE454" s="188">
        <f>IF(N454="základní",J454,0)</f>
        <v>0</v>
      </c>
      <c r="BF454" s="188">
        <f>IF(N454="snížená",J454,0)</f>
        <v>0</v>
      </c>
      <c r="BG454" s="188">
        <f>IF(N454="zákl. přenesená",J454,0)</f>
        <v>0</v>
      </c>
      <c r="BH454" s="188">
        <f>IF(N454="sníž. přenesená",J454,0)</f>
        <v>0</v>
      </c>
      <c r="BI454" s="188">
        <f>IF(N454="nulová",J454,0)</f>
        <v>0</v>
      </c>
      <c r="BJ454" s="19" t="s">
        <v>86</v>
      </c>
      <c r="BK454" s="188">
        <f>ROUND(I454*H454,2)</f>
        <v>0</v>
      </c>
      <c r="BL454" s="19" t="s">
        <v>261</v>
      </c>
      <c r="BM454" s="187" t="s">
        <v>607</v>
      </c>
    </row>
    <row r="455" spans="1:65" s="14" customFormat="1" ht="11.25">
      <c r="B455" s="200"/>
      <c r="C455" s="201"/>
      <c r="D455" s="191" t="s">
        <v>141</v>
      </c>
      <c r="E455" s="202" t="s">
        <v>32</v>
      </c>
      <c r="F455" s="203" t="s">
        <v>608</v>
      </c>
      <c r="G455" s="201"/>
      <c r="H455" s="204">
        <v>1</v>
      </c>
      <c r="I455" s="205"/>
      <c r="J455" s="201"/>
      <c r="K455" s="201"/>
      <c r="L455" s="206"/>
      <c r="M455" s="207"/>
      <c r="N455" s="208"/>
      <c r="O455" s="208"/>
      <c r="P455" s="208"/>
      <c r="Q455" s="208"/>
      <c r="R455" s="208"/>
      <c r="S455" s="208"/>
      <c r="T455" s="209"/>
      <c r="AT455" s="210" t="s">
        <v>141</v>
      </c>
      <c r="AU455" s="210" t="s">
        <v>88</v>
      </c>
      <c r="AV455" s="14" t="s">
        <v>88</v>
      </c>
      <c r="AW455" s="14" t="s">
        <v>40</v>
      </c>
      <c r="AX455" s="14" t="s">
        <v>86</v>
      </c>
      <c r="AY455" s="210" t="s">
        <v>132</v>
      </c>
    </row>
    <row r="456" spans="1:65" s="2" customFormat="1" ht="24.2" customHeight="1">
      <c r="A456" s="37"/>
      <c r="B456" s="38"/>
      <c r="C456" s="176" t="s">
        <v>609</v>
      </c>
      <c r="D456" s="176" t="s">
        <v>135</v>
      </c>
      <c r="E456" s="177" t="s">
        <v>610</v>
      </c>
      <c r="F456" s="178" t="s">
        <v>611</v>
      </c>
      <c r="G456" s="179" t="s">
        <v>412</v>
      </c>
      <c r="H456" s="180">
        <v>1</v>
      </c>
      <c r="I456" s="181"/>
      <c r="J456" s="182">
        <f>ROUND(I456*H456,2)</f>
        <v>0</v>
      </c>
      <c r="K456" s="178" t="s">
        <v>172</v>
      </c>
      <c r="L456" s="42"/>
      <c r="M456" s="183" t="s">
        <v>32</v>
      </c>
      <c r="N456" s="184" t="s">
        <v>50</v>
      </c>
      <c r="O456" s="67"/>
      <c r="P456" s="185">
        <f>O456*H456</f>
        <v>0</v>
      </c>
      <c r="Q456" s="185">
        <v>0</v>
      </c>
      <c r="R456" s="185">
        <f>Q456*H456</f>
        <v>0</v>
      </c>
      <c r="S456" s="185">
        <v>0.17549999999999999</v>
      </c>
      <c r="T456" s="186">
        <f>S456*H456</f>
        <v>0.17549999999999999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87" t="s">
        <v>261</v>
      </c>
      <c r="AT456" s="187" t="s">
        <v>135</v>
      </c>
      <c r="AU456" s="187" t="s">
        <v>88</v>
      </c>
      <c r="AY456" s="19" t="s">
        <v>132</v>
      </c>
      <c r="BE456" s="188">
        <f>IF(N456="základní",J456,0)</f>
        <v>0</v>
      </c>
      <c r="BF456" s="188">
        <f>IF(N456="snížená",J456,0)</f>
        <v>0</v>
      </c>
      <c r="BG456" s="188">
        <f>IF(N456="zákl. přenesená",J456,0)</f>
        <v>0</v>
      </c>
      <c r="BH456" s="188">
        <f>IF(N456="sníž. přenesená",J456,0)</f>
        <v>0</v>
      </c>
      <c r="BI456" s="188">
        <f>IF(N456="nulová",J456,0)</f>
        <v>0</v>
      </c>
      <c r="BJ456" s="19" t="s">
        <v>86</v>
      </c>
      <c r="BK456" s="188">
        <f>ROUND(I456*H456,2)</f>
        <v>0</v>
      </c>
      <c r="BL456" s="19" t="s">
        <v>261</v>
      </c>
      <c r="BM456" s="187" t="s">
        <v>612</v>
      </c>
    </row>
    <row r="457" spans="1:65" s="2" customFormat="1" ht="11.25">
      <c r="A457" s="37"/>
      <c r="B457" s="38"/>
      <c r="C457" s="39"/>
      <c r="D457" s="247" t="s">
        <v>197</v>
      </c>
      <c r="E457" s="39"/>
      <c r="F457" s="248" t="s">
        <v>613</v>
      </c>
      <c r="G457" s="39"/>
      <c r="H457" s="39"/>
      <c r="I457" s="223"/>
      <c r="J457" s="39"/>
      <c r="K457" s="39"/>
      <c r="L457" s="42"/>
      <c r="M457" s="224"/>
      <c r="N457" s="225"/>
      <c r="O457" s="67"/>
      <c r="P457" s="67"/>
      <c r="Q457" s="67"/>
      <c r="R457" s="67"/>
      <c r="S457" s="67"/>
      <c r="T457" s="68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9" t="s">
        <v>197</v>
      </c>
      <c r="AU457" s="19" t="s">
        <v>88</v>
      </c>
    </row>
    <row r="458" spans="1:65" s="14" customFormat="1" ht="11.25">
      <c r="B458" s="200"/>
      <c r="C458" s="201"/>
      <c r="D458" s="191" t="s">
        <v>141</v>
      </c>
      <c r="E458" s="202" t="s">
        <v>32</v>
      </c>
      <c r="F458" s="203" t="s">
        <v>558</v>
      </c>
      <c r="G458" s="201"/>
      <c r="H458" s="204">
        <v>1</v>
      </c>
      <c r="I458" s="205"/>
      <c r="J458" s="201"/>
      <c r="K458" s="201"/>
      <c r="L458" s="206"/>
      <c r="M458" s="207"/>
      <c r="N458" s="208"/>
      <c r="O458" s="208"/>
      <c r="P458" s="208"/>
      <c r="Q458" s="208"/>
      <c r="R458" s="208"/>
      <c r="S458" s="208"/>
      <c r="T458" s="209"/>
      <c r="AT458" s="210" t="s">
        <v>141</v>
      </c>
      <c r="AU458" s="210" t="s">
        <v>88</v>
      </c>
      <c r="AV458" s="14" t="s">
        <v>88</v>
      </c>
      <c r="AW458" s="14" t="s">
        <v>40</v>
      </c>
      <c r="AX458" s="14" t="s">
        <v>86</v>
      </c>
      <c r="AY458" s="210" t="s">
        <v>132</v>
      </c>
    </row>
    <row r="459" spans="1:65" s="2" customFormat="1" ht="24.2" customHeight="1">
      <c r="A459" s="37"/>
      <c r="B459" s="38"/>
      <c r="C459" s="176" t="s">
        <v>614</v>
      </c>
      <c r="D459" s="176" t="s">
        <v>135</v>
      </c>
      <c r="E459" s="177" t="s">
        <v>615</v>
      </c>
      <c r="F459" s="178" t="s">
        <v>616</v>
      </c>
      <c r="G459" s="179" t="s">
        <v>412</v>
      </c>
      <c r="H459" s="180">
        <v>1</v>
      </c>
      <c r="I459" s="181"/>
      <c r="J459" s="182">
        <f>ROUND(I459*H459,2)</f>
        <v>0</v>
      </c>
      <c r="K459" s="178" t="s">
        <v>172</v>
      </c>
      <c r="L459" s="42"/>
      <c r="M459" s="183" t="s">
        <v>32</v>
      </c>
      <c r="N459" s="184" t="s">
        <v>50</v>
      </c>
      <c r="O459" s="67"/>
      <c r="P459" s="185">
        <f>O459*H459</f>
        <v>0</v>
      </c>
      <c r="Q459" s="185">
        <v>0</v>
      </c>
      <c r="R459" s="185">
        <f>Q459*H459</f>
        <v>0</v>
      </c>
      <c r="S459" s="185">
        <v>0</v>
      </c>
      <c r="T459" s="18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7" t="s">
        <v>261</v>
      </c>
      <c r="AT459" s="187" t="s">
        <v>135</v>
      </c>
      <c r="AU459" s="187" t="s">
        <v>88</v>
      </c>
      <c r="AY459" s="19" t="s">
        <v>132</v>
      </c>
      <c r="BE459" s="188">
        <f>IF(N459="základní",J459,0)</f>
        <v>0</v>
      </c>
      <c r="BF459" s="188">
        <f>IF(N459="snížená",J459,0)</f>
        <v>0</v>
      </c>
      <c r="BG459" s="188">
        <f>IF(N459="zákl. přenesená",J459,0)</f>
        <v>0</v>
      </c>
      <c r="BH459" s="188">
        <f>IF(N459="sníž. přenesená",J459,0)</f>
        <v>0</v>
      </c>
      <c r="BI459" s="188">
        <f>IF(N459="nulová",J459,0)</f>
        <v>0</v>
      </c>
      <c r="BJ459" s="19" t="s">
        <v>86</v>
      </c>
      <c r="BK459" s="188">
        <f>ROUND(I459*H459,2)</f>
        <v>0</v>
      </c>
      <c r="BL459" s="19" t="s">
        <v>261</v>
      </c>
      <c r="BM459" s="187" t="s">
        <v>617</v>
      </c>
    </row>
    <row r="460" spans="1:65" s="2" customFormat="1" ht="11.25">
      <c r="A460" s="37"/>
      <c r="B460" s="38"/>
      <c r="C460" s="39"/>
      <c r="D460" s="247" t="s">
        <v>197</v>
      </c>
      <c r="E460" s="39"/>
      <c r="F460" s="248" t="s">
        <v>618</v>
      </c>
      <c r="G460" s="39"/>
      <c r="H460" s="39"/>
      <c r="I460" s="223"/>
      <c r="J460" s="39"/>
      <c r="K460" s="39"/>
      <c r="L460" s="42"/>
      <c r="M460" s="224"/>
      <c r="N460" s="225"/>
      <c r="O460" s="67"/>
      <c r="P460" s="67"/>
      <c r="Q460" s="67"/>
      <c r="R460" s="67"/>
      <c r="S460" s="67"/>
      <c r="T460" s="68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9" t="s">
        <v>197</v>
      </c>
      <c r="AU460" s="19" t="s">
        <v>88</v>
      </c>
    </row>
    <row r="461" spans="1:65" s="14" customFormat="1" ht="11.25">
      <c r="B461" s="200"/>
      <c r="C461" s="201"/>
      <c r="D461" s="191" t="s">
        <v>141</v>
      </c>
      <c r="E461" s="202" t="s">
        <v>32</v>
      </c>
      <c r="F461" s="203" t="s">
        <v>558</v>
      </c>
      <c r="G461" s="201"/>
      <c r="H461" s="204">
        <v>1</v>
      </c>
      <c r="I461" s="205"/>
      <c r="J461" s="201"/>
      <c r="K461" s="201"/>
      <c r="L461" s="206"/>
      <c r="M461" s="207"/>
      <c r="N461" s="208"/>
      <c r="O461" s="208"/>
      <c r="P461" s="208"/>
      <c r="Q461" s="208"/>
      <c r="R461" s="208"/>
      <c r="S461" s="208"/>
      <c r="T461" s="209"/>
      <c r="AT461" s="210" t="s">
        <v>141</v>
      </c>
      <c r="AU461" s="210" t="s">
        <v>88</v>
      </c>
      <c r="AV461" s="14" t="s">
        <v>88</v>
      </c>
      <c r="AW461" s="14" t="s">
        <v>40</v>
      </c>
      <c r="AX461" s="14" t="s">
        <v>86</v>
      </c>
      <c r="AY461" s="210" t="s">
        <v>132</v>
      </c>
    </row>
    <row r="462" spans="1:65" s="2" customFormat="1" ht="44.25" customHeight="1">
      <c r="A462" s="37"/>
      <c r="B462" s="38"/>
      <c r="C462" s="176" t="s">
        <v>619</v>
      </c>
      <c r="D462" s="176" t="s">
        <v>135</v>
      </c>
      <c r="E462" s="177" t="s">
        <v>620</v>
      </c>
      <c r="F462" s="178" t="s">
        <v>621</v>
      </c>
      <c r="G462" s="179" t="s">
        <v>487</v>
      </c>
      <c r="H462" s="249"/>
      <c r="I462" s="181"/>
      <c r="J462" s="182">
        <f>ROUND(I462*H462,2)</f>
        <v>0</v>
      </c>
      <c r="K462" s="178" t="s">
        <v>172</v>
      </c>
      <c r="L462" s="42"/>
      <c r="M462" s="183" t="s">
        <v>32</v>
      </c>
      <c r="N462" s="184" t="s">
        <v>50</v>
      </c>
      <c r="O462" s="67"/>
      <c r="P462" s="185">
        <f>O462*H462</f>
        <v>0</v>
      </c>
      <c r="Q462" s="185">
        <v>0</v>
      </c>
      <c r="R462" s="185">
        <f>Q462*H462</f>
        <v>0</v>
      </c>
      <c r="S462" s="185">
        <v>0</v>
      </c>
      <c r="T462" s="18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7" t="s">
        <v>261</v>
      </c>
      <c r="AT462" s="187" t="s">
        <v>135</v>
      </c>
      <c r="AU462" s="187" t="s">
        <v>88</v>
      </c>
      <c r="AY462" s="19" t="s">
        <v>132</v>
      </c>
      <c r="BE462" s="188">
        <f>IF(N462="základní",J462,0)</f>
        <v>0</v>
      </c>
      <c r="BF462" s="188">
        <f>IF(N462="snížená",J462,0)</f>
        <v>0</v>
      </c>
      <c r="BG462" s="188">
        <f>IF(N462="zákl. přenesená",J462,0)</f>
        <v>0</v>
      </c>
      <c r="BH462" s="188">
        <f>IF(N462="sníž. přenesená",J462,0)</f>
        <v>0</v>
      </c>
      <c r="BI462" s="188">
        <f>IF(N462="nulová",J462,0)</f>
        <v>0</v>
      </c>
      <c r="BJ462" s="19" t="s">
        <v>86</v>
      </c>
      <c r="BK462" s="188">
        <f>ROUND(I462*H462,2)</f>
        <v>0</v>
      </c>
      <c r="BL462" s="19" t="s">
        <v>261</v>
      </c>
      <c r="BM462" s="187" t="s">
        <v>622</v>
      </c>
    </row>
    <row r="463" spans="1:65" s="2" customFormat="1" ht="11.25">
      <c r="A463" s="37"/>
      <c r="B463" s="38"/>
      <c r="C463" s="39"/>
      <c r="D463" s="247" t="s">
        <v>197</v>
      </c>
      <c r="E463" s="39"/>
      <c r="F463" s="248" t="s">
        <v>623</v>
      </c>
      <c r="G463" s="39"/>
      <c r="H463" s="39"/>
      <c r="I463" s="223"/>
      <c r="J463" s="39"/>
      <c r="K463" s="39"/>
      <c r="L463" s="42"/>
      <c r="M463" s="224"/>
      <c r="N463" s="225"/>
      <c r="O463" s="67"/>
      <c r="P463" s="67"/>
      <c r="Q463" s="67"/>
      <c r="R463" s="67"/>
      <c r="S463" s="67"/>
      <c r="T463" s="68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9" t="s">
        <v>197</v>
      </c>
      <c r="AU463" s="19" t="s">
        <v>88</v>
      </c>
    </row>
    <row r="464" spans="1:65" s="12" customFormat="1" ht="22.9" customHeight="1">
      <c r="B464" s="160"/>
      <c r="C464" s="161"/>
      <c r="D464" s="162" t="s">
        <v>78</v>
      </c>
      <c r="E464" s="174" t="s">
        <v>624</v>
      </c>
      <c r="F464" s="174" t="s">
        <v>625</v>
      </c>
      <c r="G464" s="161"/>
      <c r="H464" s="161"/>
      <c r="I464" s="164"/>
      <c r="J464" s="175">
        <f>BK464</f>
        <v>0</v>
      </c>
      <c r="K464" s="161"/>
      <c r="L464" s="166"/>
      <c r="M464" s="167"/>
      <c r="N464" s="168"/>
      <c r="O464" s="168"/>
      <c r="P464" s="169">
        <f>SUM(P465:P474)</f>
        <v>0</v>
      </c>
      <c r="Q464" s="168"/>
      <c r="R464" s="169">
        <f>SUM(R465:R474)</f>
        <v>4.2036119999999996E-2</v>
      </c>
      <c r="S464" s="168"/>
      <c r="T464" s="170">
        <f>SUM(T465:T474)</f>
        <v>0</v>
      </c>
      <c r="AR464" s="171" t="s">
        <v>88</v>
      </c>
      <c r="AT464" s="172" t="s">
        <v>78</v>
      </c>
      <c r="AU464" s="172" t="s">
        <v>86</v>
      </c>
      <c r="AY464" s="171" t="s">
        <v>132</v>
      </c>
      <c r="BK464" s="173">
        <f>SUM(BK465:BK474)</f>
        <v>0</v>
      </c>
    </row>
    <row r="465" spans="1:65" s="2" customFormat="1" ht="33" customHeight="1">
      <c r="A465" s="37"/>
      <c r="B465" s="38"/>
      <c r="C465" s="176" t="s">
        <v>626</v>
      </c>
      <c r="D465" s="176" t="s">
        <v>135</v>
      </c>
      <c r="E465" s="177" t="s">
        <v>627</v>
      </c>
      <c r="F465" s="178" t="s">
        <v>628</v>
      </c>
      <c r="G465" s="179" t="s">
        <v>195</v>
      </c>
      <c r="H465" s="180">
        <v>85.787999999999997</v>
      </c>
      <c r="I465" s="181"/>
      <c r="J465" s="182">
        <f>ROUND(I465*H465,2)</f>
        <v>0</v>
      </c>
      <c r="K465" s="178" t="s">
        <v>172</v>
      </c>
      <c r="L465" s="42"/>
      <c r="M465" s="183" t="s">
        <v>32</v>
      </c>
      <c r="N465" s="184" t="s">
        <v>50</v>
      </c>
      <c r="O465" s="67"/>
      <c r="P465" s="185">
        <f>O465*H465</f>
        <v>0</v>
      </c>
      <c r="Q465" s="185">
        <v>2.0000000000000001E-4</v>
      </c>
      <c r="R465" s="185">
        <f>Q465*H465</f>
        <v>1.7157599999999999E-2</v>
      </c>
      <c r="S465" s="185">
        <v>0</v>
      </c>
      <c r="T465" s="186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87" t="s">
        <v>261</v>
      </c>
      <c r="AT465" s="187" t="s">
        <v>135</v>
      </c>
      <c r="AU465" s="187" t="s">
        <v>88</v>
      </c>
      <c r="AY465" s="19" t="s">
        <v>132</v>
      </c>
      <c r="BE465" s="188">
        <f>IF(N465="základní",J465,0)</f>
        <v>0</v>
      </c>
      <c r="BF465" s="188">
        <f>IF(N465="snížená",J465,0)</f>
        <v>0</v>
      </c>
      <c r="BG465" s="188">
        <f>IF(N465="zákl. přenesená",J465,0)</f>
        <v>0</v>
      </c>
      <c r="BH465" s="188">
        <f>IF(N465="sníž. přenesená",J465,0)</f>
        <v>0</v>
      </c>
      <c r="BI465" s="188">
        <f>IF(N465="nulová",J465,0)</f>
        <v>0</v>
      </c>
      <c r="BJ465" s="19" t="s">
        <v>86</v>
      </c>
      <c r="BK465" s="188">
        <f>ROUND(I465*H465,2)</f>
        <v>0</v>
      </c>
      <c r="BL465" s="19" t="s">
        <v>261</v>
      </c>
      <c r="BM465" s="187" t="s">
        <v>629</v>
      </c>
    </row>
    <row r="466" spans="1:65" s="2" customFormat="1" ht="11.25">
      <c r="A466" s="37"/>
      <c r="B466" s="38"/>
      <c r="C466" s="39"/>
      <c r="D466" s="247" t="s">
        <v>197</v>
      </c>
      <c r="E466" s="39"/>
      <c r="F466" s="248" t="s">
        <v>630</v>
      </c>
      <c r="G466" s="39"/>
      <c r="H466" s="39"/>
      <c r="I466" s="223"/>
      <c r="J466" s="39"/>
      <c r="K466" s="39"/>
      <c r="L466" s="42"/>
      <c r="M466" s="224"/>
      <c r="N466" s="225"/>
      <c r="O466" s="67"/>
      <c r="P466" s="67"/>
      <c r="Q466" s="67"/>
      <c r="R466" s="67"/>
      <c r="S466" s="67"/>
      <c r="T466" s="68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19" t="s">
        <v>197</v>
      </c>
      <c r="AU466" s="19" t="s">
        <v>88</v>
      </c>
    </row>
    <row r="467" spans="1:65" s="14" customFormat="1" ht="22.5">
      <c r="B467" s="200"/>
      <c r="C467" s="201"/>
      <c r="D467" s="191" t="s">
        <v>141</v>
      </c>
      <c r="E467" s="202" t="s">
        <v>32</v>
      </c>
      <c r="F467" s="203" t="s">
        <v>631</v>
      </c>
      <c r="G467" s="201"/>
      <c r="H467" s="204">
        <v>17.213000000000001</v>
      </c>
      <c r="I467" s="205"/>
      <c r="J467" s="201"/>
      <c r="K467" s="201"/>
      <c r="L467" s="206"/>
      <c r="M467" s="207"/>
      <c r="N467" s="208"/>
      <c r="O467" s="208"/>
      <c r="P467" s="208"/>
      <c r="Q467" s="208"/>
      <c r="R467" s="208"/>
      <c r="S467" s="208"/>
      <c r="T467" s="209"/>
      <c r="AT467" s="210" t="s">
        <v>141</v>
      </c>
      <c r="AU467" s="210" t="s">
        <v>88</v>
      </c>
      <c r="AV467" s="14" t="s">
        <v>88</v>
      </c>
      <c r="AW467" s="14" t="s">
        <v>40</v>
      </c>
      <c r="AX467" s="14" t="s">
        <v>79</v>
      </c>
      <c r="AY467" s="210" t="s">
        <v>132</v>
      </c>
    </row>
    <row r="468" spans="1:65" s="14" customFormat="1" ht="11.25">
      <c r="B468" s="200"/>
      <c r="C468" s="201"/>
      <c r="D468" s="191" t="s">
        <v>141</v>
      </c>
      <c r="E468" s="202" t="s">
        <v>32</v>
      </c>
      <c r="F468" s="203" t="s">
        <v>632</v>
      </c>
      <c r="G468" s="201"/>
      <c r="H468" s="204">
        <v>68.575000000000003</v>
      </c>
      <c r="I468" s="205"/>
      <c r="J468" s="201"/>
      <c r="K468" s="201"/>
      <c r="L468" s="206"/>
      <c r="M468" s="207"/>
      <c r="N468" s="208"/>
      <c r="O468" s="208"/>
      <c r="P468" s="208"/>
      <c r="Q468" s="208"/>
      <c r="R468" s="208"/>
      <c r="S468" s="208"/>
      <c r="T468" s="209"/>
      <c r="AT468" s="210" t="s">
        <v>141</v>
      </c>
      <c r="AU468" s="210" t="s">
        <v>88</v>
      </c>
      <c r="AV468" s="14" t="s">
        <v>88</v>
      </c>
      <c r="AW468" s="14" t="s">
        <v>40</v>
      </c>
      <c r="AX468" s="14" t="s">
        <v>79</v>
      </c>
      <c r="AY468" s="210" t="s">
        <v>132</v>
      </c>
    </row>
    <row r="469" spans="1:65" s="15" customFormat="1" ht="11.25">
      <c r="B469" s="211"/>
      <c r="C469" s="212"/>
      <c r="D469" s="191" t="s">
        <v>141</v>
      </c>
      <c r="E469" s="213" t="s">
        <v>32</v>
      </c>
      <c r="F469" s="214" t="s">
        <v>145</v>
      </c>
      <c r="G469" s="212"/>
      <c r="H469" s="215">
        <v>85.787999999999997</v>
      </c>
      <c r="I469" s="216"/>
      <c r="J469" s="212"/>
      <c r="K469" s="212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141</v>
      </c>
      <c r="AU469" s="221" t="s">
        <v>88</v>
      </c>
      <c r="AV469" s="15" t="s">
        <v>139</v>
      </c>
      <c r="AW469" s="15" t="s">
        <v>40</v>
      </c>
      <c r="AX469" s="15" t="s">
        <v>86</v>
      </c>
      <c r="AY469" s="221" t="s">
        <v>132</v>
      </c>
    </row>
    <row r="470" spans="1:65" s="2" customFormat="1" ht="37.9" customHeight="1">
      <c r="A470" s="37"/>
      <c r="B470" s="38"/>
      <c r="C470" s="176" t="s">
        <v>633</v>
      </c>
      <c r="D470" s="176" t="s">
        <v>135</v>
      </c>
      <c r="E470" s="177" t="s">
        <v>634</v>
      </c>
      <c r="F470" s="178" t="s">
        <v>635</v>
      </c>
      <c r="G470" s="179" t="s">
        <v>195</v>
      </c>
      <c r="H470" s="180">
        <v>85.787999999999997</v>
      </c>
      <c r="I470" s="181"/>
      <c r="J470" s="182">
        <f>ROUND(I470*H470,2)</f>
        <v>0</v>
      </c>
      <c r="K470" s="178" t="s">
        <v>172</v>
      </c>
      <c r="L470" s="42"/>
      <c r="M470" s="183" t="s">
        <v>32</v>
      </c>
      <c r="N470" s="184" t="s">
        <v>50</v>
      </c>
      <c r="O470" s="67"/>
      <c r="P470" s="185">
        <f>O470*H470</f>
        <v>0</v>
      </c>
      <c r="Q470" s="185">
        <v>2.9E-4</v>
      </c>
      <c r="R470" s="185">
        <f>Q470*H470</f>
        <v>2.4878519999999998E-2</v>
      </c>
      <c r="S470" s="185">
        <v>0</v>
      </c>
      <c r="T470" s="186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87" t="s">
        <v>261</v>
      </c>
      <c r="AT470" s="187" t="s">
        <v>135</v>
      </c>
      <c r="AU470" s="187" t="s">
        <v>88</v>
      </c>
      <c r="AY470" s="19" t="s">
        <v>132</v>
      </c>
      <c r="BE470" s="188">
        <f>IF(N470="základní",J470,0)</f>
        <v>0</v>
      </c>
      <c r="BF470" s="188">
        <f>IF(N470="snížená",J470,0)</f>
        <v>0</v>
      </c>
      <c r="BG470" s="188">
        <f>IF(N470="zákl. přenesená",J470,0)</f>
        <v>0</v>
      </c>
      <c r="BH470" s="188">
        <f>IF(N470="sníž. přenesená",J470,0)</f>
        <v>0</v>
      </c>
      <c r="BI470" s="188">
        <f>IF(N470="nulová",J470,0)</f>
        <v>0</v>
      </c>
      <c r="BJ470" s="19" t="s">
        <v>86</v>
      </c>
      <c r="BK470" s="188">
        <f>ROUND(I470*H470,2)</f>
        <v>0</v>
      </c>
      <c r="BL470" s="19" t="s">
        <v>261</v>
      </c>
      <c r="BM470" s="187" t="s">
        <v>636</v>
      </c>
    </row>
    <row r="471" spans="1:65" s="2" customFormat="1" ht="11.25">
      <c r="A471" s="37"/>
      <c r="B471" s="38"/>
      <c r="C471" s="39"/>
      <c r="D471" s="247" t="s">
        <v>197</v>
      </c>
      <c r="E471" s="39"/>
      <c r="F471" s="248" t="s">
        <v>637</v>
      </c>
      <c r="G471" s="39"/>
      <c r="H471" s="39"/>
      <c r="I471" s="223"/>
      <c r="J471" s="39"/>
      <c r="K471" s="39"/>
      <c r="L471" s="42"/>
      <c r="M471" s="224"/>
      <c r="N471" s="225"/>
      <c r="O471" s="67"/>
      <c r="P471" s="67"/>
      <c r="Q471" s="67"/>
      <c r="R471" s="67"/>
      <c r="S471" s="67"/>
      <c r="T471" s="68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9" t="s">
        <v>197</v>
      </c>
      <c r="AU471" s="19" t="s">
        <v>88</v>
      </c>
    </row>
    <row r="472" spans="1:65" s="14" customFormat="1" ht="22.5">
      <c r="B472" s="200"/>
      <c r="C472" s="201"/>
      <c r="D472" s="191" t="s">
        <v>141</v>
      </c>
      <c r="E472" s="202" t="s">
        <v>32</v>
      </c>
      <c r="F472" s="203" t="s">
        <v>631</v>
      </c>
      <c r="G472" s="201"/>
      <c r="H472" s="204">
        <v>17.213000000000001</v>
      </c>
      <c r="I472" s="205"/>
      <c r="J472" s="201"/>
      <c r="K472" s="201"/>
      <c r="L472" s="206"/>
      <c r="M472" s="207"/>
      <c r="N472" s="208"/>
      <c r="O472" s="208"/>
      <c r="P472" s="208"/>
      <c r="Q472" s="208"/>
      <c r="R472" s="208"/>
      <c r="S472" s="208"/>
      <c r="T472" s="209"/>
      <c r="AT472" s="210" t="s">
        <v>141</v>
      </c>
      <c r="AU472" s="210" t="s">
        <v>88</v>
      </c>
      <c r="AV472" s="14" t="s">
        <v>88</v>
      </c>
      <c r="AW472" s="14" t="s">
        <v>40</v>
      </c>
      <c r="AX472" s="14" t="s">
        <v>79</v>
      </c>
      <c r="AY472" s="210" t="s">
        <v>132</v>
      </c>
    </row>
    <row r="473" spans="1:65" s="14" customFormat="1" ht="11.25">
      <c r="B473" s="200"/>
      <c r="C473" s="201"/>
      <c r="D473" s="191" t="s">
        <v>141</v>
      </c>
      <c r="E473" s="202" t="s">
        <v>32</v>
      </c>
      <c r="F473" s="203" t="s">
        <v>632</v>
      </c>
      <c r="G473" s="201"/>
      <c r="H473" s="204">
        <v>68.575000000000003</v>
      </c>
      <c r="I473" s="205"/>
      <c r="J473" s="201"/>
      <c r="K473" s="201"/>
      <c r="L473" s="206"/>
      <c r="M473" s="207"/>
      <c r="N473" s="208"/>
      <c r="O473" s="208"/>
      <c r="P473" s="208"/>
      <c r="Q473" s="208"/>
      <c r="R473" s="208"/>
      <c r="S473" s="208"/>
      <c r="T473" s="209"/>
      <c r="AT473" s="210" t="s">
        <v>141</v>
      </c>
      <c r="AU473" s="210" t="s">
        <v>88</v>
      </c>
      <c r="AV473" s="14" t="s">
        <v>88</v>
      </c>
      <c r="AW473" s="14" t="s">
        <v>40</v>
      </c>
      <c r="AX473" s="14" t="s">
        <v>79</v>
      </c>
      <c r="AY473" s="210" t="s">
        <v>132</v>
      </c>
    </row>
    <row r="474" spans="1:65" s="15" customFormat="1" ht="11.25">
      <c r="B474" s="211"/>
      <c r="C474" s="212"/>
      <c r="D474" s="191" t="s">
        <v>141</v>
      </c>
      <c r="E474" s="213" t="s">
        <v>32</v>
      </c>
      <c r="F474" s="214" t="s">
        <v>145</v>
      </c>
      <c r="G474" s="212"/>
      <c r="H474" s="215">
        <v>85.787999999999997</v>
      </c>
      <c r="I474" s="216"/>
      <c r="J474" s="212"/>
      <c r="K474" s="212"/>
      <c r="L474" s="217"/>
      <c r="M474" s="218"/>
      <c r="N474" s="219"/>
      <c r="O474" s="219"/>
      <c r="P474" s="219"/>
      <c r="Q474" s="219"/>
      <c r="R474" s="219"/>
      <c r="S474" s="219"/>
      <c r="T474" s="220"/>
      <c r="AT474" s="221" t="s">
        <v>141</v>
      </c>
      <c r="AU474" s="221" t="s">
        <v>88</v>
      </c>
      <c r="AV474" s="15" t="s">
        <v>139</v>
      </c>
      <c r="AW474" s="15" t="s">
        <v>40</v>
      </c>
      <c r="AX474" s="15" t="s">
        <v>86</v>
      </c>
      <c r="AY474" s="221" t="s">
        <v>132</v>
      </c>
    </row>
    <row r="475" spans="1:65" s="12" customFormat="1" ht="22.9" customHeight="1">
      <c r="B475" s="160"/>
      <c r="C475" s="161"/>
      <c r="D475" s="162" t="s">
        <v>78</v>
      </c>
      <c r="E475" s="174" t="s">
        <v>638</v>
      </c>
      <c r="F475" s="174" t="s">
        <v>639</v>
      </c>
      <c r="G475" s="161"/>
      <c r="H475" s="161"/>
      <c r="I475" s="164"/>
      <c r="J475" s="175">
        <f>BK475</f>
        <v>0</v>
      </c>
      <c r="K475" s="161"/>
      <c r="L475" s="166"/>
      <c r="M475" s="167"/>
      <c r="N475" s="168"/>
      <c r="O475" s="168"/>
      <c r="P475" s="169">
        <f>SUM(P476:P559)</f>
        <v>0</v>
      </c>
      <c r="Q475" s="168"/>
      <c r="R475" s="169">
        <f>SUM(R476:R559)</f>
        <v>1.7559960000000001</v>
      </c>
      <c r="S475" s="168"/>
      <c r="T475" s="170">
        <f>SUM(T476:T559)</f>
        <v>0</v>
      </c>
      <c r="AR475" s="171" t="s">
        <v>88</v>
      </c>
      <c r="AT475" s="172" t="s">
        <v>78</v>
      </c>
      <c r="AU475" s="172" t="s">
        <v>86</v>
      </c>
      <c r="AY475" s="171" t="s">
        <v>132</v>
      </c>
      <c r="BK475" s="173">
        <f>SUM(BK476:BK559)</f>
        <v>0</v>
      </c>
    </row>
    <row r="476" spans="1:65" s="2" customFormat="1" ht="24.2" customHeight="1">
      <c r="A476" s="37"/>
      <c r="B476" s="38"/>
      <c r="C476" s="176" t="s">
        <v>640</v>
      </c>
      <c r="D476" s="176" t="s">
        <v>135</v>
      </c>
      <c r="E476" s="177" t="s">
        <v>641</v>
      </c>
      <c r="F476" s="178" t="s">
        <v>642</v>
      </c>
      <c r="G476" s="179" t="s">
        <v>195</v>
      </c>
      <c r="H476" s="180">
        <v>1622.317</v>
      </c>
      <c r="I476" s="181"/>
      <c r="J476" s="182">
        <f>ROUND(I476*H476,2)</f>
        <v>0</v>
      </c>
      <c r="K476" s="178" t="s">
        <v>172</v>
      </c>
      <c r="L476" s="42"/>
      <c r="M476" s="183" t="s">
        <v>32</v>
      </c>
      <c r="N476" s="184" t="s">
        <v>50</v>
      </c>
      <c r="O476" s="67"/>
      <c r="P476" s="185">
        <f>O476*H476</f>
        <v>0</v>
      </c>
      <c r="Q476" s="185">
        <v>0</v>
      </c>
      <c r="R476" s="185">
        <f>Q476*H476</f>
        <v>0</v>
      </c>
      <c r="S476" s="185">
        <v>0</v>
      </c>
      <c r="T476" s="186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7" t="s">
        <v>261</v>
      </c>
      <c r="AT476" s="187" t="s">
        <v>135</v>
      </c>
      <c r="AU476" s="187" t="s">
        <v>88</v>
      </c>
      <c r="AY476" s="19" t="s">
        <v>132</v>
      </c>
      <c r="BE476" s="188">
        <f>IF(N476="základní",J476,0)</f>
        <v>0</v>
      </c>
      <c r="BF476" s="188">
        <f>IF(N476="snížená",J476,0)</f>
        <v>0</v>
      </c>
      <c r="BG476" s="188">
        <f>IF(N476="zákl. přenesená",J476,0)</f>
        <v>0</v>
      </c>
      <c r="BH476" s="188">
        <f>IF(N476="sníž. přenesená",J476,0)</f>
        <v>0</v>
      </c>
      <c r="BI476" s="188">
        <f>IF(N476="nulová",J476,0)</f>
        <v>0</v>
      </c>
      <c r="BJ476" s="19" t="s">
        <v>86</v>
      </c>
      <c r="BK476" s="188">
        <f>ROUND(I476*H476,2)</f>
        <v>0</v>
      </c>
      <c r="BL476" s="19" t="s">
        <v>261</v>
      </c>
      <c r="BM476" s="187" t="s">
        <v>643</v>
      </c>
    </row>
    <row r="477" spans="1:65" s="2" customFormat="1" ht="11.25">
      <c r="A477" s="37"/>
      <c r="B477" s="38"/>
      <c r="C477" s="39"/>
      <c r="D477" s="247" t="s">
        <v>197</v>
      </c>
      <c r="E477" s="39"/>
      <c r="F477" s="248" t="s">
        <v>644</v>
      </c>
      <c r="G477" s="39"/>
      <c r="H477" s="39"/>
      <c r="I477" s="223"/>
      <c r="J477" s="39"/>
      <c r="K477" s="39"/>
      <c r="L477" s="42"/>
      <c r="M477" s="224"/>
      <c r="N477" s="225"/>
      <c r="O477" s="67"/>
      <c r="P477" s="67"/>
      <c r="Q477" s="67"/>
      <c r="R477" s="67"/>
      <c r="S477" s="67"/>
      <c r="T477" s="68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T477" s="19" t="s">
        <v>197</v>
      </c>
      <c r="AU477" s="19" t="s">
        <v>88</v>
      </c>
    </row>
    <row r="478" spans="1:65" s="13" customFormat="1" ht="11.25">
      <c r="B478" s="189"/>
      <c r="C478" s="190"/>
      <c r="D478" s="191" t="s">
        <v>141</v>
      </c>
      <c r="E478" s="192" t="s">
        <v>32</v>
      </c>
      <c r="F478" s="193" t="s">
        <v>153</v>
      </c>
      <c r="G478" s="190"/>
      <c r="H478" s="192" t="s">
        <v>32</v>
      </c>
      <c r="I478" s="194"/>
      <c r="J478" s="190"/>
      <c r="K478" s="190"/>
      <c r="L478" s="195"/>
      <c r="M478" s="196"/>
      <c r="N478" s="197"/>
      <c r="O478" s="197"/>
      <c r="P478" s="197"/>
      <c r="Q478" s="197"/>
      <c r="R478" s="197"/>
      <c r="S478" s="197"/>
      <c r="T478" s="198"/>
      <c r="AT478" s="199" t="s">
        <v>141</v>
      </c>
      <c r="AU478" s="199" t="s">
        <v>88</v>
      </c>
      <c r="AV478" s="13" t="s">
        <v>86</v>
      </c>
      <c r="AW478" s="13" t="s">
        <v>40</v>
      </c>
      <c r="AX478" s="13" t="s">
        <v>79</v>
      </c>
      <c r="AY478" s="199" t="s">
        <v>132</v>
      </c>
    </row>
    <row r="479" spans="1:65" s="13" customFormat="1" ht="11.25">
      <c r="B479" s="189"/>
      <c r="C479" s="190"/>
      <c r="D479" s="191" t="s">
        <v>141</v>
      </c>
      <c r="E479" s="192" t="s">
        <v>32</v>
      </c>
      <c r="F479" s="193" t="s">
        <v>154</v>
      </c>
      <c r="G479" s="190"/>
      <c r="H479" s="192" t="s">
        <v>32</v>
      </c>
      <c r="I479" s="194"/>
      <c r="J479" s="190"/>
      <c r="K479" s="190"/>
      <c r="L479" s="195"/>
      <c r="M479" s="196"/>
      <c r="N479" s="197"/>
      <c r="O479" s="197"/>
      <c r="P479" s="197"/>
      <c r="Q479" s="197"/>
      <c r="R479" s="197"/>
      <c r="S479" s="197"/>
      <c r="T479" s="198"/>
      <c r="AT479" s="199" t="s">
        <v>141</v>
      </c>
      <c r="AU479" s="199" t="s">
        <v>88</v>
      </c>
      <c r="AV479" s="13" t="s">
        <v>86</v>
      </c>
      <c r="AW479" s="13" t="s">
        <v>40</v>
      </c>
      <c r="AX479" s="13" t="s">
        <v>79</v>
      </c>
      <c r="AY479" s="199" t="s">
        <v>132</v>
      </c>
    </row>
    <row r="480" spans="1:65" s="14" customFormat="1" ht="11.25">
      <c r="B480" s="200"/>
      <c r="C480" s="201"/>
      <c r="D480" s="191" t="s">
        <v>141</v>
      </c>
      <c r="E480" s="202" t="s">
        <v>32</v>
      </c>
      <c r="F480" s="203" t="s">
        <v>645</v>
      </c>
      <c r="G480" s="201"/>
      <c r="H480" s="204">
        <v>561.95899999999995</v>
      </c>
      <c r="I480" s="205"/>
      <c r="J480" s="201"/>
      <c r="K480" s="201"/>
      <c r="L480" s="206"/>
      <c r="M480" s="207"/>
      <c r="N480" s="208"/>
      <c r="O480" s="208"/>
      <c r="P480" s="208"/>
      <c r="Q480" s="208"/>
      <c r="R480" s="208"/>
      <c r="S480" s="208"/>
      <c r="T480" s="209"/>
      <c r="AT480" s="210" t="s">
        <v>141</v>
      </c>
      <c r="AU480" s="210" t="s">
        <v>88</v>
      </c>
      <c r="AV480" s="14" t="s">
        <v>88</v>
      </c>
      <c r="AW480" s="14" t="s">
        <v>40</v>
      </c>
      <c r="AX480" s="14" t="s">
        <v>79</v>
      </c>
      <c r="AY480" s="210" t="s">
        <v>132</v>
      </c>
    </row>
    <row r="481" spans="1:65" s="14" customFormat="1" ht="11.25">
      <c r="B481" s="200"/>
      <c r="C481" s="201"/>
      <c r="D481" s="191" t="s">
        <v>141</v>
      </c>
      <c r="E481" s="202" t="s">
        <v>32</v>
      </c>
      <c r="F481" s="203" t="s">
        <v>646</v>
      </c>
      <c r="G481" s="201"/>
      <c r="H481" s="204">
        <v>522.59</v>
      </c>
      <c r="I481" s="205"/>
      <c r="J481" s="201"/>
      <c r="K481" s="201"/>
      <c r="L481" s="206"/>
      <c r="M481" s="207"/>
      <c r="N481" s="208"/>
      <c r="O481" s="208"/>
      <c r="P481" s="208"/>
      <c r="Q481" s="208"/>
      <c r="R481" s="208"/>
      <c r="S481" s="208"/>
      <c r="T481" s="209"/>
      <c r="AT481" s="210" t="s">
        <v>141</v>
      </c>
      <c r="AU481" s="210" t="s">
        <v>88</v>
      </c>
      <c r="AV481" s="14" t="s">
        <v>88</v>
      </c>
      <c r="AW481" s="14" t="s">
        <v>40</v>
      </c>
      <c r="AX481" s="14" t="s">
        <v>79</v>
      </c>
      <c r="AY481" s="210" t="s">
        <v>132</v>
      </c>
    </row>
    <row r="482" spans="1:65" s="14" customFormat="1" ht="11.25">
      <c r="B482" s="200"/>
      <c r="C482" s="201"/>
      <c r="D482" s="191" t="s">
        <v>141</v>
      </c>
      <c r="E482" s="202" t="s">
        <v>32</v>
      </c>
      <c r="F482" s="203" t="s">
        <v>647</v>
      </c>
      <c r="G482" s="201"/>
      <c r="H482" s="204">
        <v>96.349000000000004</v>
      </c>
      <c r="I482" s="205"/>
      <c r="J482" s="201"/>
      <c r="K482" s="201"/>
      <c r="L482" s="206"/>
      <c r="M482" s="207"/>
      <c r="N482" s="208"/>
      <c r="O482" s="208"/>
      <c r="P482" s="208"/>
      <c r="Q482" s="208"/>
      <c r="R482" s="208"/>
      <c r="S482" s="208"/>
      <c r="T482" s="209"/>
      <c r="AT482" s="210" t="s">
        <v>141</v>
      </c>
      <c r="AU482" s="210" t="s">
        <v>88</v>
      </c>
      <c r="AV482" s="14" t="s">
        <v>88</v>
      </c>
      <c r="AW482" s="14" t="s">
        <v>40</v>
      </c>
      <c r="AX482" s="14" t="s">
        <v>79</v>
      </c>
      <c r="AY482" s="210" t="s">
        <v>132</v>
      </c>
    </row>
    <row r="483" spans="1:65" s="14" customFormat="1" ht="11.25">
      <c r="B483" s="200"/>
      <c r="C483" s="201"/>
      <c r="D483" s="191" t="s">
        <v>141</v>
      </c>
      <c r="E483" s="202" t="s">
        <v>32</v>
      </c>
      <c r="F483" s="203" t="s">
        <v>648</v>
      </c>
      <c r="G483" s="201"/>
      <c r="H483" s="204">
        <v>92.661000000000001</v>
      </c>
      <c r="I483" s="205"/>
      <c r="J483" s="201"/>
      <c r="K483" s="201"/>
      <c r="L483" s="206"/>
      <c r="M483" s="207"/>
      <c r="N483" s="208"/>
      <c r="O483" s="208"/>
      <c r="P483" s="208"/>
      <c r="Q483" s="208"/>
      <c r="R483" s="208"/>
      <c r="S483" s="208"/>
      <c r="T483" s="209"/>
      <c r="AT483" s="210" t="s">
        <v>141</v>
      </c>
      <c r="AU483" s="210" t="s">
        <v>88</v>
      </c>
      <c r="AV483" s="14" t="s">
        <v>88</v>
      </c>
      <c r="AW483" s="14" t="s">
        <v>40</v>
      </c>
      <c r="AX483" s="14" t="s">
        <v>79</v>
      </c>
      <c r="AY483" s="210" t="s">
        <v>132</v>
      </c>
    </row>
    <row r="484" spans="1:65" s="14" customFormat="1" ht="11.25">
      <c r="B484" s="200"/>
      <c r="C484" s="201"/>
      <c r="D484" s="191" t="s">
        <v>141</v>
      </c>
      <c r="E484" s="202" t="s">
        <v>32</v>
      </c>
      <c r="F484" s="203" t="s">
        <v>649</v>
      </c>
      <c r="G484" s="201"/>
      <c r="H484" s="204">
        <v>348.51600000000002</v>
      </c>
      <c r="I484" s="205"/>
      <c r="J484" s="201"/>
      <c r="K484" s="201"/>
      <c r="L484" s="206"/>
      <c r="M484" s="207"/>
      <c r="N484" s="208"/>
      <c r="O484" s="208"/>
      <c r="P484" s="208"/>
      <c r="Q484" s="208"/>
      <c r="R484" s="208"/>
      <c r="S484" s="208"/>
      <c r="T484" s="209"/>
      <c r="AT484" s="210" t="s">
        <v>141</v>
      </c>
      <c r="AU484" s="210" t="s">
        <v>88</v>
      </c>
      <c r="AV484" s="14" t="s">
        <v>88</v>
      </c>
      <c r="AW484" s="14" t="s">
        <v>40</v>
      </c>
      <c r="AX484" s="14" t="s">
        <v>79</v>
      </c>
      <c r="AY484" s="210" t="s">
        <v>132</v>
      </c>
    </row>
    <row r="485" spans="1:65" s="16" customFormat="1" ht="11.25">
      <c r="B485" s="226"/>
      <c r="C485" s="227"/>
      <c r="D485" s="191" t="s">
        <v>141</v>
      </c>
      <c r="E485" s="228" t="s">
        <v>32</v>
      </c>
      <c r="F485" s="229" t="s">
        <v>160</v>
      </c>
      <c r="G485" s="227"/>
      <c r="H485" s="230">
        <v>1622.075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AT485" s="236" t="s">
        <v>141</v>
      </c>
      <c r="AU485" s="236" t="s">
        <v>88</v>
      </c>
      <c r="AV485" s="16" t="s">
        <v>133</v>
      </c>
      <c r="AW485" s="16" t="s">
        <v>40</v>
      </c>
      <c r="AX485" s="16" t="s">
        <v>79</v>
      </c>
      <c r="AY485" s="236" t="s">
        <v>132</v>
      </c>
    </row>
    <row r="486" spans="1:65" s="13" customFormat="1" ht="11.25">
      <c r="B486" s="189"/>
      <c r="C486" s="190"/>
      <c r="D486" s="191" t="s">
        <v>141</v>
      </c>
      <c r="E486" s="192" t="s">
        <v>32</v>
      </c>
      <c r="F486" s="193" t="s">
        <v>161</v>
      </c>
      <c r="G486" s="190"/>
      <c r="H486" s="192" t="s">
        <v>32</v>
      </c>
      <c r="I486" s="194"/>
      <c r="J486" s="190"/>
      <c r="K486" s="190"/>
      <c r="L486" s="195"/>
      <c r="M486" s="196"/>
      <c r="N486" s="197"/>
      <c r="O486" s="197"/>
      <c r="P486" s="197"/>
      <c r="Q486" s="197"/>
      <c r="R486" s="197"/>
      <c r="S486" s="197"/>
      <c r="T486" s="198"/>
      <c r="AT486" s="199" t="s">
        <v>141</v>
      </c>
      <c r="AU486" s="199" t="s">
        <v>88</v>
      </c>
      <c r="AV486" s="13" t="s">
        <v>86</v>
      </c>
      <c r="AW486" s="13" t="s">
        <v>40</v>
      </c>
      <c r="AX486" s="13" t="s">
        <v>79</v>
      </c>
      <c r="AY486" s="199" t="s">
        <v>132</v>
      </c>
    </row>
    <row r="487" spans="1:65" s="14" customFormat="1" ht="11.25">
      <c r="B487" s="200"/>
      <c r="C487" s="201"/>
      <c r="D487" s="191" t="s">
        <v>141</v>
      </c>
      <c r="E487" s="202" t="s">
        <v>32</v>
      </c>
      <c r="F487" s="203" t="s">
        <v>650</v>
      </c>
      <c r="G487" s="201"/>
      <c r="H487" s="204">
        <v>5.2999999999999999E-2</v>
      </c>
      <c r="I487" s="205"/>
      <c r="J487" s="201"/>
      <c r="K487" s="201"/>
      <c r="L487" s="206"/>
      <c r="M487" s="207"/>
      <c r="N487" s="208"/>
      <c r="O487" s="208"/>
      <c r="P487" s="208"/>
      <c r="Q487" s="208"/>
      <c r="R487" s="208"/>
      <c r="S487" s="208"/>
      <c r="T487" s="209"/>
      <c r="AT487" s="210" t="s">
        <v>141</v>
      </c>
      <c r="AU487" s="210" t="s">
        <v>88</v>
      </c>
      <c r="AV487" s="14" t="s">
        <v>88</v>
      </c>
      <c r="AW487" s="14" t="s">
        <v>40</v>
      </c>
      <c r="AX487" s="14" t="s">
        <v>79</v>
      </c>
      <c r="AY487" s="210" t="s">
        <v>132</v>
      </c>
    </row>
    <row r="488" spans="1:65" s="14" customFormat="1" ht="11.25">
      <c r="B488" s="200"/>
      <c r="C488" s="201"/>
      <c r="D488" s="191" t="s">
        <v>141</v>
      </c>
      <c r="E488" s="202" t="s">
        <v>32</v>
      </c>
      <c r="F488" s="203" t="s">
        <v>651</v>
      </c>
      <c r="G488" s="201"/>
      <c r="H488" s="204">
        <v>5.2999999999999999E-2</v>
      </c>
      <c r="I488" s="205"/>
      <c r="J488" s="201"/>
      <c r="K488" s="201"/>
      <c r="L488" s="206"/>
      <c r="M488" s="207"/>
      <c r="N488" s="208"/>
      <c r="O488" s="208"/>
      <c r="P488" s="208"/>
      <c r="Q488" s="208"/>
      <c r="R488" s="208"/>
      <c r="S488" s="208"/>
      <c r="T488" s="209"/>
      <c r="AT488" s="210" t="s">
        <v>141</v>
      </c>
      <c r="AU488" s="210" t="s">
        <v>88</v>
      </c>
      <c r="AV488" s="14" t="s">
        <v>88</v>
      </c>
      <c r="AW488" s="14" t="s">
        <v>40</v>
      </c>
      <c r="AX488" s="14" t="s">
        <v>79</v>
      </c>
      <c r="AY488" s="210" t="s">
        <v>132</v>
      </c>
    </row>
    <row r="489" spans="1:65" s="14" customFormat="1" ht="11.25">
      <c r="B489" s="200"/>
      <c r="C489" s="201"/>
      <c r="D489" s="191" t="s">
        <v>141</v>
      </c>
      <c r="E489" s="202" t="s">
        <v>32</v>
      </c>
      <c r="F489" s="203" t="s">
        <v>652</v>
      </c>
      <c r="G489" s="201"/>
      <c r="H489" s="204">
        <v>2.5999999999999999E-2</v>
      </c>
      <c r="I489" s="205"/>
      <c r="J489" s="201"/>
      <c r="K489" s="201"/>
      <c r="L489" s="206"/>
      <c r="M489" s="207"/>
      <c r="N489" s="208"/>
      <c r="O489" s="208"/>
      <c r="P489" s="208"/>
      <c r="Q489" s="208"/>
      <c r="R489" s="208"/>
      <c r="S489" s="208"/>
      <c r="T489" s="209"/>
      <c r="AT489" s="210" t="s">
        <v>141</v>
      </c>
      <c r="AU489" s="210" t="s">
        <v>88</v>
      </c>
      <c r="AV489" s="14" t="s">
        <v>88</v>
      </c>
      <c r="AW489" s="14" t="s">
        <v>40</v>
      </c>
      <c r="AX489" s="14" t="s">
        <v>79</v>
      </c>
      <c r="AY489" s="210" t="s">
        <v>132</v>
      </c>
    </row>
    <row r="490" spans="1:65" s="14" customFormat="1" ht="11.25">
      <c r="B490" s="200"/>
      <c r="C490" s="201"/>
      <c r="D490" s="191" t="s">
        <v>141</v>
      </c>
      <c r="E490" s="202" t="s">
        <v>32</v>
      </c>
      <c r="F490" s="203" t="s">
        <v>653</v>
      </c>
      <c r="G490" s="201"/>
      <c r="H490" s="204">
        <v>5.0000000000000001E-3</v>
      </c>
      <c r="I490" s="205"/>
      <c r="J490" s="201"/>
      <c r="K490" s="201"/>
      <c r="L490" s="206"/>
      <c r="M490" s="207"/>
      <c r="N490" s="208"/>
      <c r="O490" s="208"/>
      <c r="P490" s="208"/>
      <c r="Q490" s="208"/>
      <c r="R490" s="208"/>
      <c r="S490" s="208"/>
      <c r="T490" s="209"/>
      <c r="AT490" s="210" t="s">
        <v>141</v>
      </c>
      <c r="AU490" s="210" t="s">
        <v>88</v>
      </c>
      <c r="AV490" s="14" t="s">
        <v>88</v>
      </c>
      <c r="AW490" s="14" t="s">
        <v>40</v>
      </c>
      <c r="AX490" s="14" t="s">
        <v>79</v>
      </c>
      <c r="AY490" s="210" t="s">
        <v>132</v>
      </c>
    </row>
    <row r="491" spans="1:65" s="14" customFormat="1" ht="11.25">
      <c r="B491" s="200"/>
      <c r="C491" s="201"/>
      <c r="D491" s="191" t="s">
        <v>141</v>
      </c>
      <c r="E491" s="202" t="s">
        <v>32</v>
      </c>
      <c r="F491" s="203" t="s">
        <v>654</v>
      </c>
      <c r="G491" s="201"/>
      <c r="H491" s="204">
        <v>1.4999999999999999E-2</v>
      </c>
      <c r="I491" s="205"/>
      <c r="J491" s="201"/>
      <c r="K491" s="201"/>
      <c r="L491" s="206"/>
      <c r="M491" s="207"/>
      <c r="N491" s="208"/>
      <c r="O491" s="208"/>
      <c r="P491" s="208"/>
      <c r="Q491" s="208"/>
      <c r="R491" s="208"/>
      <c r="S491" s="208"/>
      <c r="T491" s="209"/>
      <c r="AT491" s="210" t="s">
        <v>141</v>
      </c>
      <c r="AU491" s="210" t="s">
        <v>88</v>
      </c>
      <c r="AV491" s="14" t="s">
        <v>88</v>
      </c>
      <c r="AW491" s="14" t="s">
        <v>40</v>
      </c>
      <c r="AX491" s="14" t="s">
        <v>79</v>
      </c>
      <c r="AY491" s="210" t="s">
        <v>132</v>
      </c>
    </row>
    <row r="492" spans="1:65" s="14" customFormat="1" ht="11.25">
      <c r="B492" s="200"/>
      <c r="C492" s="201"/>
      <c r="D492" s="191" t="s">
        <v>141</v>
      </c>
      <c r="E492" s="202" t="s">
        <v>32</v>
      </c>
      <c r="F492" s="203" t="s">
        <v>655</v>
      </c>
      <c r="G492" s="201"/>
      <c r="H492" s="204">
        <v>0.01</v>
      </c>
      <c r="I492" s="205"/>
      <c r="J492" s="201"/>
      <c r="K492" s="201"/>
      <c r="L492" s="206"/>
      <c r="M492" s="207"/>
      <c r="N492" s="208"/>
      <c r="O492" s="208"/>
      <c r="P492" s="208"/>
      <c r="Q492" s="208"/>
      <c r="R492" s="208"/>
      <c r="S492" s="208"/>
      <c r="T492" s="209"/>
      <c r="AT492" s="210" t="s">
        <v>141</v>
      </c>
      <c r="AU492" s="210" t="s">
        <v>88</v>
      </c>
      <c r="AV492" s="14" t="s">
        <v>88</v>
      </c>
      <c r="AW492" s="14" t="s">
        <v>40</v>
      </c>
      <c r="AX492" s="14" t="s">
        <v>79</v>
      </c>
      <c r="AY492" s="210" t="s">
        <v>132</v>
      </c>
    </row>
    <row r="493" spans="1:65" s="14" customFormat="1" ht="11.25">
      <c r="B493" s="200"/>
      <c r="C493" s="201"/>
      <c r="D493" s="191" t="s">
        <v>141</v>
      </c>
      <c r="E493" s="202" t="s">
        <v>32</v>
      </c>
      <c r="F493" s="203" t="s">
        <v>656</v>
      </c>
      <c r="G493" s="201"/>
      <c r="H493" s="204">
        <v>0.08</v>
      </c>
      <c r="I493" s="205"/>
      <c r="J493" s="201"/>
      <c r="K493" s="201"/>
      <c r="L493" s="206"/>
      <c r="M493" s="207"/>
      <c r="N493" s="208"/>
      <c r="O493" s="208"/>
      <c r="P493" s="208"/>
      <c r="Q493" s="208"/>
      <c r="R493" s="208"/>
      <c r="S493" s="208"/>
      <c r="T493" s="209"/>
      <c r="AT493" s="210" t="s">
        <v>141</v>
      </c>
      <c r="AU493" s="210" t="s">
        <v>88</v>
      </c>
      <c r="AV493" s="14" t="s">
        <v>88</v>
      </c>
      <c r="AW493" s="14" t="s">
        <v>40</v>
      </c>
      <c r="AX493" s="14" t="s">
        <v>79</v>
      </c>
      <c r="AY493" s="210" t="s">
        <v>132</v>
      </c>
    </row>
    <row r="494" spans="1:65" s="16" customFormat="1" ht="11.25">
      <c r="B494" s="226"/>
      <c r="C494" s="227"/>
      <c r="D494" s="191" t="s">
        <v>141</v>
      </c>
      <c r="E494" s="228" t="s">
        <v>32</v>
      </c>
      <c r="F494" s="229" t="s">
        <v>160</v>
      </c>
      <c r="G494" s="227"/>
      <c r="H494" s="230">
        <v>0.24199999999999999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AT494" s="236" t="s">
        <v>141</v>
      </c>
      <c r="AU494" s="236" t="s">
        <v>88</v>
      </c>
      <c r="AV494" s="16" t="s">
        <v>133</v>
      </c>
      <c r="AW494" s="16" t="s">
        <v>40</v>
      </c>
      <c r="AX494" s="16" t="s">
        <v>79</v>
      </c>
      <c r="AY494" s="236" t="s">
        <v>132</v>
      </c>
    </row>
    <row r="495" spans="1:65" s="15" customFormat="1" ht="11.25">
      <c r="B495" s="211"/>
      <c r="C495" s="212"/>
      <c r="D495" s="191" t="s">
        <v>141</v>
      </c>
      <c r="E495" s="213" t="s">
        <v>32</v>
      </c>
      <c r="F495" s="214" t="s">
        <v>145</v>
      </c>
      <c r="G495" s="212"/>
      <c r="H495" s="215">
        <v>1622.317</v>
      </c>
      <c r="I495" s="216"/>
      <c r="J495" s="212"/>
      <c r="K495" s="212"/>
      <c r="L495" s="217"/>
      <c r="M495" s="218"/>
      <c r="N495" s="219"/>
      <c r="O495" s="219"/>
      <c r="P495" s="219"/>
      <c r="Q495" s="219"/>
      <c r="R495" s="219"/>
      <c r="S495" s="219"/>
      <c r="T495" s="220"/>
      <c r="AT495" s="221" t="s">
        <v>141</v>
      </c>
      <c r="AU495" s="221" t="s">
        <v>88</v>
      </c>
      <c r="AV495" s="15" t="s">
        <v>139</v>
      </c>
      <c r="AW495" s="15" t="s">
        <v>40</v>
      </c>
      <c r="AX495" s="15" t="s">
        <v>86</v>
      </c>
      <c r="AY495" s="221" t="s">
        <v>132</v>
      </c>
    </row>
    <row r="496" spans="1:65" s="2" customFormat="1" ht="24.2" customHeight="1">
      <c r="A496" s="37"/>
      <c r="B496" s="38"/>
      <c r="C496" s="237" t="s">
        <v>657</v>
      </c>
      <c r="D496" s="237" t="s">
        <v>169</v>
      </c>
      <c r="E496" s="238" t="s">
        <v>658</v>
      </c>
      <c r="F496" s="239" t="s">
        <v>659</v>
      </c>
      <c r="G496" s="240" t="s">
        <v>660</v>
      </c>
      <c r="H496" s="241">
        <v>978.25699999999995</v>
      </c>
      <c r="I496" s="242"/>
      <c r="J496" s="243">
        <f>ROUND(I496*H496,2)</f>
        <v>0</v>
      </c>
      <c r="K496" s="239" t="s">
        <v>172</v>
      </c>
      <c r="L496" s="244"/>
      <c r="M496" s="245" t="s">
        <v>32</v>
      </c>
      <c r="N496" s="246" t="s">
        <v>50</v>
      </c>
      <c r="O496" s="67"/>
      <c r="P496" s="185">
        <f>O496*H496</f>
        <v>0</v>
      </c>
      <c r="Q496" s="185">
        <v>1E-3</v>
      </c>
      <c r="R496" s="185">
        <f>Q496*H496</f>
        <v>0.97825699999999993</v>
      </c>
      <c r="S496" s="185">
        <v>0</v>
      </c>
      <c r="T496" s="186">
        <f>S496*H496</f>
        <v>0</v>
      </c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R496" s="187" t="s">
        <v>353</v>
      </c>
      <c r="AT496" s="187" t="s">
        <v>169</v>
      </c>
      <c r="AU496" s="187" t="s">
        <v>88</v>
      </c>
      <c r="AY496" s="19" t="s">
        <v>132</v>
      </c>
      <c r="BE496" s="188">
        <f>IF(N496="základní",J496,0)</f>
        <v>0</v>
      </c>
      <c r="BF496" s="188">
        <f>IF(N496="snížená",J496,0)</f>
        <v>0</v>
      </c>
      <c r="BG496" s="188">
        <f>IF(N496="zákl. přenesená",J496,0)</f>
        <v>0</v>
      </c>
      <c r="BH496" s="188">
        <f>IF(N496="sníž. přenesená",J496,0)</f>
        <v>0</v>
      </c>
      <c r="BI496" s="188">
        <f>IF(N496="nulová",J496,0)</f>
        <v>0</v>
      </c>
      <c r="BJ496" s="19" t="s">
        <v>86</v>
      </c>
      <c r="BK496" s="188">
        <f>ROUND(I496*H496,2)</f>
        <v>0</v>
      </c>
      <c r="BL496" s="19" t="s">
        <v>261</v>
      </c>
      <c r="BM496" s="187" t="s">
        <v>661</v>
      </c>
    </row>
    <row r="497" spans="1:51" s="2" customFormat="1" ht="19.5">
      <c r="A497" s="37"/>
      <c r="B497" s="38"/>
      <c r="C497" s="39"/>
      <c r="D497" s="191" t="s">
        <v>151</v>
      </c>
      <c r="E497" s="39"/>
      <c r="F497" s="222" t="s">
        <v>662</v>
      </c>
      <c r="G497" s="39"/>
      <c r="H497" s="39"/>
      <c r="I497" s="223"/>
      <c r="J497" s="39"/>
      <c r="K497" s="39"/>
      <c r="L497" s="42"/>
      <c r="M497" s="224"/>
      <c r="N497" s="225"/>
      <c r="O497" s="67"/>
      <c r="P497" s="67"/>
      <c r="Q497" s="67"/>
      <c r="R497" s="67"/>
      <c r="S497" s="67"/>
      <c r="T497" s="68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T497" s="19" t="s">
        <v>151</v>
      </c>
      <c r="AU497" s="19" t="s">
        <v>88</v>
      </c>
    </row>
    <row r="498" spans="1:51" s="13" customFormat="1" ht="11.25">
      <c r="B498" s="189"/>
      <c r="C498" s="190"/>
      <c r="D498" s="191" t="s">
        <v>141</v>
      </c>
      <c r="E498" s="192" t="s">
        <v>32</v>
      </c>
      <c r="F498" s="193" t="s">
        <v>153</v>
      </c>
      <c r="G498" s="190"/>
      <c r="H498" s="192" t="s">
        <v>32</v>
      </c>
      <c r="I498" s="194"/>
      <c r="J498" s="190"/>
      <c r="K498" s="190"/>
      <c r="L498" s="195"/>
      <c r="M498" s="196"/>
      <c r="N498" s="197"/>
      <c r="O498" s="197"/>
      <c r="P498" s="197"/>
      <c r="Q498" s="197"/>
      <c r="R498" s="197"/>
      <c r="S498" s="197"/>
      <c r="T498" s="198"/>
      <c r="AT498" s="199" t="s">
        <v>141</v>
      </c>
      <c r="AU498" s="199" t="s">
        <v>88</v>
      </c>
      <c r="AV498" s="13" t="s">
        <v>86</v>
      </c>
      <c r="AW498" s="13" t="s">
        <v>40</v>
      </c>
      <c r="AX498" s="13" t="s">
        <v>79</v>
      </c>
      <c r="AY498" s="199" t="s">
        <v>132</v>
      </c>
    </row>
    <row r="499" spans="1:51" s="13" customFormat="1" ht="11.25">
      <c r="B499" s="189"/>
      <c r="C499" s="190"/>
      <c r="D499" s="191" t="s">
        <v>141</v>
      </c>
      <c r="E499" s="192" t="s">
        <v>32</v>
      </c>
      <c r="F499" s="193" t="s">
        <v>154</v>
      </c>
      <c r="G499" s="190"/>
      <c r="H499" s="192" t="s">
        <v>32</v>
      </c>
      <c r="I499" s="194"/>
      <c r="J499" s="190"/>
      <c r="K499" s="190"/>
      <c r="L499" s="195"/>
      <c r="M499" s="196"/>
      <c r="N499" s="197"/>
      <c r="O499" s="197"/>
      <c r="P499" s="197"/>
      <c r="Q499" s="197"/>
      <c r="R499" s="197"/>
      <c r="S499" s="197"/>
      <c r="T499" s="198"/>
      <c r="AT499" s="199" t="s">
        <v>141</v>
      </c>
      <c r="AU499" s="199" t="s">
        <v>88</v>
      </c>
      <c r="AV499" s="13" t="s">
        <v>86</v>
      </c>
      <c r="AW499" s="13" t="s">
        <v>40</v>
      </c>
      <c r="AX499" s="13" t="s">
        <v>79</v>
      </c>
      <c r="AY499" s="199" t="s">
        <v>132</v>
      </c>
    </row>
    <row r="500" spans="1:51" s="14" customFormat="1" ht="11.25">
      <c r="B500" s="200"/>
      <c r="C500" s="201"/>
      <c r="D500" s="191" t="s">
        <v>141</v>
      </c>
      <c r="E500" s="202" t="s">
        <v>32</v>
      </c>
      <c r="F500" s="203" t="s">
        <v>645</v>
      </c>
      <c r="G500" s="201"/>
      <c r="H500" s="204">
        <v>561.95899999999995</v>
      </c>
      <c r="I500" s="205"/>
      <c r="J500" s="201"/>
      <c r="K500" s="201"/>
      <c r="L500" s="206"/>
      <c r="M500" s="207"/>
      <c r="N500" s="208"/>
      <c r="O500" s="208"/>
      <c r="P500" s="208"/>
      <c r="Q500" s="208"/>
      <c r="R500" s="208"/>
      <c r="S500" s="208"/>
      <c r="T500" s="209"/>
      <c r="AT500" s="210" t="s">
        <v>141</v>
      </c>
      <c r="AU500" s="210" t="s">
        <v>88</v>
      </c>
      <c r="AV500" s="14" t="s">
        <v>88</v>
      </c>
      <c r="AW500" s="14" t="s">
        <v>40</v>
      </c>
      <c r="AX500" s="14" t="s">
        <v>79</v>
      </c>
      <c r="AY500" s="210" t="s">
        <v>132</v>
      </c>
    </row>
    <row r="501" spans="1:51" s="14" customFormat="1" ht="11.25">
      <c r="B501" s="200"/>
      <c r="C501" s="201"/>
      <c r="D501" s="191" t="s">
        <v>141</v>
      </c>
      <c r="E501" s="202" t="s">
        <v>32</v>
      </c>
      <c r="F501" s="203" t="s">
        <v>646</v>
      </c>
      <c r="G501" s="201"/>
      <c r="H501" s="204">
        <v>522.59</v>
      </c>
      <c r="I501" s="205"/>
      <c r="J501" s="201"/>
      <c r="K501" s="201"/>
      <c r="L501" s="206"/>
      <c r="M501" s="207"/>
      <c r="N501" s="208"/>
      <c r="O501" s="208"/>
      <c r="P501" s="208"/>
      <c r="Q501" s="208"/>
      <c r="R501" s="208"/>
      <c r="S501" s="208"/>
      <c r="T501" s="209"/>
      <c r="AT501" s="210" t="s">
        <v>141</v>
      </c>
      <c r="AU501" s="210" t="s">
        <v>88</v>
      </c>
      <c r="AV501" s="14" t="s">
        <v>88</v>
      </c>
      <c r="AW501" s="14" t="s">
        <v>40</v>
      </c>
      <c r="AX501" s="14" t="s">
        <v>79</v>
      </c>
      <c r="AY501" s="210" t="s">
        <v>132</v>
      </c>
    </row>
    <row r="502" spans="1:51" s="14" customFormat="1" ht="11.25">
      <c r="B502" s="200"/>
      <c r="C502" s="201"/>
      <c r="D502" s="191" t="s">
        <v>141</v>
      </c>
      <c r="E502" s="202" t="s">
        <v>32</v>
      </c>
      <c r="F502" s="203" t="s">
        <v>647</v>
      </c>
      <c r="G502" s="201"/>
      <c r="H502" s="204">
        <v>96.349000000000004</v>
      </c>
      <c r="I502" s="205"/>
      <c r="J502" s="201"/>
      <c r="K502" s="201"/>
      <c r="L502" s="206"/>
      <c r="M502" s="207"/>
      <c r="N502" s="208"/>
      <c r="O502" s="208"/>
      <c r="P502" s="208"/>
      <c r="Q502" s="208"/>
      <c r="R502" s="208"/>
      <c r="S502" s="208"/>
      <c r="T502" s="209"/>
      <c r="AT502" s="210" t="s">
        <v>141</v>
      </c>
      <c r="AU502" s="210" t="s">
        <v>88</v>
      </c>
      <c r="AV502" s="14" t="s">
        <v>88</v>
      </c>
      <c r="AW502" s="14" t="s">
        <v>40</v>
      </c>
      <c r="AX502" s="14" t="s">
        <v>79</v>
      </c>
      <c r="AY502" s="210" t="s">
        <v>132</v>
      </c>
    </row>
    <row r="503" spans="1:51" s="14" customFormat="1" ht="11.25">
      <c r="B503" s="200"/>
      <c r="C503" s="201"/>
      <c r="D503" s="191" t="s">
        <v>141</v>
      </c>
      <c r="E503" s="202" t="s">
        <v>32</v>
      </c>
      <c r="F503" s="203" t="s">
        <v>648</v>
      </c>
      <c r="G503" s="201"/>
      <c r="H503" s="204">
        <v>92.661000000000001</v>
      </c>
      <c r="I503" s="205"/>
      <c r="J503" s="201"/>
      <c r="K503" s="201"/>
      <c r="L503" s="206"/>
      <c r="M503" s="207"/>
      <c r="N503" s="208"/>
      <c r="O503" s="208"/>
      <c r="P503" s="208"/>
      <c r="Q503" s="208"/>
      <c r="R503" s="208"/>
      <c r="S503" s="208"/>
      <c r="T503" s="209"/>
      <c r="AT503" s="210" t="s">
        <v>141</v>
      </c>
      <c r="AU503" s="210" t="s">
        <v>88</v>
      </c>
      <c r="AV503" s="14" t="s">
        <v>88</v>
      </c>
      <c r="AW503" s="14" t="s">
        <v>40</v>
      </c>
      <c r="AX503" s="14" t="s">
        <v>79</v>
      </c>
      <c r="AY503" s="210" t="s">
        <v>132</v>
      </c>
    </row>
    <row r="504" spans="1:51" s="14" customFormat="1" ht="11.25">
      <c r="B504" s="200"/>
      <c r="C504" s="201"/>
      <c r="D504" s="191" t="s">
        <v>141</v>
      </c>
      <c r="E504" s="202" t="s">
        <v>32</v>
      </c>
      <c r="F504" s="203" t="s">
        <v>649</v>
      </c>
      <c r="G504" s="201"/>
      <c r="H504" s="204">
        <v>348.51600000000002</v>
      </c>
      <c r="I504" s="205"/>
      <c r="J504" s="201"/>
      <c r="K504" s="201"/>
      <c r="L504" s="206"/>
      <c r="M504" s="207"/>
      <c r="N504" s="208"/>
      <c r="O504" s="208"/>
      <c r="P504" s="208"/>
      <c r="Q504" s="208"/>
      <c r="R504" s="208"/>
      <c r="S504" s="208"/>
      <c r="T504" s="209"/>
      <c r="AT504" s="210" t="s">
        <v>141</v>
      </c>
      <c r="AU504" s="210" t="s">
        <v>88</v>
      </c>
      <c r="AV504" s="14" t="s">
        <v>88</v>
      </c>
      <c r="AW504" s="14" t="s">
        <v>40</v>
      </c>
      <c r="AX504" s="14" t="s">
        <v>79</v>
      </c>
      <c r="AY504" s="210" t="s">
        <v>132</v>
      </c>
    </row>
    <row r="505" spans="1:51" s="16" customFormat="1" ht="11.25">
      <c r="B505" s="226"/>
      <c r="C505" s="227"/>
      <c r="D505" s="191" t="s">
        <v>141</v>
      </c>
      <c r="E505" s="228" t="s">
        <v>32</v>
      </c>
      <c r="F505" s="229" t="s">
        <v>160</v>
      </c>
      <c r="G505" s="227"/>
      <c r="H505" s="230">
        <v>1622.075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AT505" s="236" t="s">
        <v>141</v>
      </c>
      <c r="AU505" s="236" t="s">
        <v>88</v>
      </c>
      <c r="AV505" s="16" t="s">
        <v>133</v>
      </c>
      <c r="AW505" s="16" t="s">
        <v>40</v>
      </c>
      <c r="AX505" s="16" t="s">
        <v>79</v>
      </c>
      <c r="AY505" s="236" t="s">
        <v>132</v>
      </c>
    </row>
    <row r="506" spans="1:51" s="13" customFormat="1" ht="11.25">
      <c r="B506" s="189"/>
      <c r="C506" s="190"/>
      <c r="D506" s="191" t="s">
        <v>141</v>
      </c>
      <c r="E506" s="192" t="s">
        <v>32</v>
      </c>
      <c r="F506" s="193" t="s">
        <v>161</v>
      </c>
      <c r="G506" s="190"/>
      <c r="H506" s="192" t="s">
        <v>32</v>
      </c>
      <c r="I506" s="194"/>
      <c r="J506" s="190"/>
      <c r="K506" s="190"/>
      <c r="L506" s="195"/>
      <c r="M506" s="196"/>
      <c r="N506" s="197"/>
      <c r="O506" s="197"/>
      <c r="P506" s="197"/>
      <c r="Q506" s="197"/>
      <c r="R506" s="197"/>
      <c r="S506" s="197"/>
      <c r="T506" s="198"/>
      <c r="AT506" s="199" t="s">
        <v>141</v>
      </c>
      <c r="AU506" s="199" t="s">
        <v>88</v>
      </c>
      <c r="AV506" s="13" t="s">
        <v>86</v>
      </c>
      <c r="AW506" s="13" t="s">
        <v>40</v>
      </c>
      <c r="AX506" s="13" t="s">
        <v>79</v>
      </c>
      <c r="AY506" s="199" t="s">
        <v>132</v>
      </c>
    </row>
    <row r="507" spans="1:51" s="14" customFormat="1" ht="11.25">
      <c r="B507" s="200"/>
      <c r="C507" s="201"/>
      <c r="D507" s="191" t="s">
        <v>141</v>
      </c>
      <c r="E507" s="202" t="s">
        <v>32</v>
      </c>
      <c r="F507" s="203" t="s">
        <v>650</v>
      </c>
      <c r="G507" s="201"/>
      <c r="H507" s="204">
        <v>5.2999999999999999E-2</v>
      </c>
      <c r="I507" s="205"/>
      <c r="J507" s="201"/>
      <c r="K507" s="201"/>
      <c r="L507" s="206"/>
      <c r="M507" s="207"/>
      <c r="N507" s="208"/>
      <c r="O507" s="208"/>
      <c r="P507" s="208"/>
      <c r="Q507" s="208"/>
      <c r="R507" s="208"/>
      <c r="S507" s="208"/>
      <c r="T507" s="209"/>
      <c r="AT507" s="210" t="s">
        <v>141</v>
      </c>
      <c r="AU507" s="210" t="s">
        <v>88</v>
      </c>
      <c r="AV507" s="14" t="s">
        <v>88</v>
      </c>
      <c r="AW507" s="14" t="s">
        <v>40</v>
      </c>
      <c r="AX507" s="14" t="s">
        <v>79</v>
      </c>
      <c r="AY507" s="210" t="s">
        <v>132</v>
      </c>
    </row>
    <row r="508" spans="1:51" s="14" customFormat="1" ht="11.25">
      <c r="B508" s="200"/>
      <c r="C508" s="201"/>
      <c r="D508" s="191" t="s">
        <v>141</v>
      </c>
      <c r="E508" s="202" t="s">
        <v>32</v>
      </c>
      <c r="F508" s="203" t="s">
        <v>651</v>
      </c>
      <c r="G508" s="201"/>
      <c r="H508" s="204">
        <v>5.2999999999999999E-2</v>
      </c>
      <c r="I508" s="205"/>
      <c r="J508" s="201"/>
      <c r="K508" s="201"/>
      <c r="L508" s="206"/>
      <c r="M508" s="207"/>
      <c r="N508" s="208"/>
      <c r="O508" s="208"/>
      <c r="P508" s="208"/>
      <c r="Q508" s="208"/>
      <c r="R508" s="208"/>
      <c r="S508" s="208"/>
      <c r="T508" s="209"/>
      <c r="AT508" s="210" t="s">
        <v>141</v>
      </c>
      <c r="AU508" s="210" t="s">
        <v>88</v>
      </c>
      <c r="AV508" s="14" t="s">
        <v>88</v>
      </c>
      <c r="AW508" s="14" t="s">
        <v>40</v>
      </c>
      <c r="AX508" s="14" t="s">
        <v>79</v>
      </c>
      <c r="AY508" s="210" t="s">
        <v>132</v>
      </c>
    </row>
    <row r="509" spans="1:51" s="14" customFormat="1" ht="11.25">
      <c r="B509" s="200"/>
      <c r="C509" s="201"/>
      <c r="D509" s="191" t="s">
        <v>141</v>
      </c>
      <c r="E509" s="202" t="s">
        <v>32</v>
      </c>
      <c r="F509" s="203" t="s">
        <v>652</v>
      </c>
      <c r="G509" s="201"/>
      <c r="H509" s="204">
        <v>2.5999999999999999E-2</v>
      </c>
      <c r="I509" s="205"/>
      <c r="J509" s="201"/>
      <c r="K509" s="201"/>
      <c r="L509" s="206"/>
      <c r="M509" s="207"/>
      <c r="N509" s="208"/>
      <c r="O509" s="208"/>
      <c r="P509" s="208"/>
      <c r="Q509" s="208"/>
      <c r="R509" s="208"/>
      <c r="S509" s="208"/>
      <c r="T509" s="209"/>
      <c r="AT509" s="210" t="s">
        <v>141</v>
      </c>
      <c r="AU509" s="210" t="s">
        <v>88</v>
      </c>
      <c r="AV509" s="14" t="s">
        <v>88</v>
      </c>
      <c r="AW509" s="14" t="s">
        <v>40</v>
      </c>
      <c r="AX509" s="14" t="s">
        <v>79</v>
      </c>
      <c r="AY509" s="210" t="s">
        <v>132</v>
      </c>
    </row>
    <row r="510" spans="1:51" s="14" customFormat="1" ht="11.25">
      <c r="B510" s="200"/>
      <c r="C510" s="201"/>
      <c r="D510" s="191" t="s">
        <v>141</v>
      </c>
      <c r="E510" s="202" t="s">
        <v>32</v>
      </c>
      <c r="F510" s="203" t="s">
        <v>653</v>
      </c>
      <c r="G510" s="201"/>
      <c r="H510" s="204">
        <v>5.0000000000000001E-3</v>
      </c>
      <c r="I510" s="205"/>
      <c r="J510" s="201"/>
      <c r="K510" s="201"/>
      <c r="L510" s="206"/>
      <c r="M510" s="207"/>
      <c r="N510" s="208"/>
      <c r="O510" s="208"/>
      <c r="P510" s="208"/>
      <c r="Q510" s="208"/>
      <c r="R510" s="208"/>
      <c r="S510" s="208"/>
      <c r="T510" s="209"/>
      <c r="AT510" s="210" t="s">
        <v>141</v>
      </c>
      <c r="AU510" s="210" t="s">
        <v>88</v>
      </c>
      <c r="AV510" s="14" t="s">
        <v>88</v>
      </c>
      <c r="AW510" s="14" t="s">
        <v>40</v>
      </c>
      <c r="AX510" s="14" t="s">
        <v>79</v>
      </c>
      <c r="AY510" s="210" t="s">
        <v>132</v>
      </c>
    </row>
    <row r="511" spans="1:51" s="14" customFormat="1" ht="11.25">
      <c r="B511" s="200"/>
      <c r="C511" s="201"/>
      <c r="D511" s="191" t="s">
        <v>141</v>
      </c>
      <c r="E511" s="202" t="s">
        <v>32</v>
      </c>
      <c r="F511" s="203" t="s">
        <v>654</v>
      </c>
      <c r="G511" s="201"/>
      <c r="H511" s="204">
        <v>1.4999999999999999E-2</v>
      </c>
      <c r="I511" s="205"/>
      <c r="J511" s="201"/>
      <c r="K511" s="201"/>
      <c r="L511" s="206"/>
      <c r="M511" s="207"/>
      <c r="N511" s="208"/>
      <c r="O511" s="208"/>
      <c r="P511" s="208"/>
      <c r="Q511" s="208"/>
      <c r="R511" s="208"/>
      <c r="S511" s="208"/>
      <c r="T511" s="209"/>
      <c r="AT511" s="210" t="s">
        <v>141</v>
      </c>
      <c r="AU511" s="210" t="s">
        <v>88</v>
      </c>
      <c r="AV511" s="14" t="s">
        <v>88</v>
      </c>
      <c r="AW511" s="14" t="s">
        <v>40</v>
      </c>
      <c r="AX511" s="14" t="s">
        <v>79</v>
      </c>
      <c r="AY511" s="210" t="s">
        <v>132</v>
      </c>
    </row>
    <row r="512" spans="1:51" s="14" customFormat="1" ht="11.25">
      <c r="B512" s="200"/>
      <c r="C512" s="201"/>
      <c r="D512" s="191" t="s">
        <v>141</v>
      </c>
      <c r="E512" s="202" t="s">
        <v>32</v>
      </c>
      <c r="F512" s="203" t="s">
        <v>655</v>
      </c>
      <c r="G512" s="201"/>
      <c r="H512" s="204">
        <v>0.01</v>
      </c>
      <c r="I512" s="205"/>
      <c r="J512" s="201"/>
      <c r="K512" s="201"/>
      <c r="L512" s="206"/>
      <c r="M512" s="207"/>
      <c r="N512" s="208"/>
      <c r="O512" s="208"/>
      <c r="P512" s="208"/>
      <c r="Q512" s="208"/>
      <c r="R512" s="208"/>
      <c r="S512" s="208"/>
      <c r="T512" s="209"/>
      <c r="AT512" s="210" t="s">
        <v>141</v>
      </c>
      <c r="AU512" s="210" t="s">
        <v>88</v>
      </c>
      <c r="AV512" s="14" t="s">
        <v>88</v>
      </c>
      <c r="AW512" s="14" t="s">
        <v>40</v>
      </c>
      <c r="AX512" s="14" t="s">
        <v>79</v>
      </c>
      <c r="AY512" s="210" t="s">
        <v>132</v>
      </c>
    </row>
    <row r="513" spans="1:65" s="14" customFormat="1" ht="11.25">
      <c r="B513" s="200"/>
      <c r="C513" s="201"/>
      <c r="D513" s="191" t="s">
        <v>141</v>
      </c>
      <c r="E513" s="202" t="s">
        <v>32</v>
      </c>
      <c r="F513" s="203" t="s">
        <v>656</v>
      </c>
      <c r="G513" s="201"/>
      <c r="H513" s="204">
        <v>0.08</v>
      </c>
      <c r="I513" s="205"/>
      <c r="J513" s="201"/>
      <c r="K513" s="201"/>
      <c r="L513" s="206"/>
      <c r="M513" s="207"/>
      <c r="N513" s="208"/>
      <c r="O513" s="208"/>
      <c r="P513" s="208"/>
      <c r="Q513" s="208"/>
      <c r="R513" s="208"/>
      <c r="S513" s="208"/>
      <c r="T513" s="209"/>
      <c r="AT513" s="210" t="s">
        <v>141</v>
      </c>
      <c r="AU513" s="210" t="s">
        <v>88</v>
      </c>
      <c r="AV513" s="14" t="s">
        <v>88</v>
      </c>
      <c r="AW513" s="14" t="s">
        <v>40</v>
      </c>
      <c r="AX513" s="14" t="s">
        <v>79</v>
      </c>
      <c r="AY513" s="210" t="s">
        <v>132</v>
      </c>
    </row>
    <row r="514" spans="1:65" s="16" customFormat="1" ht="11.25">
      <c r="B514" s="226"/>
      <c r="C514" s="227"/>
      <c r="D514" s="191" t="s">
        <v>141</v>
      </c>
      <c r="E514" s="228" t="s">
        <v>32</v>
      </c>
      <c r="F514" s="229" t="s">
        <v>160</v>
      </c>
      <c r="G514" s="227"/>
      <c r="H514" s="230">
        <v>0.24199999999999999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AT514" s="236" t="s">
        <v>141</v>
      </c>
      <c r="AU514" s="236" t="s">
        <v>88</v>
      </c>
      <c r="AV514" s="16" t="s">
        <v>133</v>
      </c>
      <c r="AW514" s="16" t="s">
        <v>40</v>
      </c>
      <c r="AX514" s="16" t="s">
        <v>79</v>
      </c>
      <c r="AY514" s="236" t="s">
        <v>132</v>
      </c>
    </row>
    <row r="515" spans="1:65" s="15" customFormat="1" ht="11.25">
      <c r="B515" s="211"/>
      <c r="C515" s="212"/>
      <c r="D515" s="191" t="s">
        <v>141</v>
      </c>
      <c r="E515" s="213" t="s">
        <v>32</v>
      </c>
      <c r="F515" s="214" t="s">
        <v>145</v>
      </c>
      <c r="G515" s="212"/>
      <c r="H515" s="215">
        <v>1622.317</v>
      </c>
      <c r="I515" s="216"/>
      <c r="J515" s="212"/>
      <c r="K515" s="212"/>
      <c r="L515" s="217"/>
      <c r="M515" s="218"/>
      <c r="N515" s="219"/>
      <c r="O515" s="219"/>
      <c r="P515" s="219"/>
      <c r="Q515" s="219"/>
      <c r="R515" s="219"/>
      <c r="S515" s="219"/>
      <c r="T515" s="220"/>
      <c r="AT515" s="221" t="s">
        <v>141</v>
      </c>
      <c r="AU515" s="221" t="s">
        <v>88</v>
      </c>
      <c r="AV515" s="15" t="s">
        <v>139</v>
      </c>
      <c r="AW515" s="15" t="s">
        <v>40</v>
      </c>
      <c r="AX515" s="15" t="s">
        <v>86</v>
      </c>
      <c r="AY515" s="221" t="s">
        <v>132</v>
      </c>
    </row>
    <row r="516" spans="1:65" s="14" customFormat="1" ht="11.25">
      <c r="B516" s="200"/>
      <c r="C516" s="201"/>
      <c r="D516" s="191" t="s">
        <v>141</v>
      </c>
      <c r="E516" s="201"/>
      <c r="F516" s="203" t="s">
        <v>663</v>
      </c>
      <c r="G516" s="201"/>
      <c r="H516" s="204">
        <v>978.25699999999995</v>
      </c>
      <c r="I516" s="205"/>
      <c r="J516" s="201"/>
      <c r="K516" s="201"/>
      <c r="L516" s="206"/>
      <c r="M516" s="207"/>
      <c r="N516" s="208"/>
      <c r="O516" s="208"/>
      <c r="P516" s="208"/>
      <c r="Q516" s="208"/>
      <c r="R516" s="208"/>
      <c r="S516" s="208"/>
      <c r="T516" s="209"/>
      <c r="AT516" s="210" t="s">
        <v>141</v>
      </c>
      <c r="AU516" s="210" t="s">
        <v>88</v>
      </c>
      <c r="AV516" s="14" t="s">
        <v>88</v>
      </c>
      <c r="AW516" s="14" t="s">
        <v>4</v>
      </c>
      <c r="AX516" s="14" t="s">
        <v>86</v>
      </c>
      <c r="AY516" s="210" t="s">
        <v>132</v>
      </c>
    </row>
    <row r="517" spans="1:65" s="2" customFormat="1" ht="33" customHeight="1">
      <c r="A517" s="37"/>
      <c r="B517" s="38"/>
      <c r="C517" s="176" t="s">
        <v>664</v>
      </c>
      <c r="D517" s="176" t="s">
        <v>135</v>
      </c>
      <c r="E517" s="177" t="s">
        <v>665</v>
      </c>
      <c r="F517" s="178" t="s">
        <v>666</v>
      </c>
      <c r="G517" s="179" t="s">
        <v>195</v>
      </c>
      <c r="H517" s="180">
        <v>1622.317</v>
      </c>
      <c r="I517" s="181"/>
      <c r="J517" s="182">
        <f>ROUND(I517*H517,2)</f>
        <v>0</v>
      </c>
      <c r="K517" s="178" t="s">
        <v>172</v>
      </c>
      <c r="L517" s="42"/>
      <c r="M517" s="183" t="s">
        <v>32</v>
      </c>
      <c r="N517" s="184" t="s">
        <v>50</v>
      </c>
      <c r="O517" s="67"/>
      <c r="P517" s="185">
        <f>O517*H517</f>
        <v>0</v>
      </c>
      <c r="Q517" s="185">
        <v>0</v>
      </c>
      <c r="R517" s="185">
        <f>Q517*H517</f>
        <v>0</v>
      </c>
      <c r="S517" s="185">
        <v>0</v>
      </c>
      <c r="T517" s="186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87" t="s">
        <v>261</v>
      </c>
      <c r="AT517" s="187" t="s">
        <v>135</v>
      </c>
      <c r="AU517" s="187" t="s">
        <v>88</v>
      </c>
      <c r="AY517" s="19" t="s">
        <v>132</v>
      </c>
      <c r="BE517" s="188">
        <f>IF(N517="základní",J517,0)</f>
        <v>0</v>
      </c>
      <c r="BF517" s="188">
        <f>IF(N517="snížená",J517,0)</f>
        <v>0</v>
      </c>
      <c r="BG517" s="188">
        <f>IF(N517="zákl. přenesená",J517,0)</f>
        <v>0</v>
      </c>
      <c r="BH517" s="188">
        <f>IF(N517="sníž. přenesená",J517,0)</f>
        <v>0</v>
      </c>
      <c r="BI517" s="188">
        <f>IF(N517="nulová",J517,0)</f>
        <v>0</v>
      </c>
      <c r="BJ517" s="19" t="s">
        <v>86</v>
      </c>
      <c r="BK517" s="188">
        <f>ROUND(I517*H517,2)</f>
        <v>0</v>
      </c>
      <c r="BL517" s="19" t="s">
        <v>261</v>
      </c>
      <c r="BM517" s="187" t="s">
        <v>667</v>
      </c>
    </row>
    <row r="518" spans="1:65" s="2" customFormat="1" ht="11.25">
      <c r="A518" s="37"/>
      <c r="B518" s="38"/>
      <c r="C518" s="39"/>
      <c r="D518" s="247" t="s">
        <v>197</v>
      </c>
      <c r="E518" s="39"/>
      <c r="F518" s="248" t="s">
        <v>668</v>
      </c>
      <c r="G518" s="39"/>
      <c r="H518" s="39"/>
      <c r="I518" s="223"/>
      <c r="J518" s="39"/>
      <c r="K518" s="39"/>
      <c r="L518" s="42"/>
      <c r="M518" s="224"/>
      <c r="N518" s="225"/>
      <c r="O518" s="67"/>
      <c r="P518" s="67"/>
      <c r="Q518" s="67"/>
      <c r="R518" s="67"/>
      <c r="S518" s="67"/>
      <c r="T518" s="68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T518" s="19" t="s">
        <v>197</v>
      </c>
      <c r="AU518" s="19" t="s">
        <v>88</v>
      </c>
    </row>
    <row r="519" spans="1:65" s="13" customFormat="1" ht="11.25">
      <c r="B519" s="189"/>
      <c r="C519" s="190"/>
      <c r="D519" s="191" t="s">
        <v>141</v>
      </c>
      <c r="E519" s="192" t="s">
        <v>32</v>
      </c>
      <c r="F519" s="193" t="s">
        <v>153</v>
      </c>
      <c r="G519" s="190"/>
      <c r="H519" s="192" t="s">
        <v>32</v>
      </c>
      <c r="I519" s="194"/>
      <c r="J519" s="190"/>
      <c r="K519" s="190"/>
      <c r="L519" s="195"/>
      <c r="M519" s="196"/>
      <c r="N519" s="197"/>
      <c r="O519" s="197"/>
      <c r="P519" s="197"/>
      <c r="Q519" s="197"/>
      <c r="R519" s="197"/>
      <c r="S519" s="197"/>
      <c r="T519" s="198"/>
      <c r="AT519" s="199" t="s">
        <v>141</v>
      </c>
      <c r="AU519" s="199" t="s">
        <v>88</v>
      </c>
      <c r="AV519" s="13" t="s">
        <v>86</v>
      </c>
      <c r="AW519" s="13" t="s">
        <v>40</v>
      </c>
      <c r="AX519" s="13" t="s">
        <v>79</v>
      </c>
      <c r="AY519" s="199" t="s">
        <v>132</v>
      </c>
    </row>
    <row r="520" spans="1:65" s="13" customFormat="1" ht="11.25">
      <c r="B520" s="189"/>
      <c r="C520" s="190"/>
      <c r="D520" s="191" t="s">
        <v>141</v>
      </c>
      <c r="E520" s="192" t="s">
        <v>32</v>
      </c>
      <c r="F520" s="193" t="s">
        <v>154</v>
      </c>
      <c r="G520" s="190"/>
      <c r="H520" s="192" t="s">
        <v>32</v>
      </c>
      <c r="I520" s="194"/>
      <c r="J520" s="190"/>
      <c r="K520" s="190"/>
      <c r="L520" s="195"/>
      <c r="M520" s="196"/>
      <c r="N520" s="197"/>
      <c r="O520" s="197"/>
      <c r="P520" s="197"/>
      <c r="Q520" s="197"/>
      <c r="R520" s="197"/>
      <c r="S520" s="197"/>
      <c r="T520" s="198"/>
      <c r="AT520" s="199" t="s">
        <v>141</v>
      </c>
      <c r="AU520" s="199" t="s">
        <v>88</v>
      </c>
      <c r="AV520" s="13" t="s">
        <v>86</v>
      </c>
      <c r="AW520" s="13" t="s">
        <v>40</v>
      </c>
      <c r="AX520" s="13" t="s">
        <v>79</v>
      </c>
      <c r="AY520" s="199" t="s">
        <v>132</v>
      </c>
    </row>
    <row r="521" spans="1:65" s="14" customFormat="1" ht="11.25">
      <c r="B521" s="200"/>
      <c r="C521" s="201"/>
      <c r="D521" s="191" t="s">
        <v>141</v>
      </c>
      <c r="E521" s="202" t="s">
        <v>32</v>
      </c>
      <c r="F521" s="203" t="s">
        <v>645</v>
      </c>
      <c r="G521" s="201"/>
      <c r="H521" s="204">
        <v>561.95899999999995</v>
      </c>
      <c r="I521" s="205"/>
      <c r="J521" s="201"/>
      <c r="K521" s="201"/>
      <c r="L521" s="206"/>
      <c r="M521" s="207"/>
      <c r="N521" s="208"/>
      <c r="O521" s="208"/>
      <c r="P521" s="208"/>
      <c r="Q521" s="208"/>
      <c r="R521" s="208"/>
      <c r="S521" s="208"/>
      <c r="T521" s="209"/>
      <c r="AT521" s="210" t="s">
        <v>141</v>
      </c>
      <c r="AU521" s="210" t="s">
        <v>88</v>
      </c>
      <c r="AV521" s="14" t="s">
        <v>88</v>
      </c>
      <c r="AW521" s="14" t="s">
        <v>40</v>
      </c>
      <c r="AX521" s="14" t="s">
        <v>79</v>
      </c>
      <c r="AY521" s="210" t="s">
        <v>132</v>
      </c>
    </row>
    <row r="522" spans="1:65" s="14" customFormat="1" ht="11.25">
      <c r="B522" s="200"/>
      <c r="C522" s="201"/>
      <c r="D522" s="191" t="s">
        <v>141</v>
      </c>
      <c r="E522" s="202" t="s">
        <v>32</v>
      </c>
      <c r="F522" s="203" t="s">
        <v>646</v>
      </c>
      <c r="G522" s="201"/>
      <c r="H522" s="204">
        <v>522.59</v>
      </c>
      <c r="I522" s="205"/>
      <c r="J522" s="201"/>
      <c r="K522" s="201"/>
      <c r="L522" s="206"/>
      <c r="M522" s="207"/>
      <c r="N522" s="208"/>
      <c r="O522" s="208"/>
      <c r="P522" s="208"/>
      <c r="Q522" s="208"/>
      <c r="R522" s="208"/>
      <c r="S522" s="208"/>
      <c r="T522" s="209"/>
      <c r="AT522" s="210" t="s">
        <v>141</v>
      </c>
      <c r="AU522" s="210" t="s">
        <v>88</v>
      </c>
      <c r="AV522" s="14" t="s">
        <v>88</v>
      </c>
      <c r="AW522" s="14" t="s">
        <v>40</v>
      </c>
      <c r="AX522" s="14" t="s">
        <v>79</v>
      </c>
      <c r="AY522" s="210" t="s">
        <v>132</v>
      </c>
    </row>
    <row r="523" spans="1:65" s="14" customFormat="1" ht="11.25">
      <c r="B523" s="200"/>
      <c r="C523" s="201"/>
      <c r="D523" s="191" t="s">
        <v>141</v>
      </c>
      <c r="E523" s="202" t="s">
        <v>32</v>
      </c>
      <c r="F523" s="203" t="s">
        <v>647</v>
      </c>
      <c r="G523" s="201"/>
      <c r="H523" s="204">
        <v>96.349000000000004</v>
      </c>
      <c r="I523" s="205"/>
      <c r="J523" s="201"/>
      <c r="K523" s="201"/>
      <c r="L523" s="206"/>
      <c r="M523" s="207"/>
      <c r="N523" s="208"/>
      <c r="O523" s="208"/>
      <c r="P523" s="208"/>
      <c r="Q523" s="208"/>
      <c r="R523" s="208"/>
      <c r="S523" s="208"/>
      <c r="T523" s="209"/>
      <c r="AT523" s="210" t="s">
        <v>141</v>
      </c>
      <c r="AU523" s="210" t="s">
        <v>88</v>
      </c>
      <c r="AV523" s="14" t="s">
        <v>88</v>
      </c>
      <c r="AW523" s="14" t="s">
        <v>40</v>
      </c>
      <c r="AX523" s="14" t="s">
        <v>79</v>
      </c>
      <c r="AY523" s="210" t="s">
        <v>132</v>
      </c>
    </row>
    <row r="524" spans="1:65" s="14" customFormat="1" ht="11.25">
      <c r="B524" s="200"/>
      <c r="C524" s="201"/>
      <c r="D524" s="191" t="s">
        <v>141</v>
      </c>
      <c r="E524" s="202" t="s">
        <v>32</v>
      </c>
      <c r="F524" s="203" t="s">
        <v>648</v>
      </c>
      <c r="G524" s="201"/>
      <c r="H524" s="204">
        <v>92.661000000000001</v>
      </c>
      <c r="I524" s="205"/>
      <c r="J524" s="201"/>
      <c r="K524" s="201"/>
      <c r="L524" s="206"/>
      <c r="M524" s="207"/>
      <c r="N524" s="208"/>
      <c r="O524" s="208"/>
      <c r="P524" s="208"/>
      <c r="Q524" s="208"/>
      <c r="R524" s="208"/>
      <c r="S524" s="208"/>
      <c r="T524" s="209"/>
      <c r="AT524" s="210" t="s">
        <v>141</v>
      </c>
      <c r="AU524" s="210" t="s">
        <v>88</v>
      </c>
      <c r="AV524" s="14" t="s">
        <v>88</v>
      </c>
      <c r="AW524" s="14" t="s">
        <v>40</v>
      </c>
      <c r="AX524" s="14" t="s">
        <v>79</v>
      </c>
      <c r="AY524" s="210" t="s">
        <v>132</v>
      </c>
    </row>
    <row r="525" spans="1:65" s="14" customFormat="1" ht="11.25">
      <c r="B525" s="200"/>
      <c r="C525" s="201"/>
      <c r="D525" s="191" t="s">
        <v>141</v>
      </c>
      <c r="E525" s="202" t="s">
        <v>32</v>
      </c>
      <c r="F525" s="203" t="s">
        <v>649</v>
      </c>
      <c r="G525" s="201"/>
      <c r="H525" s="204">
        <v>348.51600000000002</v>
      </c>
      <c r="I525" s="205"/>
      <c r="J525" s="201"/>
      <c r="K525" s="201"/>
      <c r="L525" s="206"/>
      <c r="M525" s="207"/>
      <c r="N525" s="208"/>
      <c r="O525" s="208"/>
      <c r="P525" s="208"/>
      <c r="Q525" s="208"/>
      <c r="R525" s="208"/>
      <c r="S525" s="208"/>
      <c r="T525" s="209"/>
      <c r="AT525" s="210" t="s">
        <v>141</v>
      </c>
      <c r="AU525" s="210" t="s">
        <v>88</v>
      </c>
      <c r="AV525" s="14" t="s">
        <v>88</v>
      </c>
      <c r="AW525" s="14" t="s">
        <v>40</v>
      </c>
      <c r="AX525" s="14" t="s">
        <v>79</v>
      </c>
      <c r="AY525" s="210" t="s">
        <v>132</v>
      </c>
    </row>
    <row r="526" spans="1:65" s="16" customFormat="1" ht="11.25">
      <c r="B526" s="226"/>
      <c r="C526" s="227"/>
      <c r="D526" s="191" t="s">
        <v>141</v>
      </c>
      <c r="E526" s="228" t="s">
        <v>32</v>
      </c>
      <c r="F526" s="229" t="s">
        <v>160</v>
      </c>
      <c r="G526" s="227"/>
      <c r="H526" s="230">
        <v>1622.075</v>
      </c>
      <c r="I526" s="231"/>
      <c r="J526" s="227"/>
      <c r="K526" s="227"/>
      <c r="L526" s="232"/>
      <c r="M526" s="233"/>
      <c r="N526" s="234"/>
      <c r="O526" s="234"/>
      <c r="P526" s="234"/>
      <c r="Q526" s="234"/>
      <c r="R526" s="234"/>
      <c r="S526" s="234"/>
      <c r="T526" s="235"/>
      <c r="AT526" s="236" t="s">
        <v>141</v>
      </c>
      <c r="AU526" s="236" t="s">
        <v>88</v>
      </c>
      <c r="AV526" s="16" t="s">
        <v>133</v>
      </c>
      <c r="AW526" s="16" t="s">
        <v>40</v>
      </c>
      <c r="AX526" s="16" t="s">
        <v>79</v>
      </c>
      <c r="AY526" s="236" t="s">
        <v>132</v>
      </c>
    </row>
    <row r="527" spans="1:65" s="13" customFormat="1" ht="11.25">
      <c r="B527" s="189"/>
      <c r="C527" s="190"/>
      <c r="D527" s="191" t="s">
        <v>141</v>
      </c>
      <c r="E527" s="192" t="s">
        <v>32</v>
      </c>
      <c r="F527" s="193" t="s">
        <v>161</v>
      </c>
      <c r="G527" s="190"/>
      <c r="H527" s="192" t="s">
        <v>32</v>
      </c>
      <c r="I527" s="194"/>
      <c r="J527" s="190"/>
      <c r="K527" s="190"/>
      <c r="L527" s="195"/>
      <c r="M527" s="196"/>
      <c r="N527" s="197"/>
      <c r="O527" s="197"/>
      <c r="P527" s="197"/>
      <c r="Q527" s="197"/>
      <c r="R527" s="197"/>
      <c r="S527" s="197"/>
      <c r="T527" s="198"/>
      <c r="AT527" s="199" t="s">
        <v>141</v>
      </c>
      <c r="AU527" s="199" t="s">
        <v>88</v>
      </c>
      <c r="AV527" s="13" t="s">
        <v>86</v>
      </c>
      <c r="AW527" s="13" t="s">
        <v>40</v>
      </c>
      <c r="AX527" s="13" t="s">
        <v>79</v>
      </c>
      <c r="AY527" s="199" t="s">
        <v>132</v>
      </c>
    </row>
    <row r="528" spans="1:65" s="14" customFormat="1" ht="11.25">
      <c r="B528" s="200"/>
      <c r="C528" s="201"/>
      <c r="D528" s="191" t="s">
        <v>141</v>
      </c>
      <c r="E528" s="202" t="s">
        <v>32</v>
      </c>
      <c r="F528" s="203" t="s">
        <v>650</v>
      </c>
      <c r="G528" s="201"/>
      <c r="H528" s="204">
        <v>5.2999999999999999E-2</v>
      </c>
      <c r="I528" s="205"/>
      <c r="J528" s="201"/>
      <c r="K528" s="201"/>
      <c r="L528" s="206"/>
      <c r="M528" s="207"/>
      <c r="N528" s="208"/>
      <c r="O528" s="208"/>
      <c r="P528" s="208"/>
      <c r="Q528" s="208"/>
      <c r="R528" s="208"/>
      <c r="S528" s="208"/>
      <c r="T528" s="209"/>
      <c r="AT528" s="210" t="s">
        <v>141</v>
      </c>
      <c r="AU528" s="210" t="s">
        <v>88</v>
      </c>
      <c r="AV528" s="14" t="s">
        <v>88</v>
      </c>
      <c r="AW528" s="14" t="s">
        <v>40</v>
      </c>
      <c r="AX528" s="14" t="s">
        <v>79</v>
      </c>
      <c r="AY528" s="210" t="s">
        <v>132</v>
      </c>
    </row>
    <row r="529" spans="1:65" s="14" customFormat="1" ht="11.25">
      <c r="B529" s="200"/>
      <c r="C529" s="201"/>
      <c r="D529" s="191" t="s">
        <v>141</v>
      </c>
      <c r="E529" s="202" t="s">
        <v>32</v>
      </c>
      <c r="F529" s="203" t="s">
        <v>651</v>
      </c>
      <c r="G529" s="201"/>
      <c r="H529" s="204">
        <v>5.2999999999999999E-2</v>
      </c>
      <c r="I529" s="205"/>
      <c r="J529" s="201"/>
      <c r="K529" s="201"/>
      <c r="L529" s="206"/>
      <c r="M529" s="207"/>
      <c r="N529" s="208"/>
      <c r="O529" s="208"/>
      <c r="P529" s="208"/>
      <c r="Q529" s="208"/>
      <c r="R529" s="208"/>
      <c r="S529" s="208"/>
      <c r="T529" s="209"/>
      <c r="AT529" s="210" t="s">
        <v>141</v>
      </c>
      <c r="AU529" s="210" t="s">
        <v>88</v>
      </c>
      <c r="AV529" s="14" t="s">
        <v>88</v>
      </c>
      <c r="AW529" s="14" t="s">
        <v>40</v>
      </c>
      <c r="AX529" s="14" t="s">
        <v>79</v>
      </c>
      <c r="AY529" s="210" t="s">
        <v>132</v>
      </c>
    </row>
    <row r="530" spans="1:65" s="14" customFormat="1" ht="11.25">
      <c r="B530" s="200"/>
      <c r="C530" s="201"/>
      <c r="D530" s="191" t="s">
        <v>141</v>
      </c>
      <c r="E530" s="202" t="s">
        <v>32</v>
      </c>
      <c r="F530" s="203" t="s">
        <v>652</v>
      </c>
      <c r="G530" s="201"/>
      <c r="H530" s="204">
        <v>2.5999999999999999E-2</v>
      </c>
      <c r="I530" s="205"/>
      <c r="J530" s="201"/>
      <c r="K530" s="201"/>
      <c r="L530" s="206"/>
      <c r="M530" s="207"/>
      <c r="N530" s="208"/>
      <c r="O530" s="208"/>
      <c r="P530" s="208"/>
      <c r="Q530" s="208"/>
      <c r="R530" s="208"/>
      <c r="S530" s="208"/>
      <c r="T530" s="209"/>
      <c r="AT530" s="210" t="s">
        <v>141</v>
      </c>
      <c r="AU530" s="210" t="s">
        <v>88</v>
      </c>
      <c r="AV530" s="14" t="s">
        <v>88</v>
      </c>
      <c r="AW530" s="14" t="s">
        <v>40</v>
      </c>
      <c r="AX530" s="14" t="s">
        <v>79</v>
      </c>
      <c r="AY530" s="210" t="s">
        <v>132</v>
      </c>
    </row>
    <row r="531" spans="1:65" s="14" customFormat="1" ht="11.25">
      <c r="B531" s="200"/>
      <c r="C531" s="201"/>
      <c r="D531" s="191" t="s">
        <v>141</v>
      </c>
      <c r="E531" s="202" t="s">
        <v>32</v>
      </c>
      <c r="F531" s="203" t="s">
        <v>653</v>
      </c>
      <c r="G531" s="201"/>
      <c r="H531" s="204">
        <v>5.0000000000000001E-3</v>
      </c>
      <c r="I531" s="205"/>
      <c r="J531" s="201"/>
      <c r="K531" s="201"/>
      <c r="L531" s="206"/>
      <c r="M531" s="207"/>
      <c r="N531" s="208"/>
      <c r="O531" s="208"/>
      <c r="P531" s="208"/>
      <c r="Q531" s="208"/>
      <c r="R531" s="208"/>
      <c r="S531" s="208"/>
      <c r="T531" s="209"/>
      <c r="AT531" s="210" t="s">
        <v>141</v>
      </c>
      <c r="AU531" s="210" t="s">
        <v>88</v>
      </c>
      <c r="AV531" s="14" t="s">
        <v>88</v>
      </c>
      <c r="AW531" s="14" t="s">
        <v>40</v>
      </c>
      <c r="AX531" s="14" t="s">
        <v>79</v>
      </c>
      <c r="AY531" s="210" t="s">
        <v>132</v>
      </c>
    </row>
    <row r="532" spans="1:65" s="14" customFormat="1" ht="11.25">
      <c r="B532" s="200"/>
      <c r="C532" s="201"/>
      <c r="D532" s="191" t="s">
        <v>141</v>
      </c>
      <c r="E532" s="202" t="s">
        <v>32</v>
      </c>
      <c r="F532" s="203" t="s">
        <v>654</v>
      </c>
      <c r="G532" s="201"/>
      <c r="H532" s="204">
        <v>1.4999999999999999E-2</v>
      </c>
      <c r="I532" s="205"/>
      <c r="J532" s="201"/>
      <c r="K532" s="201"/>
      <c r="L532" s="206"/>
      <c r="M532" s="207"/>
      <c r="N532" s="208"/>
      <c r="O532" s="208"/>
      <c r="P532" s="208"/>
      <c r="Q532" s="208"/>
      <c r="R532" s="208"/>
      <c r="S532" s="208"/>
      <c r="T532" s="209"/>
      <c r="AT532" s="210" t="s">
        <v>141</v>
      </c>
      <c r="AU532" s="210" t="s">
        <v>88</v>
      </c>
      <c r="AV532" s="14" t="s">
        <v>88</v>
      </c>
      <c r="AW532" s="14" t="s">
        <v>40</v>
      </c>
      <c r="AX532" s="14" t="s">
        <v>79</v>
      </c>
      <c r="AY532" s="210" t="s">
        <v>132</v>
      </c>
    </row>
    <row r="533" spans="1:65" s="14" customFormat="1" ht="11.25">
      <c r="B533" s="200"/>
      <c r="C533" s="201"/>
      <c r="D533" s="191" t="s">
        <v>141</v>
      </c>
      <c r="E533" s="202" t="s">
        <v>32</v>
      </c>
      <c r="F533" s="203" t="s">
        <v>655</v>
      </c>
      <c r="G533" s="201"/>
      <c r="H533" s="204">
        <v>0.01</v>
      </c>
      <c r="I533" s="205"/>
      <c r="J533" s="201"/>
      <c r="K533" s="201"/>
      <c r="L533" s="206"/>
      <c r="M533" s="207"/>
      <c r="N533" s="208"/>
      <c r="O533" s="208"/>
      <c r="P533" s="208"/>
      <c r="Q533" s="208"/>
      <c r="R533" s="208"/>
      <c r="S533" s="208"/>
      <c r="T533" s="209"/>
      <c r="AT533" s="210" t="s">
        <v>141</v>
      </c>
      <c r="AU533" s="210" t="s">
        <v>88</v>
      </c>
      <c r="AV533" s="14" t="s">
        <v>88</v>
      </c>
      <c r="AW533" s="14" t="s">
        <v>40</v>
      </c>
      <c r="AX533" s="14" t="s">
        <v>79</v>
      </c>
      <c r="AY533" s="210" t="s">
        <v>132</v>
      </c>
    </row>
    <row r="534" spans="1:65" s="14" customFormat="1" ht="11.25">
      <c r="B534" s="200"/>
      <c r="C534" s="201"/>
      <c r="D534" s="191" t="s">
        <v>141</v>
      </c>
      <c r="E534" s="202" t="s">
        <v>32</v>
      </c>
      <c r="F534" s="203" t="s">
        <v>656</v>
      </c>
      <c r="G534" s="201"/>
      <c r="H534" s="204">
        <v>0.08</v>
      </c>
      <c r="I534" s="205"/>
      <c r="J534" s="201"/>
      <c r="K534" s="201"/>
      <c r="L534" s="206"/>
      <c r="M534" s="207"/>
      <c r="N534" s="208"/>
      <c r="O534" s="208"/>
      <c r="P534" s="208"/>
      <c r="Q534" s="208"/>
      <c r="R534" s="208"/>
      <c r="S534" s="208"/>
      <c r="T534" s="209"/>
      <c r="AT534" s="210" t="s">
        <v>141</v>
      </c>
      <c r="AU534" s="210" t="s">
        <v>88</v>
      </c>
      <c r="AV534" s="14" t="s">
        <v>88</v>
      </c>
      <c r="AW534" s="14" t="s">
        <v>40</v>
      </c>
      <c r="AX534" s="14" t="s">
        <v>79</v>
      </c>
      <c r="AY534" s="210" t="s">
        <v>132</v>
      </c>
    </row>
    <row r="535" spans="1:65" s="16" customFormat="1" ht="11.25">
      <c r="B535" s="226"/>
      <c r="C535" s="227"/>
      <c r="D535" s="191" t="s">
        <v>141</v>
      </c>
      <c r="E535" s="228" t="s">
        <v>32</v>
      </c>
      <c r="F535" s="229" t="s">
        <v>160</v>
      </c>
      <c r="G535" s="227"/>
      <c r="H535" s="230">
        <v>0.24199999999999999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AT535" s="236" t="s">
        <v>141</v>
      </c>
      <c r="AU535" s="236" t="s">
        <v>88</v>
      </c>
      <c r="AV535" s="16" t="s">
        <v>133</v>
      </c>
      <c r="AW535" s="16" t="s">
        <v>40</v>
      </c>
      <c r="AX535" s="16" t="s">
        <v>79</v>
      </c>
      <c r="AY535" s="236" t="s">
        <v>132</v>
      </c>
    </row>
    <row r="536" spans="1:65" s="15" customFormat="1" ht="11.25">
      <c r="B536" s="211"/>
      <c r="C536" s="212"/>
      <c r="D536" s="191" t="s">
        <v>141</v>
      </c>
      <c r="E536" s="213" t="s">
        <v>32</v>
      </c>
      <c r="F536" s="214" t="s">
        <v>145</v>
      </c>
      <c r="G536" s="212"/>
      <c r="H536" s="215">
        <v>1622.317</v>
      </c>
      <c r="I536" s="216"/>
      <c r="J536" s="212"/>
      <c r="K536" s="212"/>
      <c r="L536" s="217"/>
      <c r="M536" s="218"/>
      <c r="N536" s="219"/>
      <c r="O536" s="219"/>
      <c r="P536" s="219"/>
      <c r="Q536" s="219"/>
      <c r="R536" s="219"/>
      <c r="S536" s="219"/>
      <c r="T536" s="220"/>
      <c r="AT536" s="221" t="s">
        <v>141</v>
      </c>
      <c r="AU536" s="221" t="s">
        <v>88</v>
      </c>
      <c r="AV536" s="15" t="s">
        <v>139</v>
      </c>
      <c r="AW536" s="15" t="s">
        <v>40</v>
      </c>
      <c r="AX536" s="15" t="s">
        <v>86</v>
      </c>
      <c r="AY536" s="221" t="s">
        <v>132</v>
      </c>
    </row>
    <row r="537" spans="1:65" s="2" customFormat="1" ht="24.2" customHeight="1">
      <c r="A537" s="37"/>
      <c r="B537" s="38"/>
      <c r="C537" s="237" t="s">
        <v>669</v>
      </c>
      <c r="D537" s="237" t="s">
        <v>169</v>
      </c>
      <c r="E537" s="238" t="s">
        <v>670</v>
      </c>
      <c r="F537" s="239" t="s">
        <v>671</v>
      </c>
      <c r="G537" s="240" t="s">
        <v>660</v>
      </c>
      <c r="H537" s="241">
        <v>485.07299999999998</v>
      </c>
      <c r="I537" s="242"/>
      <c r="J537" s="243">
        <f>ROUND(I537*H537,2)</f>
        <v>0</v>
      </c>
      <c r="K537" s="239" t="s">
        <v>172</v>
      </c>
      <c r="L537" s="244"/>
      <c r="M537" s="245" t="s">
        <v>32</v>
      </c>
      <c r="N537" s="246" t="s">
        <v>50</v>
      </c>
      <c r="O537" s="67"/>
      <c r="P537" s="185">
        <f>O537*H537</f>
        <v>0</v>
      </c>
      <c r="Q537" s="185">
        <v>1E-3</v>
      </c>
      <c r="R537" s="185">
        <f>Q537*H537</f>
        <v>0.48507299999999998</v>
      </c>
      <c r="S537" s="185">
        <v>0</v>
      </c>
      <c r="T537" s="186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187" t="s">
        <v>353</v>
      </c>
      <c r="AT537" s="187" t="s">
        <v>169</v>
      </c>
      <c r="AU537" s="187" t="s">
        <v>88</v>
      </c>
      <c r="AY537" s="19" t="s">
        <v>132</v>
      </c>
      <c r="BE537" s="188">
        <f>IF(N537="základní",J537,0)</f>
        <v>0</v>
      </c>
      <c r="BF537" s="188">
        <f>IF(N537="snížená",J537,0)</f>
        <v>0</v>
      </c>
      <c r="BG537" s="188">
        <f>IF(N537="zákl. přenesená",J537,0)</f>
        <v>0</v>
      </c>
      <c r="BH537" s="188">
        <f>IF(N537="sníž. přenesená",J537,0)</f>
        <v>0</v>
      </c>
      <c r="BI537" s="188">
        <f>IF(N537="nulová",J537,0)</f>
        <v>0</v>
      </c>
      <c r="BJ537" s="19" t="s">
        <v>86</v>
      </c>
      <c r="BK537" s="188">
        <f>ROUND(I537*H537,2)</f>
        <v>0</v>
      </c>
      <c r="BL537" s="19" t="s">
        <v>261</v>
      </c>
      <c r="BM537" s="187" t="s">
        <v>672</v>
      </c>
    </row>
    <row r="538" spans="1:65" s="2" customFormat="1" ht="19.5">
      <c r="A538" s="37"/>
      <c r="B538" s="38"/>
      <c r="C538" s="39"/>
      <c r="D538" s="191" t="s">
        <v>151</v>
      </c>
      <c r="E538" s="39"/>
      <c r="F538" s="222" t="s">
        <v>673</v>
      </c>
      <c r="G538" s="39"/>
      <c r="H538" s="39"/>
      <c r="I538" s="223"/>
      <c r="J538" s="39"/>
      <c r="K538" s="39"/>
      <c r="L538" s="42"/>
      <c r="M538" s="224"/>
      <c r="N538" s="225"/>
      <c r="O538" s="67"/>
      <c r="P538" s="67"/>
      <c r="Q538" s="67"/>
      <c r="R538" s="67"/>
      <c r="S538" s="67"/>
      <c r="T538" s="68"/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T538" s="19" t="s">
        <v>151</v>
      </c>
      <c r="AU538" s="19" t="s">
        <v>88</v>
      </c>
    </row>
    <row r="539" spans="1:65" s="13" customFormat="1" ht="11.25">
      <c r="B539" s="189"/>
      <c r="C539" s="190"/>
      <c r="D539" s="191" t="s">
        <v>141</v>
      </c>
      <c r="E539" s="192" t="s">
        <v>32</v>
      </c>
      <c r="F539" s="193" t="s">
        <v>153</v>
      </c>
      <c r="G539" s="190"/>
      <c r="H539" s="192" t="s">
        <v>32</v>
      </c>
      <c r="I539" s="194"/>
      <c r="J539" s="190"/>
      <c r="K539" s="190"/>
      <c r="L539" s="195"/>
      <c r="M539" s="196"/>
      <c r="N539" s="197"/>
      <c r="O539" s="197"/>
      <c r="P539" s="197"/>
      <c r="Q539" s="197"/>
      <c r="R539" s="197"/>
      <c r="S539" s="197"/>
      <c r="T539" s="198"/>
      <c r="AT539" s="199" t="s">
        <v>141</v>
      </c>
      <c r="AU539" s="199" t="s">
        <v>88</v>
      </c>
      <c r="AV539" s="13" t="s">
        <v>86</v>
      </c>
      <c r="AW539" s="13" t="s">
        <v>40</v>
      </c>
      <c r="AX539" s="13" t="s">
        <v>79</v>
      </c>
      <c r="AY539" s="199" t="s">
        <v>132</v>
      </c>
    </row>
    <row r="540" spans="1:65" s="13" customFormat="1" ht="11.25">
      <c r="B540" s="189"/>
      <c r="C540" s="190"/>
      <c r="D540" s="191" t="s">
        <v>141</v>
      </c>
      <c r="E540" s="192" t="s">
        <v>32</v>
      </c>
      <c r="F540" s="193" t="s">
        <v>154</v>
      </c>
      <c r="G540" s="190"/>
      <c r="H540" s="192" t="s">
        <v>32</v>
      </c>
      <c r="I540" s="194"/>
      <c r="J540" s="190"/>
      <c r="K540" s="190"/>
      <c r="L540" s="195"/>
      <c r="M540" s="196"/>
      <c r="N540" s="197"/>
      <c r="O540" s="197"/>
      <c r="P540" s="197"/>
      <c r="Q540" s="197"/>
      <c r="R540" s="197"/>
      <c r="S540" s="197"/>
      <c r="T540" s="198"/>
      <c r="AT540" s="199" t="s">
        <v>141</v>
      </c>
      <c r="AU540" s="199" t="s">
        <v>88</v>
      </c>
      <c r="AV540" s="13" t="s">
        <v>86</v>
      </c>
      <c r="AW540" s="13" t="s">
        <v>40</v>
      </c>
      <c r="AX540" s="13" t="s">
        <v>79</v>
      </c>
      <c r="AY540" s="199" t="s">
        <v>132</v>
      </c>
    </row>
    <row r="541" spans="1:65" s="14" customFormat="1" ht="11.25">
      <c r="B541" s="200"/>
      <c r="C541" s="201"/>
      <c r="D541" s="191" t="s">
        <v>141</v>
      </c>
      <c r="E541" s="202" t="s">
        <v>32</v>
      </c>
      <c r="F541" s="203" t="s">
        <v>645</v>
      </c>
      <c r="G541" s="201"/>
      <c r="H541" s="204">
        <v>561.95899999999995</v>
      </c>
      <c r="I541" s="205"/>
      <c r="J541" s="201"/>
      <c r="K541" s="201"/>
      <c r="L541" s="206"/>
      <c r="M541" s="207"/>
      <c r="N541" s="208"/>
      <c r="O541" s="208"/>
      <c r="P541" s="208"/>
      <c r="Q541" s="208"/>
      <c r="R541" s="208"/>
      <c r="S541" s="208"/>
      <c r="T541" s="209"/>
      <c r="AT541" s="210" t="s">
        <v>141</v>
      </c>
      <c r="AU541" s="210" t="s">
        <v>88</v>
      </c>
      <c r="AV541" s="14" t="s">
        <v>88</v>
      </c>
      <c r="AW541" s="14" t="s">
        <v>40</v>
      </c>
      <c r="AX541" s="14" t="s">
        <v>79</v>
      </c>
      <c r="AY541" s="210" t="s">
        <v>132</v>
      </c>
    </row>
    <row r="542" spans="1:65" s="14" customFormat="1" ht="11.25">
      <c r="B542" s="200"/>
      <c r="C542" s="201"/>
      <c r="D542" s="191" t="s">
        <v>141</v>
      </c>
      <c r="E542" s="202" t="s">
        <v>32</v>
      </c>
      <c r="F542" s="203" t="s">
        <v>646</v>
      </c>
      <c r="G542" s="201"/>
      <c r="H542" s="204">
        <v>522.59</v>
      </c>
      <c r="I542" s="205"/>
      <c r="J542" s="201"/>
      <c r="K542" s="201"/>
      <c r="L542" s="206"/>
      <c r="M542" s="207"/>
      <c r="N542" s="208"/>
      <c r="O542" s="208"/>
      <c r="P542" s="208"/>
      <c r="Q542" s="208"/>
      <c r="R542" s="208"/>
      <c r="S542" s="208"/>
      <c r="T542" s="209"/>
      <c r="AT542" s="210" t="s">
        <v>141</v>
      </c>
      <c r="AU542" s="210" t="s">
        <v>88</v>
      </c>
      <c r="AV542" s="14" t="s">
        <v>88</v>
      </c>
      <c r="AW542" s="14" t="s">
        <v>40</v>
      </c>
      <c r="AX542" s="14" t="s">
        <v>79</v>
      </c>
      <c r="AY542" s="210" t="s">
        <v>132</v>
      </c>
    </row>
    <row r="543" spans="1:65" s="14" customFormat="1" ht="11.25">
      <c r="B543" s="200"/>
      <c r="C543" s="201"/>
      <c r="D543" s="191" t="s">
        <v>141</v>
      </c>
      <c r="E543" s="202" t="s">
        <v>32</v>
      </c>
      <c r="F543" s="203" t="s">
        <v>647</v>
      </c>
      <c r="G543" s="201"/>
      <c r="H543" s="204">
        <v>96.349000000000004</v>
      </c>
      <c r="I543" s="205"/>
      <c r="J543" s="201"/>
      <c r="K543" s="201"/>
      <c r="L543" s="206"/>
      <c r="M543" s="207"/>
      <c r="N543" s="208"/>
      <c r="O543" s="208"/>
      <c r="P543" s="208"/>
      <c r="Q543" s="208"/>
      <c r="R543" s="208"/>
      <c r="S543" s="208"/>
      <c r="T543" s="209"/>
      <c r="AT543" s="210" t="s">
        <v>141</v>
      </c>
      <c r="AU543" s="210" t="s">
        <v>88</v>
      </c>
      <c r="AV543" s="14" t="s">
        <v>88</v>
      </c>
      <c r="AW543" s="14" t="s">
        <v>40</v>
      </c>
      <c r="AX543" s="14" t="s">
        <v>79</v>
      </c>
      <c r="AY543" s="210" t="s">
        <v>132</v>
      </c>
    </row>
    <row r="544" spans="1:65" s="14" customFormat="1" ht="11.25">
      <c r="B544" s="200"/>
      <c r="C544" s="201"/>
      <c r="D544" s="191" t="s">
        <v>141</v>
      </c>
      <c r="E544" s="202" t="s">
        <v>32</v>
      </c>
      <c r="F544" s="203" t="s">
        <v>648</v>
      </c>
      <c r="G544" s="201"/>
      <c r="H544" s="204">
        <v>92.661000000000001</v>
      </c>
      <c r="I544" s="205"/>
      <c r="J544" s="201"/>
      <c r="K544" s="201"/>
      <c r="L544" s="206"/>
      <c r="M544" s="207"/>
      <c r="N544" s="208"/>
      <c r="O544" s="208"/>
      <c r="P544" s="208"/>
      <c r="Q544" s="208"/>
      <c r="R544" s="208"/>
      <c r="S544" s="208"/>
      <c r="T544" s="209"/>
      <c r="AT544" s="210" t="s">
        <v>141</v>
      </c>
      <c r="AU544" s="210" t="s">
        <v>88</v>
      </c>
      <c r="AV544" s="14" t="s">
        <v>88</v>
      </c>
      <c r="AW544" s="14" t="s">
        <v>40</v>
      </c>
      <c r="AX544" s="14" t="s">
        <v>79</v>
      </c>
      <c r="AY544" s="210" t="s">
        <v>132</v>
      </c>
    </row>
    <row r="545" spans="1:65" s="14" customFormat="1" ht="11.25">
      <c r="B545" s="200"/>
      <c r="C545" s="201"/>
      <c r="D545" s="191" t="s">
        <v>141</v>
      </c>
      <c r="E545" s="202" t="s">
        <v>32</v>
      </c>
      <c r="F545" s="203" t="s">
        <v>649</v>
      </c>
      <c r="G545" s="201"/>
      <c r="H545" s="204">
        <v>348.51600000000002</v>
      </c>
      <c r="I545" s="205"/>
      <c r="J545" s="201"/>
      <c r="K545" s="201"/>
      <c r="L545" s="206"/>
      <c r="M545" s="207"/>
      <c r="N545" s="208"/>
      <c r="O545" s="208"/>
      <c r="P545" s="208"/>
      <c r="Q545" s="208"/>
      <c r="R545" s="208"/>
      <c r="S545" s="208"/>
      <c r="T545" s="209"/>
      <c r="AT545" s="210" t="s">
        <v>141</v>
      </c>
      <c r="AU545" s="210" t="s">
        <v>88</v>
      </c>
      <c r="AV545" s="14" t="s">
        <v>88</v>
      </c>
      <c r="AW545" s="14" t="s">
        <v>40</v>
      </c>
      <c r="AX545" s="14" t="s">
        <v>79</v>
      </c>
      <c r="AY545" s="210" t="s">
        <v>132</v>
      </c>
    </row>
    <row r="546" spans="1:65" s="16" customFormat="1" ht="11.25">
      <c r="B546" s="226"/>
      <c r="C546" s="227"/>
      <c r="D546" s="191" t="s">
        <v>141</v>
      </c>
      <c r="E546" s="228" t="s">
        <v>32</v>
      </c>
      <c r="F546" s="229" t="s">
        <v>160</v>
      </c>
      <c r="G546" s="227"/>
      <c r="H546" s="230">
        <v>1622.075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AT546" s="236" t="s">
        <v>141</v>
      </c>
      <c r="AU546" s="236" t="s">
        <v>88</v>
      </c>
      <c r="AV546" s="16" t="s">
        <v>133</v>
      </c>
      <c r="AW546" s="16" t="s">
        <v>40</v>
      </c>
      <c r="AX546" s="16" t="s">
        <v>79</v>
      </c>
      <c r="AY546" s="236" t="s">
        <v>132</v>
      </c>
    </row>
    <row r="547" spans="1:65" s="13" customFormat="1" ht="11.25">
      <c r="B547" s="189"/>
      <c r="C547" s="190"/>
      <c r="D547" s="191" t="s">
        <v>141</v>
      </c>
      <c r="E547" s="192" t="s">
        <v>32</v>
      </c>
      <c r="F547" s="193" t="s">
        <v>161</v>
      </c>
      <c r="G547" s="190"/>
      <c r="H547" s="192" t="s">
        <v>32</v>
      </c>
      <c r="I547" s="194"/>
      <c r="J547" s="190"/>
      <c r="K547" s="190"/>
      <c r="L547" s="195"/>
      <c r="M547" s="196"/>
      <c r="N547" s="197"/>
      <c r="O547" s="197"/>
      <c r="P547" s="197"/>
      <c r="Q547" s="197"/>
      <c r="R547" s="197"/>
      <c r="S547" s="197"/>
      <c r="T547" s="198"/>
      <c r="AT547" s="199" t="s">
        <v>141</v>
      </c>
      <c r="AU547" s="199" t="s">
        <v>88</v>
      </c>
      <c r="AV547" s="13" t="s">
        <v>86</v>
      </c>
      <c r="AW547" s="13" t="s">
        <v>40</v>
      </c>
      <c r="AX547" s="13" t="s">
        <v>79</v>
      </c>
      <c r="AY547" s="199" t="s">
        <v>132</v>
      </c>
    </row>
    <row r="548" spans="1:65" s="14" customFormat="1" ht="11.25">
      <c r="B548" s="200"/>
      <c r="C548" s="201"/>
      <c r="D548" s="191" t="s">
        <v>141</v>
      </c>
      <c r="E548" s="202" t="s">
        <v>32</v>
      </c>
      <c r="F548" s="203" t="s">
        <v>650</v>
      </c>
      <c r="G548" s="201"/>
      <c r="H548" s="204">
        <v>5.2999999999999999E-2</v>
      </c>
      <c r="I548" s="205"/>
      <c r="J548" s="201"/>
      <c r="K548" s="201"/>
      <c r="L548" s="206"/>
      <c r="M548" s="207"/>
      <c r="N548" s="208"/>
      <c r="O548" s="208"/>
      <c r="P548" s="208"/>
      <c r="Q548" s="208"/>
      <c r="R548" s="208"/>
      <c r="S548" s="208"/>
      <c r="T548" s="209"/>
      <c r="AT548" s="210" t="s">
        <v>141</v>
      </c>
      <c r="AU548" s="210" t="s">
        <v>88</v>
      </c>
      <c r="AV548" s="14" t="s">
        <v>88</v>
      </c>
      <c r="AW548" s="14" t="s">
        <v>40</v>
      </c>
      <c r="AX548" s="14" t="s">
        <v>79</v>
      </c>
      <c r="AY548" s="210" t="s">
        <v>132</v>
      </c>
    </row>
    <row r="549" spans="1:65" s="14" customFormat="1" ht="11.25">
      <c r="B549" s="200"/>
      <c r="C549" s="201"/>
      <c r="D549" s="191" t="s">
        <v>141</v>
      </c>
      <c r="E549" s="202" t="s">
        <v>32</v>
      </c>
      <c r="F549" s="203" t="s">
        <v>651</v>
      </c>
      <c r="G549" s="201"/>
      <c r="H549" s="204">
        <v>5.2999999999999999E-2</v>
      </c>
      <c r="I549" s="205"/>
      <c r="J549" s="201"/>
      <c r="K549" s="201"/>
      <c r="L549" s="206"/>
      <c r="M549" s="207"/>
      <c r="N549" s="208"/>
      <c r="O549" s="208"/>
      <c r="P549" s="208"/>
      <c r="Q549" s="208"/>
      <c r="R549" s="208"/>
      <c r="S549" s="208"/>
      <c r="T549" s="209"/>
      <c r="AT549" s="210" t="s">
        <v>141</v>
      </c>
      <c r="AU549" s="210" t="s">
        <v>88</v>
      </c>
      <c r="AV549" s="14" t="s">
        <v>88</v>
      </c>
      <c r="AW549" s="14" t="s">
        <v>40</v>
      </c>
      <c r="AX549" s="14" t="s">
        <v>79</v>
      </c>
      <c r="AY549" s="210" t="s">
        <v>132</v>
      </c>
    </row>
    <row r="550" spans="1:65" s="14" customFormat="1" ht="11.25">
      <c r="B550" s="200"/>
      <c r="C550" s="201"/>
      <c r="D550" s="191" t="s">
        <v>141</v>
      </c>
      <c r="E550" s="202" t="s">
        <v>32</v>
      </c>
      <c r="F550" s="203" t="s">
        <v>652</v>
      </c>
      <c r="G550" s="201"/>
      <c r="H550" s="204">
        <v>2.5999999999999999E-2</v>
      </c>
      <c r="I550" s="205"/>
      <c r="J550" s="201"/>
      <c r="K550" s="201"/>
      <c r="L550" s="206"/>
      <c r="M550" s="207"/>
      <c r="N550" s="208"/>
      <c r="O550" s="208"/>
      <c r="P550" s="208"/>
      <c r="Q550" s="208"/>
      <c r="R550" s="208"/>
      <c r="S550" s="208"/>
      <c r="T550" s="209"/>
      <c r="AT550" s="210" t="s">
        <v>141</v>
      </c>
      <c r="AU550" s="210" t="s">
        <v>88</v>
      </c>
      <c r="AV550" s="14" t="s">
        <v>88</v>
      </c>
      <c r="AW550" s="14" t="s">
        <v>40</v>
      </c>
      <c r="AX550" s="14" t="s">
        <v>79</v>
      </c>
      <c r="AY550" s="210" t="s">
        <v>132</v>
      </c>
    </row>
    <row r="551" spans="1:65" s="14" customFormat="1" ht="11.25">
      <c r="B551" s="200"/>
      <c r="C551" s="201"/>
      <c r="D551" s="191" t="s">
        <v>141</v>
      </c>
      <c r="E551" s="202" t="s">
        <v>32</v>
      </c>
      <c r="F551" s="203" t="s">
        <v>653</v>
      </c>
      <c r="G551" s="201"/>
      <c r="H551" s="204">
        <v>5.0000000000000001E-3</v>
      </c>
      <c r="I551" s="205"/>
      <c r="J551" s="201"/>
      <c r="K551" s="201"/>
      <c r="L551" s="206"/>
      <c r="M551" s="207"/>
      <c r="N551" s="208"/>
      <c r="O551" s="208"/>
      <c r="P551" s="208"/>
      <c r="Q551" s="208"/>
      <c r="R551" s="208"/>
      <c r="S551" s="208"/>
      <c r="T551" s="209"/>
      <c r="AT551" s="210" t="s">
        <v>141</v>
      </c>
      <c r="AU551" s="210" t="s">
        <v>88</v>
      </c>
      <c r="AV551" s="14" t="s">
        <v>88</v>
      </c>
      <c r="AW551" s="14" t="s">
        <v>40</v>
      </c>
      <c r="AX551" s="14" t="s">
        <v>79</v>
      </c>
      <c r="AY551" s="210" t="s">
        <v>132</v>
      </c>
    </row>
    <row r="552" spans="1:65" s="14" customFormat="1" ht="11.25">
      <c r="B552" s="200"/>
      <c r="C552" s="201"/>
      <c r="D552" s="191" t="s">
        <v>141</v>
      </c>
      <c r="E552" s="202" t="s">
        <v>32</v>
      </c>
      <c r="F552" s="203" t="s">
        <v>654</v>
      </c>
      <c r="G552" s="201"/>
      <c r="H552" s="204">
        <v>1.4999999999999999E-2</v>
      </c>
      <c r="I552" s="205"/>
      <c r="J552" s="201"/>
      <c r="K552" s="201"/>
      <c r="L552" s="206"/>
      <c r="M552" s="207"/>
      <c r="N552" s="208"/>
      <c r="O552" s="208"/>
      <c r="P552" s="208"/>
      <c r="Q552" s="208"/>
      <c r="R552" s="208"/>
      <c r="S552" s="208"/>
      <c r="T552" s="209"/>
      <c r="AT552" s="210" t="s">
        <v>141</v>
      </c>
      <c r="AU552" s="210" t="s">
        <v>88</v>
      </c>
      <c r="AV552" s="14" t="s">
        <v>88</v>
      </c>
      <c r="AW552" s="14" t="s">
        <v>40</v>
      </c>
      <c r="AX552" s="14" t="s">
        <v>79</v>
      </c>
      <c r="AY552" s="210" t="s">
        <v>132</v>
      </c>
    </row>
    <row r="553" spans="1:65" s="14" customFormat="1" ht="11.25">
      <c r="B553" s="200"/>
      <c r="C553" s="201"/>
      <c r="D553" s="191" t="s">
        <v>141</v>
      </c>
      <c r="E553" s="202" t="s">
        <v>32</v>
      </c>
      <c r="F553" s="203" t="s">
        <v>655</v>
      </c>
      <c r="G553" s="201"/>
      <c r="H553" s="204">
        <v>0.01</v>
      </c>
      <c r="I553" s="205"/>
      <c r="J553" s="201"/>
      <c r="K553" s="201"/>
      <c r="L553" s="206"/>
      <c r="M553" s="207"/>
      <c r="N553" s="208"/>
      <c r="O553" s="208"/>
      <c r="P553" s="208"/>
      <c r="Q553" s="208"/>
      <c r="R553" s="208"/>
      <c r="S553" s="208"/>
      <c r="T553" s="209"/>
      <c r="AT553" s="210" t="s">
        <v>141</v>
      </c>
      <c r="AU553" s="210" t="s">
        <v>88</v>
      </c>
      <c r="AV553" s="14" t="s">
        <v>88</v>
      </c>
      <c r="AW553" s="14" t="s">
        <v>40</v>
      </c>
      <c r="AX553" s="14" t="s">
        <v>79</v>
      </c>
      <c r="AY553" s="210" t="s">
        <v>132</v>
      </c>
    </row>
    <row r="554" spans="1:65" s="14" customFormat="1" ht="11.25">
      <c r="B554" s="200"/>
      <c r="C554" s="201"/>
      <c r="D554" s="191" t="s">
        <v>141</v>
      </c>
      <c r="E554" s="202" t="s">
        <v>32</v>
      </c>
      <c r="F554" s="203" t="s">
        <v>656</v>
      </c>
      <c r="G554" s="201"/>
      <c r="H554" s="204">
        <v>0.08</v>
      </c>
      <c r="I554" s="205"/>
      <c r="J554" s="201"/>
      <c r="K554" s="201"/>
      <c r="L554" s="206"/>
      <c r="M554" s="207"/>
      <c r="N554" s="208"/>
      <c r="O554" s="208"/>
      <c r="P554" s="208"/>
      <c r="Q554" s="208"/>
      <c r="R554" s="208"/>
      <c r="S554" s="208"/>
      <c r="T554" s="209"/>
      <c r="AT554" s="210" t="s">
        <v>141</v>
      </c>
      <c r="AU554" s="210" t="s">
        <v>88</v>
      </c>
      <c r="AV554" s="14" t="s">
        <v>88</v>
      </c>
      <c r="AW554" s="14" t="s">
        <v>40</v>
      </c>
      <c r="AX554" s="14" t="s">
        <v>79</v>
      </c>
      <c r="AY554" s="210" t="s">
        <v>132</v>
      </c>
    </row>
    <row r="555" spans="1:65" s="16" customFormat="1" ht="11.25">
      <c r="B555" s="226"/>
      <c r="C555" s="227"/>
      <c r="D555" s="191" t="s">
        <v>141</v>
      </c>
      <c r="E555" s="228" t="s">
        <v>32</v>
      </c>
      <c r="F555" s="229" t="s">
        <v>160</v>
      </c>
      <c r="G555" s="227"/>
      <c r="H555" s="230">
        <v>0.24199999999999999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AT555" s="236" t="s">
        <v>141</v>
      </c>
      <c r="AU555" s="236" t="s">
        <v>88</v>
      </c>
      <c r="AV555" s="16" t="s">
        <v>133</v>
      </c>
      <c r="AW555" s="16" t="s">
        <v>40</v>
      </c>
      <c r="AX555" s="16" t="s">
        <v>79</v>
      </c>
      <c r="AY555" s="236" t="s">
        <v>132</v>
      </c>
    </row>
    <row r="556" spans="1:65" s="15" customFormat="1" ht="11.25">
      <c r="B556" s="211"/>
      <c r="C556" s="212"/>
      <c r="D556" s="191" t="s">
        <v>141</v>
      </c>
      <c r="E556" s="213" t="s">
        <v>32</v>
      </c>
      <c r="F556" s="214" t="s">
        <v>145</v>
      </c>
      <c r="G556" s="212"/>
      <c r="H556" s="215">
        <v>1622.317</v>
      </c>
      <c r="I556" s="216"/>
      <c r="J556" s="212"/>
      <c r="K556" s="212"/>
      <c r="L556" s="217"/>
      <c r="M556" s="218"/>
      <c r="N556" s="219"/>
      <c r="O556" s="219"/>
      <c r="P556" s="219"/>
      <c r="Q556" s="219"/>
      <c r="R556" s="219"/>
      <c r="S556" s="219"/>
      <c r="T556" s="220"/>
      <c r="AT556" s="221" t="s">
        <v>141</v>
      </c>
      <c r="AU556" s="221" t="s">
        <v>88</v>
      </c>
      <c r="AV556" s="15" t="s">
        <v>139</v>
      </c>
      <c r="AW556" s="15" t="s">
        <v>40</v>
      </c>
      <c r="AX556" s="15" t="s">
        <v>86</v>
      </c>
      <c r="AY556" s="221" t="s">
        <v>132</v>
      </c>
    </row>
    <row r="557" spans="1:65" s="14" customFormat="1" ht="11.25">
      <c r="B557" s="200"/>
      <c r="C557" s="201"/>
      <c r="D557" s="191" t="s">
        <v>141</v>
      </c>
      <c r="E557" s="201"/>
      <c r="F557" s="203" t="s">
        <v>674</v>
      </c>
      <c r="G557" s="201"/>
      <c r="H557" s="204">
        <v>485.07299999999998</v>
      </c>
      <c r="I557" s="205"/>
      <c r="J557" s="201"/>
      <c r="K557" s="201"/>
      <c r="L557" s="206"/>
      <c r="M557" s="207"/>
      <c r="N557" s="208"/>
      <c r="O557" s="208"/>
      <c r="P557" s="208"/>
      <c r="Q557" s="208"/>
      <c r="R557" s="208"/>
      <c r="S557" s="208"/>
      <c r="T557" s="209"/>
      <c r="AT557" s="210" t="s">
        <v>141</v>
      </c>
      <c r="AU557" s="210" t="s">
        <v>88</v>
      </c>
      <c r="AV557" s="14" t="s">
        <v>88</v>
      </c>
      <c r="AW557" s="14" t="s">
        <v>4</v>
      </c>
      <c r="AX557" s="14" t="s">
        <v>86</v>
      </c>
      <c r="AY557" s="210" t="s">
        <v>132</v>
      </c>
    </row>
    <row r="558" spans="1:65" s="2" customFormat="1" ht="16.5" customHeight="1">
      <c r="A558" s="37"/>
      <c r="B558" s="38"/>
      <c r="C558" s="237" t="s">
        <v>675</v>
      </c>
      <c r="D558" s="237" t="s">
        <v>169</v>
      </c>
      <c r="E558" s="238" t="s">
        <v>676</v>
      </c>
      <c r="F558" s="239" t="s">
        <v>677</v>
      </c>
      <c r="G558" s="240" t="s">
        <v>660</v>
      </c>
      <c r="H558" s="241">
        <v>292.666</v>
      </c>
      <c r="I558" s="242"/>
      <c r="J558" s="243">
        <f>ROUND(I558*H558,2)</f>
        <v>0</v>
      </c>
      <c r="K558" s="239" t="s">
        <v>172</v>
      </c>
      <c r="L558" s="244"/>
      <c r="M558" s="245" t="s">
        <v>32</v>
      </c>
      <c r="N558" s="246" t="s">
        <v>50</v>
      </c>
      <c r="O558" s="67"/>
      <c r="P558" s="185">
        <f>O558*H558</f>
        <v>0</v>
      </c>
      <c r="Q558" s="185">
        <v>1E-3</v>
      </c>
      <c r="R558" s="185">
        <f>Q558*H558</f>
        <v>0.29266599999999998</v>
      </c>
      <c r="S558" s="185">
        <v>0</v>
      </c>
      <c r="T558" s="18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87" t="s">
        <v>353</v>
      </c>
      <c r="AT558" s="187" t="s">
        <v>169</v>
      </c>
      <c r="AU558" s="187" t="s">
        <v>88</v>
      </c>
      <c r="AY558" s="19" t="s">
        <v>132</v>
      </c>
      <c r="BE558" s="188">
        <f>IF(N558="základní",J558,0)</f>
        <v>0</v>
      </c>
      <c r="BF558" s="188">
        <f>IF(N558="snížená",J558,0)</f>
        <v>0</v>
      </c>
      <c r="BG558" s="188">
        <f>IF(N558="zákl. přenesená",J558,0)</f>
        <v>0</v>
      </c>
      <c r="BH558" s="188">
        <f>IF(N558="sníž. přenesená",J558,0)</f>
        <v>0</v>
      </c>
      <c r="BI558" s="188">
        <f>IF(N558="nulová",J558,0)</f>
        <v>0</v>
      </c>
      <c r="BJ558" s="19" t="s">
        <v>86</v>
      </c>
      <c r="BK558" s="188">
        <f>ROUND(I558*H558,2)</f>
        <v>0</v>
      </c>
      <c r="BL558" s="19" t="s">
        <v>261</v>
      </c>
      <c r="BM558" s="187" t="s">
        <v>678</v>
      </c>
    </row>
    <row r="559" spans="1:65" s="14" customFormat="1" ht="11.25">
      <c r="B559" s="200"/>
      <c r="C559" s="201"/>
      <c r="D559" s="191" t="s">
        <v>141</v>
      </c>
      <c r="E559" s="202" t="s">
        <v>32</v>
      </c>
      <c r="F559" s="203" t="s">
        <v>679</v>
      </c>
      <c r="G559" s="201"/>
      <c r="H559" s="204">
        <v>292.666</v>
      </c>
      <c r="I559" s="205"/>
      <c r="J559" s="201"/>
      <c r="K559" s="201"/>
      <c r="L559" s="206"/>
      <c r="M559" s="250"/>
      <c r="N559" s="251"/>
      <c r="O559" s="251"/>
      <c r="P559" s="251"/>
      <c r="Q559" s="251"/>
      <c r="R559" s="251"/>
      <c r="S559" s="251"/>
      <c r="T559" s="252"/>
      <c r="AT559" s="210" t="s">
        <v>141</v>
      </c>
      <c r="AU559" s="210" t="s">
        <v>88</v>
      </c>
      <c r="AV559" s="14" t="s">
        <v>88</v>
      </c>
      <c r="AW559" s="14" t="s">
        <v>40</v>
      </c>
      <c r="AX559" s="14" t="s">
        <v>86</v>
      </c>
      <c r="AY559" s="210" t="s">
        <v>132</v>
      </c>
    </row>
    <row r="560" spans="1:65" s="2" customFormat="1" ht="6.95" customHeight="1">
      <c r="A560" s="37"/>
      <c r="B560" s="50"/>
      <c r="C560" s="51"/>
      <c r="D560" s="51"/>
      <c r="E560" s="51"/>
      <c r="F560" s="51"/>
      <c r="G560" s="51"/>
      <c r="H560" s="51"/>
      <c r="I560" s="51"/>
      <c r="J560" s="51"/>
      <c r="K560" s="51"/>
      <c r="L560" s="42"/>
      <c r="M560" s="37"/>
      <c r="O560" s="37"/>
      <c r="P560" s="37"/>
      <c r="Q560" s="37"/>
      <c r="R560" s="37"/>
      <c r="S560" s="37"/>
      <c r="T560" s="37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</row>
  </sheetData>
  <sheetProtection algorithmName="SHA-512" hashValue="97XLwUWaKYvBBpQEQx1PQESCVLRZT9SkWw36liDoPK3zKQLW3wPBJ3wDXjYcPtM2PaKqpv5FntA37StTYO4ErQ==" saltValue="2MN2KHb7KfLsjZ9nuPyi98xYdozv7Y2heW0f8y7qycNkIQZJ5o77/nSVBtEWyb+VkFrdonkZD4kZZKyahqf2Iw==" spinCount="100000" sheet="1" objects="1" scenarios="1" formatColumns="0" formatRows="0" autoFilter="0"/>
  <autoFilter ref="C93:K559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150" r:id="rId1"/>
    <hyperlink ref="F167" r:id="rId2"/>
    <hyperlink ref="F173" r:id="rId3"/>
    <hyperlink ref="F181" r:id="rId4"/>
    <hyperlink ref="F190" r:id="rId5"/>
    <hyperlink ref="F196" r:id="rId6"/>
    <hyperlink ref="F204" r:id="rId7"/>
    <hyperlink ref="F210" r:id="rId8"/>
    <hyperlink ref="F216" r:id="rId9"/>
    <hyperlink ref="F223" r:id="rId10"/>
    <hyperlink ref="F229" r:id="rId11"/>
    <hyperlink ref="F242" r:id="rId12"/>
    <hyperlink ref="F246" r:id="rId13"/>
    <hyperlink ref="F251" r:id="rId14"/>
    <hyperlink ref="F265" r:id="rId15"/>
    <hyperlink ref="F271" r:id="rId16"/>
    <hyperlink ref="F278" r:id="rId17"/>
    <hyperlink ref="F283" r:id="rId18"/>
    <hyperlink ref="F289" r:id="rId19"/>
    <hyperlink ref="F294" r:id="rId20"/>
    <hyperlink ref="F301" r:id="rId21"/>
    <hyperlink ref="F303" r:id="rId22"/>
    <hyperlink ref="F305" r:id="rId23"/>
    <hyperlink ref="F309" r:id="rId24"/>
    <hyperlink ref="F312" r:id="rId25"/>
    <hyperlink ref="F316" r:id="rId26"/>
    <hyperlink ref="F321" r:id="rId27"/>
    <hyperlink ref="F326" r:id="rId28"/>
    <hyperlink ref="F339" r:id="rId29"/>
    <hyperlink ref="F344" r:id="rId30"/>
    <hyperlink ref="F349" r:id="rId31"/>
    <hyperlink ref="F358" r:id="rId32"/>
    <hyperlink ref="F375" r:id="rId33"/>
    <hyperlink ref="F381" r:id="rId34"/>
    <hyperlink ref="F388" r:id="rId35"/>
    <hyperlink ref="F392" r:id="rId36"/>
    <hyperlink ref="F395" r:id="rId37"/>
    <hyperlink ref="F398" r:id="rId38"/>
    <hyperlink ref="F403" r:id="rId39"/>
    <hyperlink ref="F406" r:id="rId40"/>
    <hyperlink ref="F411" r:id="rId41"/>
    <hyperlink ref="F416" r:id="rId42"/>
    <hyperlink ref="F421" r:id="rId43"/>
    <hyperlink ref="F426" r:id="rId44"/>
    <hyperlink ref="F431" r:id="rId45"/>
    <hyperlink ref="F439" r:id="rId46"/>
    <hyperlink ref="F450" r:id="rId47"/>
    <hyperlink ref="F457" r:id="rId48"/>
    <hyperlink ref="F460" r:id="rId49"/>
    <hyperlink ref="F463" r:id="rId50"/>
    <hyperlink ref="F466" r:id="rId51"/>
    <hyperlink ref="F471" r:id="rId52"/>
    <hyperlink ref="F477" r:id="rId53"/>
    <hyperlink ref="F518" r:id="rId5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91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</row>
    <row r="4" spans="1:46" s="1" customFormat="1" ht="24.95" customHeight="1">
      <c r="B4" s="22"/>
      <c r="D4" s="106" t="s">
        <v>95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9" t="str">
        <f>'Rekapitulace stavby'!K6</f>
        <v>SPŠ Chrudim - Rekonstrukce střešní konstrukce</v>
      </c>
      <c r="F7" s="380"/>
      <c r="G7" s="380"/>
      <c r="H7" s="380"/>
      <c r="L7" s="22"/>
    </row>
    <row r="8" spans="1:46" s="2" customFormat="1" ht="12" customHeight="1">
      <c r="A8" s="37"/>
      <c r="B8" s="42"/>
      <c r="C8" s="37"/>
      <c r="D8" s="108" t="s">
        <v>96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1" t="s">
        <v>680</v>
      </c>
      <c r="F9" s="382"/>
      <c r="G9" s="382"/>
      <c r="H9" s="382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32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1. 8. 2023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30</v>
      </c>
      <c r="E14" s="37"/>
      <c r="F14" s="37"/>
      <c r="G14" s="37"/>
      <c r="H14" s="37"/>
      <c r="I14" s="108" t="s">
        <v>31</v>
      </c>
      <c r="J14" s="110" t="s">
        <v>32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33</v>
      </c>
      <c r="F15" s="37"/>
      <c r="G15" s="37"/>
      <c r="H15" s="37"/>
      <c r="I15" s="108" t="s">
        <v>34</v>
      </c>
      <c r="J15" s="110" t="s">
        <v>32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35</v>
      </c>
      <c r="E17" s="37"/>
      <c r="F17" s="37"/>
      <c r="G17" s="37"/>
      <c r="H17" s="37"/>
      <c r="I17" s="108" t="s">
        <v>31</v>
      </c>
      <c r="J17" s="32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3" t="str">
        <f>'Rekapitulace stavby'!E14</f>
        <v>Vyplň údaj</v>
      </c>
      <c r="F18" s="384"/>
      <c r="G18" s="384"/>
      <c r="H18" s="384"/>
      <c r="I18" s="108" t="s">
        <v>34</v>
      </c>
      <c r="J18" s="32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37</v>
      </c>
      <c r="E20" s="37"/>
      <c r="F20" s="37"/>
      <c r="G20" s="37"/>
      <c r="H20" s="37"/>
      <c r="I20" s="108" t="s">
        <v>31</v>
      </c>
      <c r="J20" s="110" t="s">
        <v>38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39</v>
      </c>
      <c r="F21" s="37"/>
      <c r="G21" s="37"/>
      <c r="H21" s="37"/>
      <c r="I21" s="108" t="s">
        <v>34</v>
      </c>
      <c r="J21" s="110" t="s">
        <v>32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41</v>
      </c>
      <c r="E23" s="37"/>
      <c r="F23" s="37"/>
      <c r="G23" s="37"/>
      <c r="H23" s="37"/>
      <c r="I23" s="108" t="s">
        <v>31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34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43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5" t="s">
        <v>32</v>
      </c>
      <c r="F27" s="385"/>
      <c r="G27" s="385"/>
      <c r="H27" s="38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45</v>
      </c>
      <c r="E30" s="37"/>
      <c r="F30" s="37"/>
      <c r="G30" s="37"/>
      <c r="H30" s="37"/>
      <c r="I30" s="37"/>
      <c r="J30" s="117">
        <f>ROUND(J89,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47</v>
      </c>
      <c r="G32" s="37"/>
      <c r="H32" s="37"/>
      <c r="I32" s="118" t="s">
        <v>46</v>
      </c>
      <c r="J32" s="118" t="s">
        <v>48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49</v>
      </c>
      <c r="E33" s="108" t="s">
        <v>50</v>
      </c>
      <c r="F33" s="120">
        <f>ROUND((SUM(BE89:BE184)),  2)</f>
        <v>0</v>
      </c>
      <c r="G33" s="37"/>
      <c r="H33" s="37"/>
      <c r="I33" s="121">
        <v>0.21</v>
      </c>
      <c r="J33" s="120">
        <f>ROUND(((SUM(BE89:BE184))*I33),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51</v>
      </c>
      <c r="F34" s="120">
        <f>ROUND((SUM(BF89:BF184)),  2)</f>
        <v>0</v>
      </c>
      <c r="G34" s="37"/>
      <c r="H34" s="37"/>
      <c r="I34" s="121">
        <v>0.15</v>
      </c>
      <c r="J34" s="120">
        <f>ROUND(((SUM(BF89:BF184))*I34),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52</v>
      </c>
      <c r="F35" s="120">
        <f>ROUND((SUM(BG89:BG184)),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53</v>
      </c>
      <c r="F36" s="120">
        <f>ROUND((SUM(BH89:BH184)),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54</v>
      </c>
      <c r="F37" s="120">
        <f>ROUND((SUM(BI89:BI184)),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55</v>
      </c>
      <c r="E39" s="124"/>
      <c r="F39" s="124"/>
      <c r="G39" s="125" t="s">
        <v>56</v>
      </c>
      <c r="H39" s="126" t="s">
        <v>57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5" t="s">
        <v>98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SPŠ Chrudim - Rekonstrukce střešní konstrukce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58" t="str">
        <f>E9</f>
        <v>ELE - Elektroinstalace</v>
      </c>
      <c r="F50" s="388"/>
      <c r="G50" s="388"/>
      <c r="H50" s="388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Čáslavská, Chrudim</v>
      </c>
      <c r="G52" s="39"/>
      <c r="H52" s="39"/>
      <c r="I52" s="31" t="s">
        <v>24</v>
      </c>
      <c r="J52" s="62" t="str">
        <f>IF(J12="","",J12)</f>
        <v>1. 8. 2023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1" t="s">
        <v>30</v>
      </c>
      <c r="D54" s="39"/>
      <c r="E54" s="39"/>
      <c r="F54" s="29" t="str">
        <f>E15</f>
        <v>Pardubický kraj</v>
      </c>
      <c r="G54" s="39"/>
      <c r="H54" s="39"/>
      <c r="I54" s="31" t="s">
        <v>37</v>
      </c>
      <c r="J54" s="35" t="str">
        <f>E21</f>
        <v>AZ Optimal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31" t="s">
        <v>41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99</v>
      </c>
      <c r="D57" s="134"/>
      <c r="E57" s="134"/>
      <c r="F57" s="134"/>
      <c r="G57" s="134"/>
      <c r="H57" s="134"/>
      <c r="I57" s="134"/>
      <c r="J57" s="135" t="s">
        <v>100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77</v>
      </c>
      <c r="D59" s="39"/>
      <c r="E59" s="39"/>
      <c r="F59" s="39"/>
      <c r="G59" s="39"/>
      <c r="H59" s="39"/>
      <c r="I59" s="39"/>
      <c r="J59" s="80">
        <f>J89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101</v>
      </c>
    </row>
    <row r="60" spans="1:47" s="9" customFormat="1" ht="24.95" customHeight="1">
      <c r="B60" s="137"/>
      <c r="C60" s="138"/>
      <c r="D60" s="139" t="s">
        <v>109</v>
      </c>
      <c r="E60" s="140"/>
      <c r="F60" s="140"/>
      <c r="G60" s="140"/>
      <c r="H60" s="140"/>
      <c r="I60" s="140"/>
      <c r="J60" s="141">
        <f>J90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681</v>
      </c>
      <c r="E61" s="146"/>
      <c r="F61" s="146"/>
      <c r="G61" s="146"/>
      <c r="H61" s="146"/>
      <c r="I61" s="146"/>
      <c r="J61" s="147">
        <f>J91</f>
        <v>0</v>
      </c>
      <c r="K61" s="144"/>
      <c r="L61" s="148"/>
    </row>
    <row r="62" spans="1:47" s="10" customFormat="1" ht="14.85" customHeight="1">
      <c r="B62" s="143"/>
      <c r="C62" s="144"/>
      <c r="D62" s="145" t="s">
        <v>682</v>
      </c>
      <c r="E62" s="146"/>
      <c r="F62" s="146"/>
      <c r="G62" s="146"/>
      <c r="H62" s="146"/>
      <c r="I62" s="146"/>
      <c r="J62" s="147">
        <f>J92</f>
        <v>0</v>
      </c>
      <c r="K62" s="144"/>
      <c r="L62" s="148"/>
    </row>
    <row r="63" spans="1:47" s="10" customFormat="1" ht="14.85" customHeight="1">
      <c r="B63" s="143"/>
      <c r="C63" s="144"/>
      <c r="D63" s="145" t="s">
        <v>683</v>
      </c>
      <c r="E63" s="146"/>
      <c r="F63" s="146"/>
      <c r="G63" s="146"/>
      <c r="H63" s="146"/>
      <c r="I63" s="146"/>
      <c r="J63" s="147">
        <f>J109</f>
        <v>0</v>
      </c>
      <c r="K63" s="144"/>
      <c r="L63" s="148"/>
    </row>
    <row r="64" spans="1:47" s="10" customFormat="1" ht="14.85" customHeight="1">
      <c r="B64" s="143"/>
      <c r="C64" s="144"/>
      <c r="D64" s="145" t="s">
        <v>684</v>
      </c>
      <c r="E64" s="146"/>
      <c r="F64" s="146"/>
      <c r="G64" s="146"/>
      <c r="H64" s="146"/>
      <c r="I64" s="146"/>
      <c r="J64" s="147">
        <f>J119</f>
        <v>0</v>
      </c>
      <c r="K64" s="144"/>
      <c r="L64" s="148"/>
    </row>
    <row r="65" spans="1:31" s="10" customFormat="1" ht="14.85" customHeight="1">
      <c r="B65" s="143"/>
      <c r="C65" s="144"/>
      <c r="D65" s="145" t="s">
        <v>685</v>
      </c>
      <c r="E65" s="146"/>
      <c r="F65" s="146"/>
      <c r="G65" s="146"/>
      <c r="H65" s="146"/>
      <c r="I65" s="146"/>
      <c r="J65" s="147">
        <f>J126</f>
        <v>0</v>
      </c>
      <c r="K65" s="144"/>
      <c r="L65" s="148"/>
    </row>
    <row r="66" spans="1:31" s="10" customFormat="1" ht="14.85" customHeight="1">
      <c r="B66" s="143"/>
      <c r="C66" s="144"/>
      <c r="D66" s="145" t="s">
        <v>686</v>
      </c>
      <c r="E66" s="146"/>
      <c r="F66" s="146"/>
      <c r="G66" s="146"/>
      <c r="H66" s="146"/>
      <c r="I66" s="146"/>
      <c r="J66" s="147">
        <f>J149</f>
        <v>0</v>
      </c>
      <c r="K66" s="144"/>
      <c r="L66" s="148"/>
    </row>
    <row r="67" spans="1:31" s="10" customFormat="1" ht="14.85" customHeight="1">
      <c r="B67" s="143"/>
      <c r="C67" s="144"/>
      <c r="D67" s="145" t="s">
        <v>687</v>
      </c>
      <c r="E67" s="146"/>
      <c r="F67" s="146"/>
      <c r="G67" s="146"/>
      <c r="H67" s="146"/>
      <c r="I67" s="146"/>
      <c r="J67" s="147">
        <f>J152</f>
        <v>0</v>
      </c>
      <c r="K67" s="144"/>
      <c r="L67" s="148"/>
    </row>
    <row r="68" spans="1:31" s="10" customFormat="1" ht="14.85" customHeight="1">
      <c r="B68" s="143"/>
      <c r="C68" s="144"/>
      <c r="D68" s="145" t="s">
        <v>688</v>
      </c>
      <c r="E68" s="146"/>
      <c r="F68" s="146"/>
      <c r="G68" s="146"/>
      <c r="H68" s="146"/>
      <c r="I68" s="146"/>
      <c r="J68" s="147">
        <f>J174</f>
        <v>0</v>
      </c>
      <c r="K68" s="144"/>
      <c r="L68" s="148"/>
    </row>
    <row r="69" spans="1:31" s="10" customFormat="1" ht="14.85" customHeight="1">
      <c r="B69" s="143"/>
      <c r="C69" s="144"/>
      <c r="D69" s="145" t="s">
        <v>689</v>
      </c>
      <c r="E69" s="146"/>
      <c r="F69" s="146"/>
      <c r="G69" s="146"/>
      <c r="H69" s="146"/>
      <c r="I69" s="146"/>
      <c r="J69" s="147">
        <f>J183</f>
        <v>0</v>
      </c>
      <c r="K69" s="144"/>
      <c r="L69" s="148"/>
    </row>
    <row r="70" spans="1:31" s="2" customFormat="1" ht="21.75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6.95" customHeight="1">
      <c r="A71" s="37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pans="1:31" s="2" customFormat="1" ht="6.95" customHeight="1">
      <c r="A75" s="37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24.95" customHeight="1">
      <c r="A76" s="37"/>
      <c r="B76" s="38"/>
      <c r="C76" s="25" t="s">
        <v>117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6.5" customHeight="1">
      <c r="A79" s="37"/>
      <c r="B79" s="38"/>
      <c r="C79" s="39"/>
      <c r="D79" s="39"/>
      <c r="E79" s="386" t="str">
        <f>E7</f>
        <v>SPŠ Chrudim - Rekonstrukce střešní konstrukce</v>
      </c>
      <c r="F79" s="387"/>
      <c r="G79" s="387"/>
      <c r="H79" s="387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2" customHeight="1">
      <c r="A80" s="37"/>
      <c r="B80" s="38"/>
      <c r="C80" s="31" t="s">
        <v>96</v>
      </c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6.5" customHeight="1">
      <c r="A81" s="37"/>
      <c r="B81" s="38"/>
      <c r="C81" s="39"/>
      <c r="D81" s="39"/>
      <c r="E81" s="358" t="str">
        <f>E9</f>
        <v>ELE - Elektroinstalace</v>
      </c>
      <c r="F81" s="388"/>
      <c r="G81" s="388"/>
      <c r="H81" s="388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6.9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1" t="s">
        <v>22</v>
      </c>
      <c r="D83" s="39"/>
      <c r="E83" s="39"/>
      <c r="F83" s="29" t="str">
        <f>F12</f>
        <v>Čáslavská, Chrudim</v>
      </c>
      <c r="G83" s="39"/>
      <c r="H83" s="39"/>
      <c r="I83" s="31" t="s">
        <v>24</v>
      </c>
      <c r="J83" s="62" t="str">
        <f>IF(J12="","",J12)</f>
        <v>1. 8. 2023</v>
      </c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6.95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15.2" customHeight="1">
      <c r="A85" s="37"/>
      <c r="B85" s="38"/>
      <c r="C85" s="31" t="s">
        <v>30</v>
      </c>
      <c r="D85" s="39"/>
      <c r="E85" s="39"/>
      <c r="F85" s="29" t="str">
        <f>E15</f>
        <v>Pardubický kraj</v>
      </c>
      <c r="G85" s="39"/>
      <c r="H85" s="39"/>
      <c r="I85" s="31" t="s">
        <v>37</v>
      </c>
      <c r="J85" s="35" t="str">
        <f>E21</f>
        <v>AZ Optimal s.r.o.</v>
      </c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5.2" customHeight="1">
      <c r="A86" s="37"/>
      <c r="B86" s="38"/>
      <c r="C86" s="31" t="s">
        <v>35</v>
      </c>
      <c r="D86" s="39"/>
      <c r="E86" s="39"/>
      <c r="F86" s="29" t="str">
        <f>IF(E18="","",E18)</f>
        <v>Vyplň údaj</v>
      </c>
      <c r="G86" s="39"/>
      <c r="H86" s="39"/>
      <c r="I86" s="31" t="s">
        <v>41</v>
      </c>
      <c r="J86" s="35" t="str">
        <f>E24</f>
        <v xml:space="preserve"> </v>
      </c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10.3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11" customFormat="1" ht="29.25" customHeight="1">
      <c r="A88" s="149"/>
      <c r="B88" s="150"/>
      <c r="C88" s="151" t="s">
        <v>118</v>
      </c>
      <c r="D88" s="152" t="s">
        <v>64</v>
      </c>
      <c r="E88" s="152" t="s">
        <v>60</v>
      </c>
      <c r="F88" s="152" t="s">
        <v>61</v>
      </c>
      <c r="G88" s="152" t="s">
        <v>119</v>
      </c>
      <c r="H88" s="152" t="s">
        <v>120</v>
      </c>
      <c r="I88" s="152" t="s">
        <v>121</v>
      </c>
      <c r="J88" s="152" t="s">
        <v>100</v>
      </c>
      <c r="K88" s="153" t="s">
        <v>122</v>
      </c>
      <c r="L88" s="154"/>
      <c r="M88" s="71" t="s">
        <v>32</v>
      </c>
      <c r="N88" s="72" t="s">
        <v>49</v>
      </c>
      <c r="O88" s="72" t="s">
        <v>123</v>
      </c>
      <c r="P88" s="72" t="s">
        <v>124</v>
      </c>
      <c r="Q88" s="72" t="s">
        <v>125</v>
      </c>
      <c r="R88" s="72" t="s">
        <v>126</v>
      </c>
      <c r="S88" s="72" t="s">
        <v>127</v>
      </c>
      <c r="T88" s="73" t="s">
        <v>128</v>
      </c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49"/>
    </row>
    <row r="89" spans="1:65" s="2" customFormat="1" ht="22.9" customHeight="1">
      <c r="A89" s="37"/>
      <c r="B89" s="38"/>
      <c r="C89" s="78" t="s">
        <v>129</v>
      </c>
      <c r="D89" s="39"/>
      <c r="E89" s="39"/>
      <c r="F89" s="39"/>
      <c r="G89" s="39"/>
      <c r="H89" s="39"/>
      <c r="I89" s="39"/>
      <c r="J89" s="155">
        <f>BK89</f>
        <v>0</v>
      </c>
      <c r="K89" s="39"/>
      <c r="L89" s="42"/>
      <c r="M89" s="74"/>
      <c r="N89" s="156"/>
      <c r="O89" s="75"/>
      <c r="P89" s="157">
        <f>P90</f>
        <v>0</v>
      </c>
      <c r="Q89" s="75"/>
      <c r="R89" s="157">
        <f>R90</f>
        <v>0</v>
      </c>
      <c r="S89" s="75"/>
      <c r="T89" s="158">
        <f>T90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9" t="s">
        <v>78</v>
      </c>
      <c r="AU89" s="19" t="s">
        <v>101</v>
      </c>
      <c r="BK89" s="159">
        <f>BK90</f>
        <v>0</v>
      </c>
    </row>
    <row r="90" spans="1:65" s="12" customFormat="1" ht="25.9" customHeight="1">
      <c r="B90" s="160"/>
      <c r="C90" s="161"/>
      <c r="D90" s="162" t="s">
        <v>78</v>
      </c>
      <c r="E90" s="163" t="s">
        <v>400</v>
      </c>
      <c r="F90" s="163" t="s">
        <v>401</v>
      </c>
      <c r="G90" s="161"/>
      <c r="H90" s="161"/>
      <c r="I90" s="164"/>
      <c r="J90" s="165">
        <f>BK90</f>
        <v>0</v>
      </c>
      <c r="K90" s="161"/>
      <c r="L90" s="166"/>
      <c r="M90" s="167"/>
      <c r="N90" s="168"/>
      <c r="O90" s="168"/>
      <c r="P90" s="169">
        <f>P91</f>
        <v>0</v>
      </c>
      <c r="Q90" s="168"/>
      <c r="R90" s="169">
        <f>R91</f>
        <v>0</v>
      </c>
      <c r="S90" s="168"/>
      <c r="T90" s="170">
        <f>T91</f>
        <v>0</v>
      </c>
      <c r="AR90" s="171" t="s">
        <v>88</v>
      </c>
      <c r="AT90" s="172" t="s">
        <v>78</v>
      </c>
      <c r="AU90" s="172" t="s">
        <v>79</v>
      </c>
      <c r="AY90" s="171" t="s">
        <v>132</v>
      </c>
      <c r="BK90" s="173">
        <f>BK91</f>
        <v>0</v>
      </c>
    </row>
    <row r="91" spans="1:65" s="12" customFormat="1" ht="22.9" customHeight="1">
      <c r="B91" s="160"/>
      <c r="C91" s="161"/>
      <c r="D91" s="162" t="s">
        <v>78</v>
      </c>
      <c r="E91" s="174" t="s">
        <v>690</v>
      </c>
      <c r="F91" s="174" t="s">
        <v>691</v>
      </c>
      <c r="G91" s="161"/>
      <c r="H91" s="161"/>
      <c r="I91" s="164"/>
      <c r="J91" s="175">
        <f>BK91</f>
        <v>0</v>
      </c>
      <c r="K91" s="161"/>
      <c r="L91" s="166"/>
      <c r="M91" s="167"/>
      <c r="N91" s="168"/>
      <c r="O91" s="168"/>
      <c r="P91" s="169">
        <f>P92+P109+P119+P126+P149+P152+P174+P183</f>
        <v>0</v>
      </c>
      <c r="Q91" s="168"/>
      <c r="R91" s="169">
        <f>R92+R109+R119+R126+R149+R152+R174+R183</f>
        <v>0</v>
      </c>
      <c r="S91" s="168"/>
      <c r="T91" s="170">
        <f>T92+T109+T119+T126+T149+T152+T174+T183</f>
        <v>0</v>
      </c>
      <c r="AR91" s="171" t="s">
        <v>88</v>
      </c>
      <c r="AT91" s="172" t="s">
        <v>78</v>
      </c>
      <c r="AU91" s="172" t="s">
        <v>86</v>
      </c>
      <c r="AY91" s="171" t="s">
        <v>132</v>
      </c>
      <c r="BK91" s="173">
        <f>BK92+BK109+BK119+BK126+BK149+BK152+BK174+BK183</f>
        <v>0</v>
      </c>
    </row>
    <row r="92" spans="1:65" s="12" customFormat="1" ht="20.85" customHeight="1">
      <c r="B92" s="160"/>
      <c r="C92" s="161"/>
      <c r="D92" s="162" t="s">
        <v>78</v>
      </c>
      <c r="E92" s="174" t="s">
        <v>692</v>
      </c>
      <c r="F92" s="174" t="s">
        <v>693</v>
      </c>
      <c r="G92" s="161"/>
      <c r="H92" s="161"/>
      <c r="I92" s="164"/>
      <c r="J92" s="175">
        <f>BK92</f>
        <v>0</v>
      </c>
      <c r="K92" s="161"/>
      <c r="L92" s="166"/>
      <c r="M92" s="167"/>
      <c r="N92" s="168"/>
      <c r="O92" s="168"/>
      <c r="P92" s="169">
        <f>SUM(P93:P108)</f>
        <v>0</v>
      </c>
      <c r="Q92" s="168"/>
      <c r="R92" s="169">
        <f>SUM(R93:R108)</f>
        <v>0</v>
      </c>
      <c r="S92" s="168"/>
      <c r="T92" s="170">
        <f>SUM(T93:T108)</f>
        <v>0</v>
      </c>
      <c r="AR92" s="171" t="s">
        <v>139</v>
      </c>
      <c r="AT92" s="172" t="s">
        <v>78</v>
      </c>
      <c r="AU92" s="172" t="s">
        <v>88</v>
      </c>
      <c r="AY92" s="171" t="s">
        <v>132</v>
      </c>
      <c r="BK92" s="173">
        <f>SUM(BK93:BK108)</f>
        <v>0</v>
      </c>
    </row>
    <row r="93" spans="1:65" s="2" customFormat="1" ht="37.9" customHeight="1">
      <c r="A93" s="37"/>
      <c r="B93" s="38"/>
      <c r="C93" s="176" t="s">
        <v>86</v>
      </c>
      <c r="D93" s="176" t="s">
        <v>135</v>
      </c>
      <c r="E93" s="177" t="s">
        <v>694</v>
      </c>
      <c r="F93" s="178" t="s">
        <v>695</v>
      </c>
      <c r="G93" s="179" t="s">
        <v>209</v>
      </c>
      <c r="H93" s="180">
        <v>15</v>
      </c>
      <c r="I93" s="181"/>
      <c r="J93" s="182">
        <f t="shared" ref="J93:J108" si="0">ROUND(I93*H93,2)</f>
        <v>0</v>
      </c>
      <c r="K93" s="178" t="s">
        <v>32</v>
      </c>
      <c r="L93" s="42"/>
      <c r="M93" s="183" t="s">
        <v>32</v>
      </c>
      <c r="N93" s="184" t="s">
        <v>50</v>
      </c>
      <c r="O93" s="67"/>
      <c r="P93" s="185">
        <f t="shared" ref="P93:P108" si="1">O93*H93</f>
        <v>0</v>
      </c>
      <c r="Q93" s="185">
        <v>0</v>
      </c>
      <c r="R93" s="185">
        <f t="shared" ref="R93:R108" si="2">Q93*H93</f>
        <v>0</v>
      </c>
      <c r="S93" s="185">
        <v>0</v>
      </c>
      <c r="T93" s="186">
        <f t="shared" ref="T93:T108" si="3"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696</v>
      </c>
      <c r="AT93" s="187" t="s">
        <v>135</v>
      </c>
      <c r="AU93" s="187" t="s">
        <v>133</v>
      </c>
      <c r="AY93" s="19" t="s">
        <v>132</v>
      </c>
      <c r="BE93" s="188">
        <f t="shared" ref="BE93:BE108" si="4">IF(N93="základní",J93,0)</f>
        <v>0</v>
      </c>
      <c r="BF93" s="188">
        <f t="shared" ref="BF93:BF108" si="5">IF(N93="snížená",J93,0)</f>
        <v>0</v>
      </c>
      <c r="BG93" s="188">
        <f t="shared" ref="BG93:BG108" si="6">IF(N93="zákl. přenesená",J93,0)</f>
        <v>0</v>
      </c>
      <c r="BH93" s="188">
        <f t="shared" ref="BH93:BH108" si="7">IF(N93="sníž. přenesená",J93,0)</f>
        <v>0</v>
      </c>
      <c r="BI93" s="188">
        <f t="shared" ref="BI93:BI108" si="8">IF(N93="nulová",J93,0)</f>
        <v>0</v>
      </c>
      <c r="BJ93" s="19" t="s">
        <v>86</v>
      </c>
      <c r="BK93" s="188">
        <f t="shared" ref="BK93:BK108" si="9">ROUND(I93*H93,2)</f>
        <v>0</v>
      </c>
      <c r="BL93" s="19" t="s">
        <v>696</v>
      </c>
      <c r="BM93" s="187" t="s">
        <v>697</v>
      </c>
    </row>
    <row r="94" spans="1:65" s="2" customFormat="1" ht="24.2" customHeight="1">
      <c r="A94" s="37"/>
      <c r="B94" s="38"/>
      <c r="C94" s="176" t="s">
        <v>88</v>
      </c>
      <c r="D94" s="176" t="s">
        <v>135</v>
      </c>
      <c r="E94" s="177" t="s">
        <v>698</v>
      </c>
      <c r="F94" s="178" t="s">
        <v>699</v>
      </c>
      <c r="G94" s="179" t="s">
        <v>209</v>
      </c>
      <c r="H94" s="180">
        <v>530</v>
      </c>
      <c r="I94" s="181"/>
      <c r="J94" s="182">
        <f t="shared" si="0"/>
        <v>0</v>
      </c>
      <c r="K94" s="178" t="s">
        <v>32</v>
      </c>
      <c r="L94" s="42"/>
      <c r="M94" s="183" t="s">
        <v>32</v>
      </c>
      <c r="N94" s="184" t="s">
        <v>50</v>
      </c>
      <c r="O94" s="67"/>
      <c r="P94" s="185">
        <f t="shared" si="1"/>
        <v>0</v>
      </c>
      <c r="Q94" s="185">
        <v>0</v>
      </c>
      <c r="R94" s="185">
        <f t="shared" si="2"/>
        <v>0</v>
      </c>
      <c r="S94" s="185">
        <v>0</v>
      </c>
      <c r="T94" s="186">
        <f t="shared" si="3"/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696</v>
      </c>
      <c r="AT94" s="187" t="s">
        <v>135</v>
      </c>
      <c r="AU94" s="187" t="s">
        <v>133</v>
      </c>
      <c r="AY94" s="19" t="s">
        <v>132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19" t="s">
        <v>86</v>
      </c>
      <c r="BK94" s="188">
        <f t="shared" si="9"/>
        <v>0</v>
      </c>
      <c r="BL94" s="19" t="s">
        <v>696</v>
      </c>
      <c r="BM94" s="187" t="s">
        <v>700</v>
      </c>
    </row>
    <row r="95" spans="1:65" s="2" customFormat="1" ht="16.5" customHeight="1">
      <c r="A95" s="37"/>
      <c r="B95" s="38"/>
      <c r="C95" s="176" t="s">
        <v>133</v>
      </c>
      <c r="D95" s="176" t="s">
        <v>135</v>
      </c>
      <c r="E95" s="177" t="s">
        <v>701</v>
      </c>
      <c r="F95" s="178" t="s">
        <v>702</v>
      </c>
      <c r="G95" s="179" t="s">
        <v>412</v>
      </c>
      <c r="H95" s="180">
        <v>421</v>
      </c>
      <c r="I95" s="181"/>
      <c r="J95" s="182">
        <f t="shared" si="0"/>
        <v>0</v>
      </c>
      <c r="K95" s="178" t="s">
        <v>32</v>
      </c>
      <c r="L95" s="42"/>
      <c r="M95" s="183" t="s">
        <v>32</v>
      </c>
      <c r="N95" s="184" t="s">
        <v>50</v>
      </c>
      <c r="O95" s="67"/>
      <c r="P95" s="185">
        <f t="shared" si="1"/>
        <v>0</v>
      </c>
      <c r="Q95" s="185">
        <v>0</v>
      </c>
      <c r="R95" s="185">
        <f t="shared" si="2"/>
        <v>0</v>
      </c>
      <c r="S95" s="185">
        <v>0</v>
      </c>
      <c r="T95" s="186">
        <f t="shared" si="3"/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696</v>
      </c>
      <c r="AT95" s="187" t="s">
        <v>135</v>
      </c>
      <c r="AU95" s="187" t="s">
        <v>133</v>
      </c>
      <c r="AY95" s="19" t="s">
        <v>132</v>
      </c>
      <c r="BE95" s="188">
        <f t="shared" si="4"/>
        <v>0</v>
      </c>
      <c r="BF95" s="188">
        <f t="shared" si="5"/>
        <v>0</v>
      </c>
      <c r="BG95" s="188">
        <f t="shared" si="6"/>
        <v>0</v>
      </c>
      <c r="BH95" s="188">
        <f t="shared" si="7"/>
        <v>0</v>
      </c>
      <c r="BI95" s="188">
        <f t="shared" si="8"/>
        <v>0</v>
      </c>
      <c r="BJ95" s="19" t="s">
        <v>86</v>
      </c>
      <c r="BK95" s="188">
        <f t="shared" si="9"/>
        <v>0</v>
      </c>
      <c r="BL95" s="19" t="s">
        <v>696</v>
      </c>
      <c r="BM95" s="187" t="s">
        <v>703</v>
      </c>
    </row>
    <row r="96" spans="1:65" s="2" customFormat="1" ht="21.75" customHeight="1">
      <c r="A96" s="37"/>
      <c r="B96" s="38"/>
      <c r="C96" s="176" t="s">
        <v>139</v>
      </c>
      <c r="D96" s="176" t="s">
        <v>135</v>
      </c>
      <c r="E96" s="177" t="s">
        <v>704</v>
      </c>
      <c r="F96" s="178" t="s">
        <v>705</v>
      </c>
      <c r="G96" s="179" t="s">
        <v>412</v>
      </c>
      <c r="H96" s="180">
        <v>1</v>
      </c>
      <c r="I96" s="181"/>
      <c r="J96" s="182">
        <f t="shared" si="0"/>
        <v>0</v>
      </c>
      <c r="K96" s="178" t="s">
        <v>32</v>
      </c>
      <c r="L96" s="42"/>
      <c r="M96" s="183" t="s">
        <v>32</v>
      </c>
      <c r="N96" s="184" t="s">
        <v>50</v>
      </c>
      <c r="O96" s="67"/>
      <c r="P96" s="185">
        <f t="shared" si="1"/>
        <v>0</v>
      </c>
      <c r="Q96" s="185">
        <v>0</v>
      </c>
      <c r="R96" s="185">
        <f t="shared" si="2"/>
        <v>0</v>
      </c>
      <c r="S96" s="185">
        <v>0</v>
      </c>
      <c r="T96" s="186">
        <f t="shared" si="3"/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696</v>
      </c>
      <c r="AT96" s="187" t="s">
        <v>135</v>
      </c>
      <c r="AU96" s="187" t="s">
        <v>133</v>
      </c>
      <c r="AY96" s="19" t="s">
        <v>132</v>
      </c>
      <c r="BE96" s="188">
        <f t="shared" si="4"/>
        <v>0</v>
      </c>
      <c r="BF96" s="188">
        <f t="shared" si="5"/>
        <v>0</v>
      </c>
      <c r="BG96" s="188">
        <f t="shared" si="6"/>
        <v>0</v>
      </c>
      <c r="BH96" s="188">
        <f t="shared" si="7"/>
        <v>0</v>
      </c>
      <c r="BI96" s="188">
        <f t="shared" si="8"/>
        <v>0</v>
      </c>
      <c r="BJ96" s="19" t="s">
        <v>86</v>
      </c>
      <c r="BK96" s="188">
        <f t="shared" si="9"/>
        <v>0</v>
      </c>
      <c r="BL96" s="19" t="s">
        <v>696</v>
      </c>
      <c r="BM96" s="187" t="s">
        <v>706</v>
      </c>
    </row>
    <row r="97" spans="1:65" s="2" customFormat="1" ht="24.2" customHeight="1">
      <c r="A97" s="37"/>
      <c r="B97" s="38"/>
      <c r="C97" s="176" t="s">
        <v>181</v>
      </c>
      <c r="D97" s="176" t="s">
        <v>135</v>
      </c>
      <c r="E97" s="177" t="s">
        <v>707</v>
      </c>
      <c r="F97" s="178" t="s">
        <v>708</v>
      </c>
      <c r="G97" s="179" t="s">
        <v>412</v>
      </c>
      <c r="H97" s="180">
        <v>122</v>
      </c>
      <c r="I97" s="181"/>
      <c r="J97" s="182">
        <f t="shared" si="0"/>
        <v>0</v>
      </c>
      <c r="K97" s="178" t="s">
        <v>32</v>
      </c>
      <c r="L97" s="42"/>
      <c r="M97" s="183" t="s">
        <v>32</v>
      </c>
      <c r="N97" s="184" t="s">
        <v>50</v>
      </c>
      <c r="O97" s="67"/>
      <c r="P97" s="185">
        <f t="shared" si="1"/>
        <v>0</v>
      </c>
      <c r="Q97" s="185">
        <v>0</v>
      </c>
      <c r="R97" s="185">
        <f t="shared" si="2"/>
        <v>0</v>
      </c>
      <c r="S97" s="185">
        <v>0</v>
      </c>
      <c r="T97" s="186">
        <f t="shared" si="3"/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696</v>
      </c>
      <c r="AT97" s="187" t="s">
        <v>135</v>
      </c>
      <c r="AU97" s="187" t="s">
        <v>133</v>
      </c>
      <c r="AY97" s="19" t="s">
        <v>132</v>
      </c>
      <c r="BE97" s="188">
        <f t="shared" si="4"/>
        <v>0</v>
      </c>
      <c r="BF97" s="188">
        <f t="shared" si="5"/>
        <v>0</v>
      </c>
      <c r="BG97" s="188">
        <f t="shared" si="6"/>
        <v>0</v>
      </c>
      <c r="BH97" s="188">
        <f t="shared" si="7"/>
        <v>0</v>
      </c>
      <c r="BI97" s="188">
        <f t="shared" si="8"/>
        <v>0</v>
      </c>
      <c r="BJ97" s="19" t="s">
        <v>86</v>
      </c>
      <c r="BK97" s="188">
        <f t="shared" si="9"/>
        <v>0</v>
      </c>
      <c r="BL97" s="19" t="s">
        <v>696</v>
      </c>
      <c r="BM97" s="187" t="s">
        <v>709</v>
      </c>
    </row>
    <row r="98" spans="1:65" s="2" customFormat="1" ht="24.2" customHeight="1">
      <c r="A98" s="37"/>
      <c r="B98" s="38"/>
      <c r="C98" s="176" t="s">
        <v>187</v>
      </c>
      <c r="D98" s="176" t="s">
        <v>135</v>
      </c>
      <c r="E98" s="177" t="s">
        <v>710</v>
      </c>
      <c r="F98" s="178" t="s">
        <v>711</v>
      </c>
      <c r="G98" s="179" t="s">
        <v>412</v>
      </c>
      <c r="H98" s="180">
        <v>10</v>
      </c>
      <c r="I98" s="181"/>
      <c r="J98" s="182">
        <f t="shared" si="0"/>
        <v>0</v>
      </c>
      <c r="K98" s="178" t="s">
        <v>32</v>
      </c>
      <c r="L98" s="42"/>
      <c r="M98" s="183" t="s">
        <v>32</v>
      </c>
      <c r="N98" s="184" t="s">
        <v>50</v>
      </c>
      <c r="O98" s="67"/>
      <c r="P98" s="185">
        <f t="shared" si="1"/>
        <v>0</v>
      </c>
      <c r="Q98" s="185">
        <v>0</v>
      </c>
      <c r="R98" s="185">
        <f t="shared" si="2"/>
        <v>0</v>
      </c>
      <c r="S98" s="185">
        <v>0</v>
      </c>
      <c r="T98" s="186">
        <f t="shared" si="3"/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7" t="s">
        <v>696</v>
      </c>
      <c r="AT98" s="187" t="s">
        <v>135</v>
      </c>
      <c r="AU98" s="187" t="s">
        <v>133</v>
      </c>
      <c r="AY98" s="19" t="s">
        <v>132</v>
      </c>
      <c r="BE98" s="188">
        <f t="shared" si="4"/>
        <v>0</v>
      </c>
      <c r="BF98" s="188">
        <f t="shared" si="5"/>
        <v>0</v>
      </c>
      <c r="BG98" s="188">
        <f t="shared" si="6"/>
        <v>0</v>
      </c>
      <c r="BH98" s="188">
        <f t="shared" si="7"/>
        <v>0</v>
      </c>
      <c r="BI98" s="188">
        <f t="shared" si="8"/>
        <v>0</v>
      </c>
      <c r="BJ98" s="19" t="s">
        <v>86</v>
      </c>
      <c r="BK98" s="188">
        <f t="shared" si="9"/>
        <v>0</v>
      </c>
      <c r="BL98" s="19" t="s">
        <v>696</v>
      </c>
      <c r="BM98" s="187" t="s">
        <v>712</v>
      </c>
    </row>
    <row r="99" spans="1:65" s="2" customFormat="1" ht="24.2" customHeight="1">
      <c r="A99" s="37"/>
      <c r="B99" s="38"/>
      <c r="C99" s="176" t="s">
        <v>192</v>
      </c>
      <c r="D99" s="176" t="s">
        <v>135</v>
      </c>
      <c r="E99" s="177" t="s">
        <v>713</v>
      </c>
      <c r="F99" s="178" t="s">
        <v>714</v>
      </c>
      <c r="G99" s="179" t="s">
        <v>412</v>
      </c>
      <c r="H99" s="180">
        <v>7</v>
      </c>
      <c r="I99" s="181"/>
      <c r="J99" s="182">
        <f t="shared" si="0"/>
        <v>0</v>
      </c>
      <c r="K99" s="178" t="s">
        <v>32</v>
      </c>
      <c r="L99" s="42"/>
      <c r="M99" s="183" t="s">
        <v>32</v>
      </c>
      <c r="N99" s="184" t="s">
        <v>50</v>
      </c>
      <c r="O99" s="67"/>
      <c r="P99" s="185">
        <f t="shared" si="1"/>
        <v>0</v>
      </c>
      <c r="Q99" s="185">
        <v>0</v>
      </c>
      <c r="R99" s="185">
        <f t="shared" si="2"/>
        <v>0</v>
      </c>
      <c r="S99" s="185">
        <v>0</v>
      </c>
      <c r="T99" s="186">
        <f t="shared" si="3"/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696</v>
      </c>
      <c r="AT99" s="187" t="s">
        <v>135</v>
      </c>
      <c r="AU99" s="187" t="s">
        <v>133</v>
      </c>
      <c r="AY99" s="19" t="s">
        <v>132</v>
      </c>
      <c r="BE99" s="188">
        <f t="shared" si="4"/>
        <v>0</v>
      </c>
      <c r="BF99" s="188">
        <f t="shared" si="5"/>
        <v>0</v>
      </c>
      <c r="BG99" s="188">
        <f t="shared" si="6"/>
        <v>0</v>
      </c>
      <c r="BH99" s="188">
        <f t="shared" si="7"/>
        <v>0</v>
      </c>
      <c r="BI99" s="188">
        <f t="shared" si="8"/>
        <v>0</v>
      </c>
      <c r="BJ99" s="19" t="s">
        <v>86</v>
      </c>
      <c r="BK99" s="188">
        <f t="shared" si="9"/>
        <v>0</v>
      </c>
      <c r="BL99" s="19" t="s">
        <v>696</v>
      </c>
      <c r="BM99" s="187" t="s">
        <v>715</v>
      </c>
    </row>
    <row r="100" spans="1:65" s="2" customFormat="1" ht="21.75" customHeight="1">
      <c r="A100" s="37"/>
      <c r="B100" s="38"/>
      <c r="C100" s="176" t="s">
        <v>173</v>
      </c>
      <c r="D100" s="176" t="s">
        <v>135</v>
      </c>
      <c r="E100" s="177" t="s">
        <v>716</v>
      </c>
      <c r="F100" s="178" t="s">
        <v>717</v>
      </c>
      <c r="G100" s="179" t="s">
        <v>412</v>
      </c>
      <c r="H100" s="180">
        <v>7</v>
      </c>
      <c r="I100" s="181"/>
      <c r="J100" s="182">
        <f t="shared" si="0"/>
        <v>0</v>
      </c>
      <c r="K100" s="178" t="s">
        <v>32</v>
      </c>
      <c r="L100" s="42"/>
      <c r="M100" s="183" t="s">
        <v>32</v>
      </c>
      <c r="N100" s="184" t="s">
        <v>50</v>
      </c>
      <c r="O100" s="67"/>
      <c r="P100" s="185">
        <f t="shared" si="1"/>
        <v>0</v>
      </c>
      <c r="Q100" s="185">
        <v>0</v>
      </c>
      <c r="R100" s="185">
        <f t="shared" si="2"/>
        <v>0</v>
      </c>
      <c r="S100" s="185">
        <v>0</v>
      </c>
      <c r="T100" s="186">
        <f t="shared" si="3"/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696</v>
      </c>
      <c r="AT100" s="187" t="s">
        <v>135</v>
      </c>
      <c r="AU100" s="187" t="s">
        <v>133</v>
      </c>
      <c r="AY100" s="19" t="s">
        <v>132</v>
      </c>
      <c r="BE100" s="188">
        <f t="shared" si="4"/>
        <v>0</v>
      </c>
      <c r="BF100" s="188">
        <f t="shared" si="5"/>
        <v>0</v>
      </c>
      <c r="BG100" s="188">
        <f t="shared" si="6"/>
        <v>0</v>
      </c>
      <c r="BH100" s="188">
        <f t="shared" si="7"/>
        <v>0</v>
      </c>
      <c r="BI100" s="188">
        <f t="shared" si="8"/>
        <v>0</v>
      </c>
      <c r="BJ100" s="19" t="s">
        <v>86</v>
      </c>
      <c r="BK100" s="188">
        <f t="shared" si="9"/>
        <v>0</v>
      </c>
      <c r="BL100" s="19" t="s">
        <v>696</v>
      </c>
      <c r="BM100" s="187" t="s">
        <v>718</v>
      </c>
    </row>
    <row r="101" spans="1:65" s="2" customFormat="1" ht="16.5" customHeight="1">
      <c r="A101" s="37"/>
      <c r="B101" s="38"/>
      <c r="C101" s="176" t="s">
        <v>206</v>
      </c>
      <c r="D101" s="176" t="s">
        <v>135</v>
      </c>
      <c r="E101" s="177" t="s">
        <v>719</v>
      </c>
      <c r="F101" s="178" t="s">
        <v>720</v>
      </c>
      <c r="G101" s="179" t="s">
        <v>412</v>
      </c>
      <c r="H101" s="180">
        <v>12</v>
      </c>
      <c r="I101" s="181"/>
      <c r="J101" s="182">
        <f t="shared" si="0"/>
        <v>0</v>
      </c>
      <c r="K101" s="178" t="s">
        <v>32</v>
      </c>
      <c r="L101" s="42"/>
      <c r="M101" s="183" t="s">
        <v>32</v>
      </c>
      <c r="N101" s="184" t="s">
        <v>50</v>
      </c>
      <c r="O101" s="67"/>
      <c r="P101" s="185">
        <f t="shared" si="1"/>
        <v>0</v>
      </c>
      <c r="Q101" s="185">
        <v>0</v>
      </c>
      <c r="R101" s="185">
        <f t="shared" si="2"/>
        <v>0</v>
      </c>
      <c r="S101" s="185">
        <v>0</v>
      </c>
      <c r="T101" s="186">
        <f t="shared" si="3"/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696</v>
      </c>
      <c r="AT101" s="187" t="s">
        <v>135</v>
      </c>
      <c r="AU101" s="187" t="s">
        <v>133</v>
      </c>
      <c r="AY101" s="19" t="s">
        <v>132</v>
      </c>
      <c r="BE101" s="188">
        <f t="shared" si="4"/>
        <v>0</v>
      </c>
      <c r="BF101" s="188">
        <f t="shared" si="5"/>
        <v>0</v>
      </c>
      <c r="BG101" s="188">
        <f t="shared" si="6"/>
        <v>0</v>
      </c>
      <c r="BH101" s="188">
        <f t="shared" si="7"/>
        <v>0</v>
      </c>
      <c r="BI101" s="188">
        <f t="shared" si="8"/>
        <v>0</v>
      </c>
      <c r="BJ101" s="19" t="s">
        <v>86</v>
      </c>
      <c r="BK101" s="188">
        <f t="shared" si="9"/>
        <v>0</v>
      </c>
      <c r="BL101" s="19" t="s">
        <v>696</v>
      </c>
      <c r="BM101" s="187" t="s">
        <v>721</v>
      </c>
    </row>
    <row r="102" spans="1:65" s="2" customFormat="1" ht="24.2" customHeight="1">
      <c r="A102" s="37"/>
      <c r="B102" s="38"/>
      <c r="C102" s="176" t="s">
        <v>215</v>
      </c>
      <c r="D102" s="176" t="s">
        <v>135</v>
      </c>
      <c r="E102" s="177" t="s">
        <v>722</v>
      </c>
      <c r="F102" s="178" t="s">
        <v>723</v>
      </c>
      <c r="G102" s="179" t="s">
        <v>209</v>
      </c>
      <c r="H102" s="180">
        <v>10</v>
      </c>
      <c r="I102" s="181"/>
      <c r="J102" s="182">
        <f t="shared" si="0"/>
        <v>0</v>
      </c>
      <c r="K102" s="178" t="s">
        <v>32</v>
      </c>
      <c r="L102" s="42"/>
      <c r="M102" s="183" t="s">
        <v>32</v>
      </c>
      <c r="N102" s="184" t="s">
        <v>50</v>
      </c>
      <c r="O102" s="67"/>
      <c r="P102" s="185">
        <f t="shared" si="1"/>
        <v>0</v>
      </c>
      <c r="Q102" s="185">
        <v>0</v>
      </c>
      <c r="R102" s="185">
        <f t="shared" si="2"/>
        <v>0</v>
      </c>
      <c r="S102" s="185">
        <v>0</v>
      </c>
      <c r="T102" s="186">
        <f t="shared" si="3"/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696</v>
      </c>
      <c r="AT102" s="187" t="s">
        <v>135</v>
      </c>
      <c r="AU102" s="187" t="s">
        <v>133</v>
      </c>
      <c r="AY102" s="19" t="s">
        <v>132</v>
      </c>
      <c r="BE102" s="188">
        <f t="shared" si="4"/>
        <v>0</v>
      </c>
      <c r="BF102" s="188">
        <f t="shared" si="5"/>
        <v>0</v>
      </c>
      <c r="BG102" s="188">
        <f t="shared" si="6"/>
        <v>0</v>
      </c>
      <c r="BH102" s="188">
        <f t="shared" si="7"/>
        <v>0</v>
      </c>
      <c r="BI102" s="188">
        <f t="shared" si="8"/>
        <v>0</v>
      </c>
      <c r="BJ102" s="19" t="s">
        <v>86</v>
      </c>
      <c r="BK102" s="188">
        <f t="shared" si="9"/>
        <v>0</v>
      </c>
      <c r="BL102" s="19" t="s">
        <v>696</v>
      </c>
      <c r="BM102" s="187" t="s">
        <v>724</v>
      </c>
    </row>
    <row r="103" spans="1:65" s="2" customFormat="1" ht="24.2" customHeight="1">
      <c r="A103" s="37"/>
      <c r="B103" s="38"/>
      <c r="C103" s="176" t="s">
        <v>223</v>
      </c>
      <c r="D103" s="176" t="s">
        <v>135</v>
      </c>
      <c r="E103" s="177" t="s">
        <v>725</v>
      </c>
      <c r="F103" s="178" t="s">
        <v>726</v>
      </c>
      <c r="G103" s="179" t="s">
        <v>209</v>
      </c>
      <c r="H103" s="180">
        <v>10</v>
      </c>
      <c r="I103" s="181"/>
      <c r="J103" s="182">
        <f t="shared" si="0"/>
        <v>0</v>
      </c>
      <c r="K103" s="178" t="s">
        <v>32</v>
      </c>
      <c r="L103" s="42"/>
      <c r="M103" s="183" t="s">
        <v>32</v>
      </c>
      <c r="N103" s="184" t="s">
        <v>50</v>
      </c>
      <c r="O103" s="67"/>
      <c r="P103" s="185">
        <f t="shared" si="1"/>
        <v>0</v>
      </c>
      <c r="Q103" s="185">
        <v>0</v>
      </c>
      <c r="R103" s="185">
        <f t="shared" si="2"/>
        <v>0</v>
      </c>
      <c r="S103" s="185">
        <v>0</v>
      </c>
      <c r="T103" s="186">
        <f t="shared" si="3"/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696</v>
      </c>
      <c r="AT103" s="187" t="s">
        <v>135</v>
      </c>
      <c r="AU103" s="187" t="s">
        <v>133</v>
      </c>
      <c r="AY103" s="19" t="s">
        <v>132</v>
      </c>
      <c r="BE103" s="188">
        <f t="shared" si="4"/>
        <v>0</v>
      </c>
      <c r="BF103" s="188">
        <f t="shared" si="5"/>
        <v>0</v>
      </c>
      <c r="BG103" s="188">
        <f t="shared" si="6"/>
        <v>0</v>
      </c>
      <c r="BH103" s="188">
        <f t="shared" si="7"/>
        <v>0</v>
      </c>
      <c r="BI103" s="188">
        <f t="shared" si="8"/>
        <v>0</v>
      </c>
      <c r="BJ103" s="19" t="s">
        <v>86</v>
      </c>
      <c r="BK103" s="188">
        <f t="shared" si="9"/>
        <v>0</v>
      </c>
      <c r="BL103" s="19" t="s">
        <v>696</v>
      </c>
      <c r="BM103" s="187" t="s">
        <v>727</v>
      </c>
    </row>
    <row r="104" spans="1:65" s="2" customFormat="1" ht="16.5" customHeight="1">
      <c r="A104" s="37"/>
      <c r="B104" s="38"/>
      <c r="C104" s="176" t="s">
        <v>233</v>
      </c>
      <c r="D104" s="176" t="s">
        <v>135</v>
      </c>
      <c r="E104" s="177" t="s">
        <v>728</v>
      </c>
      <c r="F104" s="178" t="s">
        <v>729</v>
      </c>
      <c r="G104" s="179" t="s">
        <v>412</v>
      </c>
      <c r="H104" s="180">
        <v>1</v>
      </c>
      <c r="I104" s="181"/>
      <c r="J104" s="182">
        <f t="shared" si="0"/>
        <v>0</v>
      </c>
      <c r="K104" s="178" t="s">
        <v>32</v>
      </c>
      <c r="L104" s="42"/>
      <c r="M104" s="183" t="s">
        <v>32</v>
      </c>
      <c r="N104" s="184" t="s">
        <v>50</v>
      </c>
      <c r="O104" s="67"/>
      <c r="P104" s="185">
        <f t="shared" si="1"/>
        <v>0</v>
      </c>
      <c r="Q104" s="185">
        <v>0</v>
      </c>
      <c r="R104" s="185">
        <f t="shared" si="2"/>
        <v>0</v>
      </c>
      <c r="S104" s="185">
        <v>0</v>
      </c>
      <c r="T104" s="186">
        <f t="shared" si="3"/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87" t="s">
        <v>696</v>
      </c>
      <c r="AT104" s="187" t="s">
        <v>135</v>
      </c>
      <c r="AU104" s="187" t="s">
        <v>133</v>
      </c>
      <c r="AY104" s="19" t="s">
        <v>132</v>
      </c>
      <c r="BE104" s="188">
        <f t="shared" si="4"/>
        <v>0</v>
      </c>
      <c r="BF104" s="188">
        <f t="shared" si="5"/>
        <v>0</v>
      </c>
      <c r="BG104" s="188">
        <f t="shared" si="6"/>
        <v>0</v>
      </c>
      <c r="BH104" s="188">
        <f t="shared" si="7"/>
        <v>0</v>
      </c>
      <c r="BI104" s="188">
        <f t="shared" si="8"/>
        <v>0</v>
      </c>
      <c r="BJ104" s="19" t="s">
        <v>86</v>
      </c>
      <c r="BK104" s="188">
        <f t="shared" si="9"/>
        <v>0</v>
      </c>
      <c r="BL104" s="19" t="s">
        <v>696</v>
      </c>
      <c r="BM104" s="187" t="s">
        <v>730</v>
      </c>
    </row>
    <row r="105" spans="1:65" s="2" customFormat="1" ht="16.5" customHeight="1">
      <c r="A105" s="37"/>
      <c r="B105" s="38"/>
      <c r="C105" s="176" t="s">
        <v>239</v>
      </c>
      <c r="D105" s="176" t="s">
        <v>135</v>
      </c>
      <c r="E105" s="177" t="s">
        <v>731</v>
      </c>
      <c r="F105" s="178" t="s">
        <v>732</v>
      </c>
      <c r="G105" s="179" t="s">
        <v>412</v>
      </c>
      <c r="H105" s="180">
        <v>2</v>
      </c>
      <c r="I105" s="181"/>
      <c r="J105" s="182">
        <f t="shared" si="0"/>
        <v>0</v>
      </c>
      <c r="K105" s="178" t="s">
        <v>32</v>
      </c>
      <c r="L105" s="42"/>
      <c r="M105" s="183" t="s">
        <v>32</v>
      </c>
      <c r="N105" s="184" t="s">
        <v>50</v>
      </c>
      <c r="O105" s="67"/>
      <c r="P105" s="185">
        <f t="shared" si="1"/>
        <v>0</v>
      </c>
      <c r="Q105" s="185">
        <v>0</v>
      </c>
      <c r="R105" s="185">
        <f t="shared" si="2"/>
        <v>0</v>
      </c>
      <c r="S105" s="185">
        <v>0</v>
      </c>
      <c r="T105" s="186">
        <f t="shared" si="3"/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696</v>
      </c>
      <c r="AT105" s="187" t="s">
        <v>135</v>
      </c>
      <c r="AU105" s="187" t="s">
        <v>133</v>
      </c>
      <c r="AY105" s="19" t="s">
        <v>132</v>
      </c>
      <c r="BE105" s="188">
        <f t="shared" si="4"/>
        <v>0</v>
      </c>
      <c r="BF105" s="188">
        <f t="shared" si="5"/>
        <v>0</v>
      </c>
      <c r="BG105" s="188">
        <f t="shared" si="6"/>
        <v>0</v>
      </c>
      <c r="BH105" s="188">
        <f t="shared" si="7"/>
        <v>0</v>
      </c>
      <c r="BI105" s="188">
        <f t="shared" si="8"/>
        <v>0</v>
      </c>
      <c r="BJ105" s="19" t="s">
        <v>86</v>
      </c>
      <c r="BK105" s="188">
        <f t="shared" si="9"/>
        <v>0</v>
      </c>
      <c r="BL105" s="19" t="s">
        <v>696</v>
      </c>
      <c r="BM105" s="187" t="s">
        <v>733</v>
      </c>
    </row>
    <row r="106" spans="1:65" s="2" customFormat="1" ht="16.5" customHeight="1">
      <c r="A106" s="37"/>
      <c r="B106" s="38"/>
      <c r="C106" s="176" t="s">
        <v>247</v>
      </c>
      <c r="D106" s="176" t="s">
        <v>135</v>
      </c>
      <c r="E106" s="177" t="s">
        <v>734</v>
      </c>
      <c r="F106" s="178" t="s">
        <v>735</v>
      </c>
      <c r="G106" s="179" t="s">
        <v>209</v>
      </c>
      <c r="H106" s="180">
        <v>15</v>
      </c>
      <c r="I106" s="181"/>
      <c r="J106" s="182">
        <f t="shared" si="0"/>
        <v>0</v>
      </c>
      <c r="K106" s="178" t="s">
        <v>32</v>
      </c>
      <c r="L106" s="42"/>
      <c r="M106" s="183" t="s">
        <v>32</v>
      </c>
      <c r="N106" s="184" t="s">
        <v>50</v>
      </c>
      <c r="O106" s="67"/>
      <c r="P106" s="185">
        <f t="shared" si="1"/>
        <v>0</v>
      </c>
      <c r="Q106" s="185">
        <v>0</v>
      </c>
      <c r="R106" s="185">
        <f t="shared" si="2"/>
        <v>0</v>
      </c>
      <c r="S106" s="185">
        <v>0</v>
      </c>
      <c r="T106" s="186">
        <f t="shared" si="3"/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7" t="s">
        <v>696</v>
      </c>
      <c r="AT106" s="187" t="s">
        <v>135</v>
      </c>
      <c r="AU106" s="187" t="s">
        <v>133</v>
      </c>
      <c r="AY106" s="19" t="s">
        <v>132</v>
      </c>
      <c r="BE106" s="188">
        <f t="shared" si="4"/>
        <v>0</v>
      </c>
      <c r="BF106" s="188">
        <f t="shared" si="5"/>
        <v>0</v>
      </c>
      <c r="BG106" s="188">
        <f t="shared" si="6"/>
        <v>0</v>
      </c>
      <c r="BH106" s="188">
        <f t="shared" si="7"/>
        <v>0</v>
      </c>
      <c r="BI106" s="188">
        <f t="shared" si="8"/>
        <v>0</v>
      </c>
      <c r="BJ106" s="19" t="s">
        <v>86</v>
      </c>
      <c r="BK106" s="188">
        <f t="shared" si="9"/>
        <v>0</v>
      </c>
      <c r="BL106" s="19" t="s">
        <v>696</v>
      </c>
      <c r="BM106" s="187" t="s">
        <v>736</v>
      </c>
    </row>
    <row r="107" spans="1:65" s="2" customFormat="1" ht="21.75" customHeight="1">
      <c r="A107" s="37"/>
      <c r="B107" s="38"/>
      <c r="C107" s="176" t="s">
        <v>8</v>
      </c>
      <c r="D107" s="176" t="s">
        <v>135</v>
      </c>
      <c r="E107" s="177" t="s">
        <v>737</v>
      </c>
      <c r="F107" s="178" t="s">
        <v>738</v>
      </c>
      <c r="G107" s="179" t="s">
        <v>739</v>
      </c>
      <c r="H107" s="180">
        <v>8</v>
      </c>
      <c r="I107" s="181"/>
      <c r="J107" s="182">
        <f t="shared" si="0"/>
        <v>0</v>
      </c>
      <c r="K107" s="178" t="s">
        <v>32</v>
      </c>
      <c r="L107" s="42"/>
      <c r="M107" s="183" t="s">
        <v>32</v>
      </c>
      <c r="N107" s="184" t="s">
        <v>50</v>
      </c>
      <c r="O107" s="67"/>
      <c r="P107" s="185">
        <f t="shared" si="1"/>
        <v>0</v>
      </c>
      <c r="Q107" s="185">
        <v>0</v>
      </c>
      <c r="R107" s="185">
        <f t="shared" si="2"/>
        <v>0</v>
      </c>
      <c r="S107" s="185">
        <v>0</v>
      </c>
      <c r="T107" s="186">
        <f t="shared" si="3"/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696</v>
      </c>
      <c r="AT107" s="187" t="s">
        <v>135</v>
      </c>
      <c r="AU107" s="187" t="s">
        <v>133</v>
      </c>
      <c r="AY107" s="19" t="s">
        <v>132</v>
      </c>
      <c r="BE107" s="188">
        <f t="shared" si="4"/>
        <v>0</v>
      </c>
      <c r="BF107" s="188">
        <f t="shared" si="5"/>
        <v>0</v>
      </c>
      <c r="BG107" s="188">
        <f t="shared" si="6"/>
        <v>0</v>
      </c>
      <c r="BH107" s="188">
        <f t="shared" si="7"/>
        <v>0</v>
      </c>
      <c r="BI107" s="188">
        <f t="shared" si="8"/>
        <v>0</v>
      </c>
      <c r="BJ107" s="19" t="s">
        <v>86</v>
      </c>
      <c r="BK107" s="188">
        <f t="shared" si="9"/>
        <v>0</v>
      </c>
      <c r="BL107" s="19" t="s">
        <v>696</v>
      </c>
      <c r="BM107" s="187" t="s">
        <v>740</v>
      </c>
    </row>
    <row r="108" spans="1:65" s="2" customFormat="1" ht="21.75" customHeight="1">
      <c r="A108" s="37"/>
      <c r="B108" s="38"/>
      <c r="C108" s="176" t="s">
        <v>261</v>
      </c>
      <c r="D108" s="176" t="s">
        <v>135</v>
      </c>
      <c r="E108" s="177" t="s">
        <v>741</v>
      </c>
      <c r="F108" s="178" t="s">
        <v>742</v>
      </c>
      <c r="G108" s="179" t="s">
        <v>412</v>
      </c>
      <c r="H108" s="180">
        <v>1</v>
      </c>
      <c r="I108" s="181"/>
      <c r="J108" s="182">
        <f t="shared" si="0"/>
        <v>0</v>
      </c>
      <c r="K108" s="178" t="s">
        <v>32</v>
      </c>
      <c r="L108" s="42"/>
      <c r="M108" s="183" t="s">
        <v>32</v>
      </c>
      <c r="N108" s="184" t="s">
        <v>50</v>
      </c>
      <c r="O108" s="67"/>
      <c r="P108" s="185">
        <f t="shared" si="1"/>
        <v>0</v>
      </c>
      <c r="Q108" s="185">
        <v>0</v>
      </c>
      <c r="R108" s="185">
        <f t="shared" si="2"/>
        <v>0</v>
      </c>
      <c r="S108" s="185">
        <v>0</v>
      </c>
      <c r="T108" s="186">
        <f t="shared" si="3"/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696</v>
      </c>
      <c r="AT108" s="187" t="s">
        <v>135</v>
      </c>
      <c r="AU108" s="187" t="s">
        <v>133</v>
      </c>
      <c r="AY108" s="19" t="s">
        <v>132</v>
      </c>
      <c r="BE108" s="188">
        <f t="shared" si="4"/>
        <v>0</v>
      </c>
      <c r="BF108" s="188">
        <f t="shared" si="5"/>
        <v>0</v>
      </c>
      <c r="BG108" s="188">
        <f t="shared" si="6"/>
        <v>0</v>
      </c>
      <c r="BH108" s="188">
        <f t="shared" si="7"/>
        <v>0</v>
      </c>
      <c r="BI108" s="188">
        <f t="shared" si="8"/>
        <v>0</v>
      </c>
      <c r="BJ108" s="19" t="s">
        <v>86</v>
      </c>
      <c r="BK108" s="188">
        <f t="shared" si="9"/>
        <v>0</v>
      </c>
      <c r="BL108" s="19" t="s">
        <v>696</v>
      </c>
      <c r="BM108" s="187" t="s">
        <v>743</v>
      </c>
    </row>
    <row r="109" spans="1:65" s="12" customFormat="1" ht="20.85" customHeight="1">
      <c r="B109" s="160"/>
      <c r="C109" s="161"/>
      <c r="D109" s="162" t="s">
        <v>78</v>
      </c>
      <c r="E109" s="174" t="s">
        <v>744</v>
      </c>
      <c r="F109" s="174" t="s">
        <v>745</v>
      </c>
      <c r="G109" s="161"/>
      <c r="H109" s="161"/>
      <c r="I109" s="164"/>
      <c r="J109" s="175">
        <f>BK109</f>
        <v>0</v>
      </c>
      <c r="K109" s="161"/>
      <c r="L109" s="166"/>
      <c r="M109" s="167"/>
      <c r="N109" s="168"/>
      <c r="O109" s="168"/>
      <c r="P109" s="169">
        <f>SUM(P110:P118)</f>
        <v>0</v>
      </c>
      <c r="Q109" s="168"/>
      <c r="R109" s="169">
        <f>SUM(R110:R118)</f>
        <v>0</v>
      </c>
      <c r="S109" s="168"/>
      <c r="T109" s="170">
        <f>SUM(T110:T118)</f>
        <v>0</v>
      </c>
      <c r="AR109" s="171" t="s">
        <v>139</v>
      </c>
      <c r="AT109" s="172" t="s">
        <v>78</v>
      </c>
      <c r="AU109" s="172" t="s">
        <v>88</v>
      </c>
      <c r="AY109" s="171" t="s">
        <v>132</v>
      </c>
      <c r="BK109" s="173">
        <f>SUM(BK110:BK118)</f>
        <v>0</v>
      </c>
    </row>
    <row r="110" spans="1:65" s="2" customFormat="1" ht="24.2" customHeight="1">
      <c r="A110" s="37"/>
      <c r="B110" s="38"/>
      <c r="C110" s="176" t="s">
        <v>266</v>
      </c>
      <c r="D110" s="176" t="s">
        <v>135</v>
      </c>
      <c r="E110" s="177" t="s">
        <v>746</v>
      </c>
      <c r="F110" s="178" t="s">
        <v>747</v>
      </c>
      <c r="G110" s="179" t="s">
        <v>138</v>
      </c>
      <c r="H110" s="180">
        <v>1</v>
      </c>
      <c r="I110" s="181"/>
      <c r="J110" s="182">
        <f t="shared" ref="J110:J118" si="10">ROUND(I110*H110,2)</f>
        <v>0</v>
      </c>
      <c r="K110" s="178" t="s">
        <v>32</v>
      </c>
      <c r="L110" s="42"/>
      <c r="M110" s="183" t="s">
        <v>32</v>
      </c>
      <c r="N110" s="184" t="s">
        <v>50</v>
      </c>
      <c r="O110" s="67"/>
      <c r="P110" s="185">
        <f t="shared" ref="P110:P118" si="11">O110*H110</f>
        <v>0</v>
      </c>
      <c r="Q110" s="185">
        <v>0</v>
      </c>
      <c r="R110" s="185">
        <f t="shared" ref="R110:R118" si="12">Q110*H110</f>
        <v>0</v>
      </c>
      <c r="S110" s="185">
        <v>0</v>
      </c>
      <c r="T110" s="186">
        <f t="shared" ref="T110:T118" si="13"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696</v>
      </c>
      <c r="AT110" s="187" t="s">
        <v>135</v>
      </c>
      <c r="AU110" s="187" t="s">
        <v>133</v>
      </c>
      <c r="AY110" s="19" t="s">
        <v>132</v>
      </c>
      <c r="BE110" s="188">
        <f t="shared" ref="BE110:BE118" si="14">IF(N110="základní",J110,0)</f>
        <v>0</v>
      </c>
      <c r="BF110" s="188">
        <f t="shared" ref="BF110:BF118" si="15">IF(N110="snížená",J110,0)</f>
        <v>0</v>
      </c>
      <c r="BG110" s="188">
        <f t="shared" ref="BG110:BG118" si="16">IF(N110="zákl. přenesená",J110,0)</f>
        <v>0</v>
      </c>
      <c r="BH110" s="188">
        <f t="shared" ref="BH110:BH118" si="17">IF(N110="sníž. přenesená",J110,0)</f>
        <v>0</v>
      </c>
      <c r="BI110" s="188">
        <f t="shared" ref="BI110:BI118" si="18">IF(N110="nulová",J110,0)</f>
        <v>0</v>
      </c>
      <c r="BJ110" s="19" t="s">
        <v>86</v>
      </c>
      <c r="BK110" s="188">
        <f t="shared" ref="BK110:BK118" si="19">ROUND(I110*H110,2)</f>
        <v>0</v>
      </c>
      <c r="BL110" s="19" t="s">
        <v>696</v>
      </c>
      <c r="BM110" s="187" t="s">
        <v>748</v>
      </c>
    </row>
    <row r="111" spans="1:65" s="2" customFormat="1" ht="16.5" customHeight="1">
      <c r="A111" s="37"/>
      <c r="B111" s="38"/>
      <c r="C111" s="176" t="s">
        <v>274</v>
      </c>
      <c r="D111" s="176" t="s">
        <v>135</v>
      </c>
      <c r="E111" s="177" t="s">
        <v>749</v>
      </c>
      <c r="F111" s="178" t="s">
        <v>750</v>
      </c>
      <c r="G111" s="179" t="s">
        <v>138</v>
      </c>
      <c r="H111" s="180">
        <v>1</v>
      </c>
      <c r="I111" s="181"/>
      <c r="J111" s="182">
        <f t="shared" si="10"/>
        <v>0</v>
      </c>
      <c r="K111" s="178" t="s">
        <v>32</v>
      </c>
      <c r="L111" s="42"/>
      <c r="M111" s="183" t="s">
        <v>32</v>
      </c>
      <c r="N111" s="184" t="s">
        <v>50</v>
      </c>
      <c r="O111" s="67"/>
      <c r="P111" s="185">
        <f t="shared" si="11"/>
        <v>0</v>
      </c>
      <c r="Q111" s="185">
        <v>0</v>
      </c>
      <c r="R111" s="185">
        <f t="shared" si="12"/>
        <v>0</v>
      </c>
      <c r="S111" s="185">
        <v>0</v>
      </c>
      <c r="T111" s="186">
        <f t="shared" si="13"/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7" t="s">
        <v>696</v>
      </c>
      <c r="AT111" s="187" t="s">
        <v>135</v>
      </c>
      <c r="AU111" s="187" t="s">
        <v>133</v>
      </c>
      <c r="AY111" s="19" t="s">
        <v>132</v>
      </c>
      <c r="BE111" s="188">
        <f t="shared" si="14"/>
        <v>0</v>
      </c>
      <c r="BF111" s="188">
        <f t="shared" si="15"/>
        <v>0</v>
      </c>
      <c r="BG111" s="188">
        <f t="shared" si="16"/>
        <v>0</v>
      </c>
      <c r="BH111" s="188">
        <f t="shared" si="17"/>
        <v>0</v>
      </c>
      <c r="BI111" s="188">
        <f t="shared" si="18"/>
        <v>0</v>
      </c>
      <c r="BJ111" s="19" t="s">
        <v>86</v>
      </c>
      <c r="BK111" s="188">
        <f t="shared" si="19"/>
        <v>0</v>
      </c>
      <c r="BL111" s="19" t="s">
        <v>696</v>
      </c>
      <c r="BM111" s="187" t="s">
        <v>751</v>
      </c>
    </row>
    <row r="112" spans="1:65" s="2" customFormat="1" ht="24.2" customHeight="1">
      <c r="A112" s="37"/>
      <c r="B112" s="38"/>
      <c r="C112" s="176" t="s">
        <v>281</v>
      </c>
      <c r="D112" s="176" t="s">
        <v>135</v>
      </c>
      <c r="E112" s="177" t="s">
        <v>752</v>
      </c>
      <c r="F112" s="178" t="s">
        <v>753</v>
      </c>
      <c r="G112" s="179" t="s">
        <v>209</v>
      </c>
      <c r="H112" s="180">
        <v>15</v>
      </c>
      <c r="I112" s="181"/>
      <c r="J112" s="182">
        <f t="shared" si="10"/>
        <v>0</v>
      </c>
      <c r="K112" s="178" t="s">
        <v>32</v>
      </c>
      <c r="L112" s="42"/>
      <c r="M112" s="183" t="s">
        <v>32</v>
      </c>
      <c r="N112" s="184" t="s">
        <v>50</v>
      </c>
      <c r="O112" s="67"/>
      <c r="P112" s="185">
        <f t="shared" si="11"/>
        <v>0</v>
      </c>
      <c r="Q112" s="185">
        <v>0</v>
      </c>
      <c r="R112" s="185">
        <f t="shared" si="12"/>
        <v>0</v>
      </c>
      <c r="S112" s="185">
        <v>0</v>
      </c>
      <c r="T112" s="186">
        <f t="shared" si="13"/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696</v>
      </c>
      <c r="AT112" s="187" t="s">
        <v>135</v>
      </c>
      <c r="AU112" s="187" t="s">
        <v>133</v>
      </c>
      <c r="AY112" s="19" t="s">
        <v>132</v>
      </c>
      <c r="BE112" s="188">
        <f t="shared" si="14"/>
        <v>0</v>
      </c>
      <c r="BF112" s="188">
        <f t="shared" si="15"/>
        <v>0</v>
      </c>
      <c r="BG112" s="188">
        <f t="shared" si="16"/>
        <v>0</v>
      </c>
      <c r="BH112" s="188">
        <f t="shared" si="17"/>
        <v>0</v>
      </c>
      <c r="BI112" s="188">
        <f t="shared" si="18"/>
        <v>0</v>
      </c>
      <c r="BJ112" s="19" t="s">
        <v>86</v>
      </c>
      <c r="BK112" s="188">
        <f t="shared" si="19"/>
        <v>0</v>
      </c>
      <c r="BL112" s="19" t="s">
        <v>696</v>
      </c>
      <c r="BM112" s="187" t="s">
        <v>754</v>
      </c>
    </row>
    <row r="113" spans="1:65" s="2" customFormat="1" ht="24.2" customHeight="1">
      <c r="A113" s="37"/>
      <c r="B113" s="38"/>
      <c r="C113" s="176" t="s">
        <v>286</v>
      </c>
      <c r="D113" s="176" t="s">
        <v>135</v>
      </c>
      <c r="E113" s="177" t="s">
        <v>755</v>
      </c>
      <c r="F113" s="178" t="s">
        <v>756</v>
      </c>
      <c r="G113" s="179" t="s">
        <v>209</v>
      </c>
      <c r="H113" s="180">
        <v>15</v>
      </c>
      <c r="I113" s="181"/>
      <c r="J113" s="182">
        <f t="shared" si="10"/>
        <v>0</v>
      </c>
      <c r="K113" s="178" t="s">
        <v>32</v>
      </c>
      <c r="L113" s="42"/>
      <c r="M113" s="183" t="s">
        <v>32</v>
      </c>
      <c r="N113" s="184" t="s">
        <v>50</v>
      </c>
      <c r="O113" s="67"/>
      <c r="P113" s="185">
        <f t="shared" si="11"/>
        <v>0</v>
      </c>
      <c r="Q113" s="185">
        <v>0</v>
      </c>
      <c r="R113" s="185">
        <f t="shared" si="12"/>
        <v>0</v>
      </c>
      <c r="S113" s="185">
        <v>0</v>
      </c>
      <c r="T113" s="186">
        <f t="shared" si="13"/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696</v>
      </c>
      <c r="AT113" s="187" t="s">
        <v>135</v>
      </c>
      <c r="AU113" s="187" t="s">
        <v>133</v>
      </c>
      <c r="AY113" s="19" t="s">
        <v>132</v>
      </c>
      <c r="BE113" s="188">
        <f t="shared" si="14"/>
        <v>0</v>
      </c>
      <c r="BF113" s="188">
        <f t="shared" si="15"/>
        <v>0</v>
      </c>
      <c r="BG113" s="188">
        <f t="shared" si="16"/>
        <v>0</v>
      </c>
      <c r="BH113" s="188">
        <f t="shared" si="17"/>
        <v>0</v>
      </c>
      <c r="BI113" s="188">
        <f t="shared" si="18"/>
        <v>0</v>
      </c>
      <c r="BJ113" s="19" t="s">
        <v>86</v>
      </c>
      <c r="BK113" s="188">
        <f t="shared" si="19"/>
        <v>0</v>
      </c>
      <c r="BL113" s="19" t="s">
        <v>696</v>
      </c>
      <c r="BM113" s="187" t="s">
        <v>757</v>
      </c>
    </row>
    <row r="114" spans="1:65" s="2" customFormat="1" ht="16.5" customHeight="1">
      <c r="A114" s="37"/>
      <c r="B114" s="38"/>
      <c r="C114" s="176" t="s">
        <v>7</v>
      </c>
      <c r="D114" s="176" t="s">
        <v>135</v>
      </c>
      <c r="E114" s="177" t="s">
        <v>758</v>
      </c>
      <c r="F114" s="178" t="s">
        <v>759</v>
      </c>
      <c r="G114" s="179" t="s">
        <v>195</v>
      </c>
      <c r="H114" s="180">
        <v>5</v>
      </c>
      <c r="I114" s="181"/>
      <c r="J114" s="182">
        <f t="shared" si="10"/>
        <v>0</v>
      </c>
      <c r="K114" s="178" t="s">
        <v>32</v>
      </c>
      <c r="L114" s="42"/>
      <c r="M114" s="183" t="s">
        <v>32</v>
      </c>
      <c r="N114" s="184" t="s">
        <v>50</v>
      </c>
      <c r="O114" s="67"/>
      <c r="P114" s="185">
        <f t="shared" si="11"/>
        <v>0</v>
      </c>
      <c r="Q114" s="185">
        <v>0</v>
      </c>
      <c r="R114" s="185">
        <f t="shared" si="12"/>
        <v>0</v>
      </c>
      <c r="S114" s="185">
        <v>0</v>
      </c>
      <c r="T114" s="186">
        <f t="shared" si="13"/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87" t="s">
        <v>696</v>
      </c>
      <c r="AT114" s="187" t="s">
        <v>135</v>
      </c>
      <c r="AU114" s="187" t="s">
        <v>133</v>
      </c>
      <c r="AY114" s="19" t="s">
        <v>132</v>
      </c>
      <c r="BE114" s="188">
        <f t="shared" si="14"/>
        <v>0</v>
      </c>
      <c r="BF114" s="188">
        <f t="shared" si="15"/>
        <v>0</v>
      </c>
      <c r="BG114" s="188">
        <f t="shared" si="16"/>
        <v>0</v>
      </c>
      <c r="BH114" s="188">
        <f t="shared" si="17"/>
        <v>0</v>
      </c>
      <c r="BI114" s="188">
        <f t="shared" si="18"/>
        <v>0</v>
      </c>
      <c r="BJ114" s="19" t="s">
        <v>86</v>
      </c>
      <c r="BK114" s="188">
        <f t="shared" si="19"/>
        <v>0</v>
      </c>
      <c r="BL114" s="19" t="s">
        <v>696</v>
      </c>
      <c r="BM114" s="187" t="s">
        <v>760</v>
      </c>
    </row>
    <row r="115" spans="1:65" s="2" customFormat="1" ht="24.2" customHeight="1">
      <c r="A115" s="37"/>
      <c r="B115" s="38"/>
      <c r="C115" s="176" t="s">
        <v>298</v>
      </c>
      <c r="D115" s="176" t="s">
        <v>135</v>
      </c>
      <c r="E115" s="177" t="s">
        <v>761</v>
      </c>
      <c r="F115" s="178" t="s">
        <v>762</v>
      </c>
      <c r="G115" s="179" t="s">
        <v>763</v>
      </c>
      <c r="H115" s="180">
        <v>1</v>
      </c>
      <c r="I115" s="181"/>
      <c r="J115" s="182">
        <f t="shared" si="10"/>
        <v>0</v>
      </c>
      <c r="K115" s="178" t="s">
        <v>32</v>
      </c>
      <c r="L115" s="42"/>
      <c r="M115" s="183" t="s">
        <v>32</v>
      </c>
      <c r="N115" s="184" t="s">
        <v>50</v>
      </c>
      <c r="O115" s="67"/>
      <c r="P115" s="185">
        <f t="shared" si="11"/>
        <v>0</v>
      </c>
      <c r="Q115" s="185">
        <v>0</v>
      </c>
      <c r="R115" s="185">
        <f t="shared" si="12"/>
        <v>0</v>
      </c>
      <c r="S115" s="185">
        <v>0</v>
      </c>
      <c r="T115" s="186">
        <f t="shared" si="13"/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696</v>
      </c>
      <c r="AT115" s="187" t="s">
        <v>135</v>
      </c>
      <c r="AU115" s="187" t="s">
        <v>133</v>
      </c>
      <c r="AY115" s="19" t="s">
        <v>132</v>
      </c>
      <c r="BE115" s="188">
        <f t="shared" si="14"/>
        <v>0</v>
      </c>
      <c r="BF115" s="188">
        <f t="shared" si="15"/>
        <v>0</v>
      </c>
      <c r="BG115" s="188">
        <f t="shared" si="16"/>
        <v>0</v>
      </c>
      <c r="BH115" s="188">
        <f t="shared" si="17"/>
        <v>0</v>
      </c>
      <c r="BI115" s="188">
        <f t="shared" si="18"/>
        <v>0</v>
      </c>
      <c r="BJ115" s="19" t="s">
        <v>86</v>
      </c>
      <c r="BK115" s="188">
        <f t="shared" si="19"/>
        <v>0</v>
      </c>
      <c r="BL115" s="19" t="s">
        <v>696</v>
      </c>
      <c r="BM115" s="187" t="s">
        <v>764</v>
      </c>
    </row>
    <row r="116" spans="1:65" s="2" customFormat="1" ht="24.2" customHeight="1">
      <c r="A116" s="37"/>
      <c r="B116" s="38"/>
      <c r="C116" s="176" t="s">
        <v>304</v>
      </c>
      <c r="D116" s="176" t="s">
        <v>135</v>
      </c>
      <c r="E116" s="177" t="s">
        <v>765</v>
      </c>
      <c r="F116" s="178" t="s">
        <v>766</v>
      </c>
      <c r="G116" s="179" t="s">
        <v>195</v>
      </c>
      <c r="H116" s="180">
        <v>5</v>
      </c>
      <c r="I116" s="181"/>
      <c r="J116" s="182">
        <f t="shared" si="10"/>
        <v>0</v>
      </c>
      <c r="K116" s="178" t="s">
        <v>32</v>
      </c>
      <c r="L116" s="42"/>
      <c r="M116" s="183" t="s">
        <v>32</v>
      </c>
      <c r="N116" s="184" t="s">
        <v>50</v>
      </c>
      <c r="O116" s="67"/>
      <c r="P116" s="185">
        <f t="shared" si="11"/>
        <v>0</v>
      </c>
      <c r="Q116" s="185">
        <v>0</v>
      </c>
      <c r="R116" s="185">
        <f t="shared" si="12"/>
        <v>0</v>
      </c>
      <c r="S116" s="185">
        <v>0</v>
      </c>
      <c r="T116" s="186">
        <f t="shared" si="13"/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696</v>
      </c>
      <c r="AT116" s="187" t="s">
        <v>135</v>
      </c>
      <c r="AU116" s="187" t="s">
        <v>133</v>
      </c>
      <c r="AY116" s="19" t="s">
        <v>132</v>
      </c>
      <c r="BE116" s="188">
        <f t="shared" si="14"/>
        <v>0</v>
      </c>
      <c r="BF116" s="188">
        <f t="shared" si="15"/>
        <v>0</v>
      </c>
      <c r="BG116" s="188">
        <f t="shared" si="16"/>
        <v>0</v>
      </c>
      <c r="BH116" s="188">
        <f t="shared" si="17"/>
        <v>0</v>
      </c>
      <c r="BI116" s="188">
        <f t="shared" si="18"/>
        <v>0</v>
      </c>
      <c r="BJ116" s="19" t="s">
        <v>86</v>
      </c>
      <c r="BK116" s="188">
        <f t="shared" si="19"/>
        <v>0</v>
      </c>
      <c r="BL116" s="19" t="s">
        <v>696</v>
      </c>
      <c r="BM116" s="187" t="s">
        <v>767</v>
      </c>
    </row>
    <row r="117" spans="1:65" s="2" customFormat="1" ht="16.5" customHeight="1">
      <c r="A117" s="37"/>
      <c r="B117" s="38"/>
      <c r="C117" s="176" t="s">
        <v>311</v>
      </c>
      <c r="D117" s="176" t="s">
        <v>135</v>
      </c>
      <c r="E117" s="177" t="s">
        <v>768</v>
      </c>
      <c r="F117" s="178" t="s">
        <v>769</v>
      </c>
      <c r="G117" s="179" t="s">
        <v>195</v>
      </c>
      <c r="H117" s="180">
        <v>5</v>
      </c>
      <c r="I117" s="181"/>
      <c r="J117" s="182">
        <f t="shared" si="10"/>
        <v>0</v>
      </c>
      <c r="K117" s="178" t="s">
        <v>32</v>
      </c>
      <c r="L117" s="42"/>
      <c r="M117" s="183" t="s">
        <v>32</v>
      </c>
      <c r="N117" s="184" t="s">
        <v>50</v>
      </c>
      <c r="O117" s="67"/>
      <c r="P117" s="185">
        <f t="shared" si="11"/>
        <v>0</v>
      </c>
      <c r="Q117" s="185">
        <v>0</v>
      </c>
      <c r="R117" s="185">
        <f t="shared" si="12"/>
        <v>0</v>
      </c>
      <c r="S117" s="185">
        <v>0</v>
      </c>
      <c r="T117" s="186">
        <f t="shared" si="13"/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696</v>
      </c>
      <c r="AT117" s="187" t="s">
        <v>135</v>
      </c>
      <c r="AU117" s="187" t="s">
        <v>133</v>
      </c>
      <c r="AY117" s="19" t="s">
        <v>132</v>
      </c>
      <c r="BE117" s="188">
        <f t="shared" si="14"/>
        <v>0</v>
      </c>
      <c r="BF117" s="188">
        <f t="shared" si="15"/>
        <v>0</v>
      </c>
      <c r="BG117" s="188">
        <f t="shared" si="16"/>
        <v>0</v>
      </c>
      <c r="BH117" s="188">
        <f t="shared" si="17"/>
        <v>0</v>
      </c>
      <c r="BI117" s="188">
        <f t="shared" si="18"/>
        <v>0</v>
      </c>
      <c r="BJ117" s="19" t="s">
        <v>86</v>
      </c>
      <c r="BK117" s="188">
        <f t="shared" si="19"/>
        <v>0</v>
      </c>
      <c r="BL117" s="19" t="s">
        <v>696</v>
      </c>
      <c r="BM117" s="187" t="s">
        <v>770</v>
      </c>
    </row>
    <row r="118" spans="1:65" s="2" customFormat="1" ht="16.5" customHeight="1">
      <c r="A118" s="37"/>
      <c r="B118" s="38"/>
      <c r="C118" s="176" t="s">
        <v>318</v>
      </c>
      <c r="D118" s="176" t="s">
        <v>135</v>
      </c>
      <c r="E118" s="177" t="s">
        <v>771</v>
      </c>
      <c r="F118" s="178" t="s">
        <v>772</v>
      </c>
      <c r="G118" s="179" t="s">
        <v>412</v>
      </c>
      <c r="H118" s="180">
        <v>6</v>
      </c>
      <c r="I118" s="181"/>
      <c r="J118" s="182">
        <f t="shared" si="10"/>
        <v>0</v>
      </c>
      <c r="K118" s="178" t="s">
        <v>32</v>
      </c>
      <c r="L118" s="42"/>
      <c r="M118" s="183" t="s">
        <v>32</v>
      </c>
      <c r="N118" s="184" t="s">
        <v>50</v>
      </c>
      <c r="O118" s="67"/>
      <c r="P118" s="185">
        <f t="shared" si="11"/>
        <v>0</v>
      </c>
      <c r="Q118" s="185">
        <v>0</v>
      </c>
      <c r="R118" s="185">
        <f t="shared" si="12"/>
        <v>0</v>
      </c>
      <c r="S118" s="185">
        <v>0</v>
      </c>
      <c r="T118" s="186">
        <f t="shared" si="13"/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696</v>
      </c>
      <c r="AT118" s="187" t="s">
        <v>135</v>
      </c>
      <c r="AU118" s="187" t="s">
        <v>133</v>
      </c>
      <c r="AY118" s="19" t="s">
        <v>132</v>
      </c>
      <c r="BE118" s="188">
        <f t="shared" si="14"/>
        <v>0</v>
      </c>
      <c r="BF118" s="188">
        <f t="shared" si="15"/>
        <v>0</v>
      </c>
      <c r="BG118" s="188">
        <f t="shared" si="16"/>
        <v>0</v>
      </c>
      <c r="BH118" s="188">
        <f t="shared" si="17"/>
        <v>0</v>
      </c>
      <c r="BI118" s="188">
        <f t="shared" si="18"/>
        <v>0</v>
      </c>
      <c r="BJ118" s="19" t="s">
        <v>86</v>
      </c>
      <c r="BK118" s="188">
        <f t="shared" si="19"/>
        <v>0</v>
      </c>
      <c r="BL118" s="19" t="s">
        <v>696</v>
      </c>
      <c r="BM118" s="187" t="s">
        <v>773</v>
      </c>
    </row>
    <row r="119" spans="1:65" s="12" customFormat="1" ht="20.85" customHeight="1">
      <c r="B119" s="160"/>
      <c r="C119" s="161"/>
      <c r="D119" s="162" t="s">
        <v>78</v>
      </c>
      <c r="E119" s="174" t="s">
        <v>774</v>
      </c>
      <c r="F119" s="174" t="s">
        <v>775</v>
      </c>
      <c r="G119" s="161"/>
      <c r="H119" s="161"/>
      <c r="I119" s="164"/>
      <c r="J119" s="175">
        <f>BK119</f>
        <v>0</v>
      </c>
      <c r="K119" s="161"/>
      <c r="L119" s="166"/>
      <c r="M119" s="167"/>
      <c r="N119" s="168"/>
      <c r="O119" s="168"/>
      <c r="P119" s="169">
        <f>SUM(P120:P125)</f>
        <v>0</v>
      </c>
      <c r="Q119" s="168"/>
      <c r="R119" s="169">
        <f>SUM(R120:R125)</f>
        <v>0</v>
      </c>
      <c r="S119" s="168"/>
      <c r="T119" s="170">
        <f>SUM(T120:T125)</f>
        <v>0</v>
      </c>
      <c r="AR119" s="171" t="s">
        <v>139</v>
      </c>
      <c r="AT119" s="172" t="s">
        <v>78</v>
      </c>
      <c r="AU119" s="172" t="s">
        <v>88</v>
      </c>
      <c r="AY119" s="171" t="s">
        <v>132</v>
      </c>
      <c r="BK119" s="173">
        <f>SUM(BK120:BK125)</f>
        <v>0</v>
      </c>
    </row>
    <row r="120" spans="1:65" s="2" customFormat="1" ht="16.5" customHeight="1">
      <c r="A120" s="37"/>
      <c r="B120" s="38"/>
      <c r="C120" s="176" t="s">
        <v>323</v>
      </c>
      <c r="D120" s="176" t="s">
        <v>135</v>
      </c>
      <c r="E120" s="177" t="s">
        <v>776</v>
      </c>
      <c r="F120" s="178" t="s">
        <v>777</v>
      </c>
      <c r="G120" s="179" t="s">
        <v>209</v>
      </c>
      <c r="H120" s="180">
        <v>500</v>
      </c>
      <c r="I120" s="181"/>
      <c r="J120" s="182">
        <f t="shared" ref="J120:J125" si="20">ROUND(I120*H120,2)</f>
        <v>0</v>
      </c>
      <c r="K120" s="178" t="s">
        <v>32</v>
      </c>
      <c r="L120" s="42"/>
      <c r="M120" s="183" t="s">
        <v>32</v>
      </c>
      <c r="N120" s="184" t="s">
        <v>50</v>
      </c>
      <c r="O120" s="67"/>
      <c r="P120" s="185">
        <f t="shared" ref="P120:P125" si="21">O120*H120</f>
        <v>0</v>
      </c>
      <c r="Q120" s="185">
        <v>0</v>
      </c>
      <c r="R120" s="185">
        <f t="shared" ref="R120:R125" si="22">Q120*H120</f>
        <v>0</v>
      </c>
      <c r="S120" s="185">
        <v>0</v>
      </c>
      <c r="T120" s="186">
        <f t="shared" ref="T120:T125" si="23"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696</v>
      </c>
      <c r="AT120" s="187" t="s">
        <v>135</v>
      </c>
      <c r="AU120" s="187" t="s">
        <v>133</v>
      </c>
      <c r="AY120" s="19" t="s">
        <v>132</v>
      </c>
      <c r="BE120" s="188">
        <f t="shared" ref="BE120:BE125" si="24">IF(N120="základní",J120,0)</f>
        <v>0</v>
      </c>
      <c r="BF120" s="188">
        <f t="shared" ref="BF120:BF125" si="25">IF(N120="snížená",J120,0)</f>
        <v>0</v>
      </c>
      <c r="BG120" s="188">
        <f t="shared" ref="BG120:BG125" si="26">IF(N120="zákl. přenesená",J120,0)</f>
        <v>0</v>
      </c>
      <c r="BH120" s="188">
        <f t="shared" ref="BH120:BH125" si="27">IF(N120="sníž. přenesená",J120,0)</f>
        <v>0</v>
      </c>
      <c r="BI120" s="188">
        <f t="shared" ref="BI120:BI125" si="28">IF(N120="nulová",J120,0)</f>
        <v>0</v>
      </c>
      <c r="BJ120" s="19" t="s">
        <v>86</v>
      </c>
      <c r="BK120" s="188">
        <f t="shared" ref="BK120:BK125" si="29">ROUND(I120*H120,2)</f>
        <v>0</v>
      </c>
      <c r="BL120" s="19" t="s">
        <v>696</v>
      </c>
      <c r="BM120" s="187" t="s">
        <v>778</v>
      </c>
    </row>
    <row r="121" spans="1:65" s="2" customFormat="1" ht="16.5" customHeight="1">
      <c r="A121" s="37"/>
      <c r="B121" s="38"/>
      <c r="C121" s="176" t="s">
        <v>328</v>
      </c>
      <c r="D121" s="176" t="s">
        <v>135</v>
      </c>
      <c r="E121" s="177" t="s">
        <v>779</v>
      </c>
      <c r="F121" s="178" t="s">
        <v>780</v>
      </c>
      <c r="G121" s="179" t="s">
        <v>412</v>
      </c>
      <c r="H121" s="180">
        <v>2</v>
      </c>
      <c r="I121" s="181"/>
      <c r="J121" s="182">
        <f t="shared" si="20"/>
        <v>0</v>
      </c>
      <c r="K121" s="178" t="s">
        <v>32</v>
      </c>
      <c r="L121" s="42"/>
      <c r="M121" s="183" t="s">
        <v>32</v>
      </c>
      <c r="N121" s="184" t="s">
        <v>50</v>
      </c>
      <c r="O121" s="67"/>
      <c r="P121" s="185">
        <f t="shared" si="21"/>
        <v>0</v>
      </c>
      <c r="Q121" s="185">
        <v>0</v>
      </c>
      <c r="R121" s="185">
        <f t="shared" si="22"/>
        <v>0</v>
      </c>
      <c r="S121" s="185">
        <v>0</v>
      </c>
      <c r="T121" s="186">
        <f t="shared" si="23"/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696</v>
      </c>
      <c r="AT121" s="187" t="s">
        <v>135</v>
      </c>
      <c r="AU121" s="187" t="s">
        <v>133</v>
      </c>
      <c r="AY121" s="19" t="s">
        <v>132</v>
      </c>
      <c r="BE121" s="188">
        <f t="shared" si="24"/>
        <v>0</v>
      </c>
      <c r="BF121" s="188">
        <f t="shared" si="25"/>
        <v>0</v>
      </c>
      <c r="BG121" s="188">
        <f t="shared" si="26"/>
        <v>0</v>
      </c>
      <c r="BH121" s="188">
        <f t="shared" si="27"/>
        <v>0</v>
      </c>
      <c r="BI121" s="188">
        <f t="shared" si="28"/>
        <v>0</v>
      </c>
      <c r="BJ121" s="19" t="s">
        <v>86</v>
      </c>
      <c r="BK121" s="188">
        <f t="shared" si="29"/>
        <v>0</v>
      </c>
      <c r="BL121" s="19" t="s">
        <v>696</v>
      </c>
      <c r="BM121" s="187" t="s">
        <v>781</v>
      </c>
    </row>
    <row r="122" spans="1:65" s="2" customFormat="1" ht="16.5" customHeight="1">
      <c r="A122" s="37"/>
      <c r="B122" s="38"/>
      <c r="C122" s="176" t="s">
        <v>333</v>
      </c>
      <c r="D122" s="176" t="s">
        <v>135</v>
      </c>
      <c r="E122" s="177" t="s">
        <v>782</v>
      </c>
      <c r="F122" s="178" t="s">
        <v>783</v>
      </c>
      <c r="G122" s="179" t="s">
        <v>412</v>
      </c>
      <c r="H122" s="180">
        <v>90</v>
      </c>
      <c r="I122" s="181"/>
      <c r="J122" s="182">
        <f t="shared" si="20"/>
        <v>0</v>
      </c>
      <c r="K122" s="178" t="s">
        <v>32</v>
      </c>
      <c r="L122" s="42"/>
      <c r="M122" s="183" t="s">
        <v>32</v>
      </c>
      <c r="N122" s="184" t="s">
        <v>50</v>
      </c>
      <c r="O122" s="67"/>
      <c r="P122" s="185">
        <f t="shared" si="21"/>
        <v>0</v>
      </c>
      <c r="Q122" s="185">
        <v>0</v>
      </c>
      <c r="R122" s="185">
        <f t="shared" si="22"/>
        <v>0</v>
      </c>
      <c r="S122" s="185">
        <v>0</v>
      </c>
      <c r="T122" s="186">
        <f t="shared" si="23"/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696</v>
      </c>
      <c r="AT122" s="187" t="s">
        <v>135</v>
      </c>
      <c r="AU122" s="187" t="s">
        <v>133</v>
      </c>
      <c r="AY122" s="19" t="s">
        <v>132</v>
      </c>
      <c r="BE122" s="188">
        <f t="shared" si="24"/>
        <v>0</v>
      </c>
      <c r="BF122" s="188">
        <f t="shared" si="25"/>
        <v>0</v>
      </c>
      <c r="BG122" s="188">
        <f t="shared" si="26"/>
        <v>0</v>
      </c>
      <c r="BH122" s="188">
        <f t="shared" si="27"/>
        <v>0</v>
      </c>
      <c r="BI122" s="188">
        <f t="shared" si="28"/>
        <v>0</v>
      </c>
      <c r="BJ122" s="19" t="s">
        <v>86</v>
      </c>
      <c r="BK122" s="188">
        <f t="shared" si="29"/>
        <v>0</v>
      </c>
      <c r="BL122" s="19" t="s">
        <v>696</v>
      </c>
      <c r="BM122" s="187" t="s">
        <v>784</v>
      </c>
    </row>
    <row r="123" spans="1:65" s="2" customFormat="1" ht="16.5" customHeight="1">
      <c r="A123" s="37"/>
      <c r="B123" s="38"/>
      <c r="C123" s="176" t="s">
        <v>337</v>
      </c>
      <c r="D123" s="176" t="s">
        <v>135</v>
      </c>
      <c r="E123" s="177" t="s">
        <v>785</v>
      </c>
      <c r="F123" s="178" t="s">
        <v>786</v>
      </c>
      <c r="G123" s="179" t="s">
        <v>412</v>
      </c>
      <c r="H123" s="180">
        <v>15</v>
      </c>
      <c r="I123" s="181"/>
      <c r="J123" s="182">
        <f t="shared" si="20"/>
        <v>0</v>
      </c>
      <c r="K123" s="178" t="s">
        <v>32</v>
      </c>
      <c r="L123" s="42"/>
      <c r="M123" s="183" t="s">
        <v>32</v>
      </c>
      <c r="N123" s="184" t="s">
        <v>50</v>
      </c>
      <c r="O123" s="67"/>
      <c r="P123" s="185">
        <f t="shared" si="21"/>
        <v>0</v>
      </c>
      <c r="Q123" s="185">
        <v>0</v>
      </c>
      <c r="R123" s="185">
        <f t="shared" si="22"/>
        <v>0</v>
      </c>
      <c r="S123" s="185">
        <v>0</v>
      </c>
      <c r="T123" s="186">
        <f t="shared" si="23"/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696</v>
      </c>
      <c r="AT123" s="187" t="s">
        <v>135</v>
      </c>
      <c r="AU123" s="187" t="s">
        <v>133</v>
      </c>
      <c r="AY123" s="19" t="s">
        <v>132</v>
      </c>
      <c r="BE123" s="188">
        <f t="shared" si="24"/>
        <v>0</v>
      </c>
      <c r="BF123" s="188">
        <f t="shared" si="25"/>
        <v>0</v>
      </c>
      <c r="BG123" s="188">
        <f t="shared" si="26"/>
        <v>0</v>
      </c>
      <c r="BH123" s="188">
        <f t="shared" si="27"/>
        <v>0</v>
      </c>
      <c r="BI123" s="188">
        <f t="shared" si="28"/>
        <v>0</v>
      </c>
      <c r="BJ123" s="19" t="s">
        <v>86</v>
      </c>
      <c r="BK123" s="188">
        <f t="shared" si="29"/>
        <v>0</v>
      </c>
      <c r="BL123" s="19" t="s">
        <v>696</v>
      </c>
      <c r="BM123" s="187" t="s">
        <v>787</v>
      </c>
    </row>
    <row r="124" spans="1:65" s="2" customFormat="1" ht="16.5" customHeight="1">
      <c r="A124" s="37"/>
      <c r="B124" s="38"/>
      <c r="C124" s="176" t="s">
        <v>342</v>
      </c>
      <c r="D124" s="176" t="s">
        <v>135</v>
      </c>
      <c r="E124" s="177" t="s">
        <v>788</v>
      </c>
      <c r="F124" s="178" t="s">
        <v>789</v>
      </c>
      <c r="G124" s="179" t="s">
        <v>412</v>
      </c>
      <c r="H124" s="180">
        <v>5</v>
      </c>
      <c r="I124" s="181"/>
      <c r="J124" s="182">
        <f t="shared" si="20"/>
        <v>0</v>
      </c>
      <c r="K124" s="178" t="s">
        <v>32</v>
      </c>
      <c r="L124" s="42"/>
      <c r="M124" s="183" t="s">
        <v>32</v>
      </c>
      <c r="N124" s="184" t="s">
        <v>50</v>
      </c>
      <c r="O124" s="67"/>
      <c r="P124" s="185">
        <f t="shared" si="21"/>
        <v>0</v>
      </c>
      <c r="Q124" s="185">
        <v>0</v>
      </c>
      <c r="R124" s="185">
        <f t="shared" si="22"/>
        <v>0</v>
      </c>
      <c r="S124" s="185">
        <v>0</v>
      </c>
      <c r="T124" s="186">
        <f t="shared" si="23"/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7" t="s">
        <v>696</v>
      </c>
      <c r="AT124" s="187" t="s">
        <v>135</v>
      </c>
      <c r="AU124" s="187" t="s">
        <v>133</v>
      </c>
      <c r="AY124" s="19" t="s">
        <v>132</v>
      </c>
      <c r="BE124" s="188">
        <f t="shared" si="24"/>
        <v>0</v>
      </c>
      <c r="BF124" s="188">
        <f t="shared" si="25"/>
        <v>0</v>
      </c>
      <c r="BG124" s="188">
        <f t="shared" si="26"/>
        <v>0</v>
      </c>
      <c r="BH124" s="188">
        <f t="shared" si="27"/>
        <v>0</v>
      </c>
      <c r="BI124" s="188">
        <f t="shared" si="28"/>
        <v>0</v>
      </c>
      <c r="BJ124" s="19" t="s">
        <v>86</v>
      </c>
      <c r="BK124" s="188">
        <f t="shared" si="29"/>
        <v>0</v>
      </c>
      <c r="BL124" s="19" t="s">
        <v>696</v>
      </c>
      <c r="BM124" s="187" t="s">
        <v>790</v>
      </c>
    </row>
    <row r="125" spans="1:65" s="2" customFormat="1" ht="16.5" customHeight="1">
      <c r="A125" s="37"/>
      <c r="B125" s="38"/>
      <c r="C125" s="176" t="s">
        <v>348</v>
      </c>
      <c r="D125" s="176" t="s">
        <v>135</v>
      </c>
      <c r="E125" s="177" t="s">
        <v>791</v>
      </c>
      <c r="F125" s="178" t="s">
        <v>792</v>
      </c>
      <c r="G125" s="179" t="s">
        <v>412</v>
      </c>
      <c r="H125" s="180">
        <v>1</v>
      </c>
      <c r="I125" s="181"/>
      <c r="J125" s="182">
        <f t="shared" si="20"/>
        <v>0</v>
      </c>
      <c r="K125" s="178" t="s">
        <v>32</v>
      </c>
      <c r="L125" s="42"/>
      <c r="M125" s="183" t="s">
        <v>32</v>
      </c>
      <c r="N125" s="184" t="s">
        <v>50</v>
      </c>
      <c r="O125" s="67"/>
      <c r="P125" s="185">
        <f t="shared" si="21"/>
        <v>0</v>
      </c>
      <c r="Q125" s="185">
        <v>0</v>
      </c>
      <c r="R125" s="185">
        <f t="shared" si="22"/>
        <v>0</v>
      </c>
      <c r="S125" s="185">
        <v>0</v>
      </c>
      <c r="T125" s="186">
        <f t="shared" si="23"/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7" t="s">
        <v>696</v>
      </c>
      <c r="AT125" s="187" t="s">
        <v>135</v>
      </c>
      <c r="AU125" s="187" t="s">
        <v>133</v>
      </c>
      <c r="AY125" s="19" t="s">
        <v>132</v>
      </c>
      <c r="BE125" s="188">
        <f t="shared" si="24"/>
        <v>0</v>
      </c>
      <c r="BF125" s="188">
        <f t="shared" si="25"/>
        <v>0</v>
      </c>
      <c r="BG125" s="188">
        <f t="shared" si="26"/>
        <v>0</v>
      </c>
      <c r="BH125" s="188">
        <f t="shared" si="27"/>
        <v>0</v>
      </c>
      <c r="BI125" s="188">
        <f t="shared" si="28"/>
        <v>0</v>
      </c>
      <c r="BJ125" s="19" t="s">
        <v>86</v>
      </c>
      <c r="BK125" s="188">
        <f t="shared" si="29"/>
        <v>0</v>
      </c>
      <c r="BL125" s="19" t="s">
        <v>696</v>
      </c>
      <c r="BM125" s="187" t="s">
        <v>793</v>
      </c>
    </row>
    <row r="126" spans="1:65" s="12" customFormat="1" ht="20.85" customHeight="1">
      <c r="B126" s="160"/>
      <c r="C126" s="161"/>
      <c r="D126" s="162" t="s">
        <v>78</v>
      </c>
      <c r="E126" s="174" t="s">
        <v>794</v>
      </c>
      <c r="F126" s="174" t="s">
        <v>795</v>
      </c>
      <c r="G126" s="161"/>
      <c r="H126" s="161"/>
      <c r="I126" s="164"/>
      <c r="J126" s="175">
        <f>BK126</f>
        <v>0</v>
      </c>
      <c r="K126" s="161"/>
      <c r="L126" s="166"/>
      <c r="M126" s="167"/>
      <c r="N126" s="168"/>
      <c r="O126" s="168"/>
      <c r="P126" s="169">
        <f>SUM(P127:P148)</f>
        <v>0</v>
      </c>
      <c r="Q126" s="168"/>
      <c r="R126" s="169">
        <f>SUM(R127:R148)</f>
        <v>0</v>
      </c>
      <c r="S126" s="168"/>
      <c r="T126" s="170">
        <f>SUM(T127:T148)</f>
        <v>0</v>
      </c>
      <c r="AR126" s="171" t="s">
        <v>139</v>
      </c>
      <c r="AT126" s="172" t="s">
        <v>78</v>
      </c>
      <c r="AU126" s="172" t="s">
        <v>88</v>
      </c>
      <c r="AY126" s="171" t="s">
        <v>132</v>
      </c>
      <c r="BK126" s="173">
        <f>SUM(BK127:BK148)</f>
        <v>0</v>
      </c>
    </row>
    <row r="127" spans="1:65" s="2" customFormat="1" ht="16.5" customHeight="1">
      <c r="A127" s="37"/>
      <c r="B127" s="38"/>
      <c r="C127" s="237" t="s">
        <v>353</v>
      </c>
      <c r="D127" s="237" t="s">
        <v>169</v>
      </c>
      <c r="E127" s="238" t="s">
        <v>796</v>
      </c>
      <c r="F127" s="239" t="s">
        <v>797</v>
      </c>
      <c r="G127" s="240" t="s">
        <v>660</v>
      </c>
      <c r="H127" s="241">
        <v>76</v>
      </c>
      <c r="I127" s="242"/>
      <c r="J127" s="243">
        <f t="shared" ref="J127:J148" si="30">ROUND(I127*H127,2)</f>
        <v>0</v>
      </c>
      <c r="K127" s="239" t="s">
        <v>32</v>
      </c>
      <c r="L127" s="244"/>
      <c r="M127" s="245" t="s">
        <v>32</v>
      </c>
      <c r="N127" s="246" t="s">
        <v>50</v>
      </c>
      <c r="O127" s="67"/>
      <c r="P127" s="185">
        <f t="shared" ref="P127:P148" si="31">O127*H127</f>
        <v>0</v>
      </c>
      <c r="Q127" s="185">
        <v>0</v>
      </c>
      <c r="R127" s="185">
        <f t="shared" ref="R127:R148" si="32">Q127*H127</f>
        <v>0</v>
      </c>
      <c r="S127" s="185">
        <v>0</v>
      </c>
      <c r="T127" s="186">
        <f t="shared" ref="T127:T148" si="33"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7" t="s">
        <v>696</v>
      </c>
      <c r="AT127" s="187" t="s">
        <v>169</v>
      </c>
      <c r="AU127" s="187" t="s">
        <v>133</v>
      </c>
      <c r="AY127" s="19" t="s">
        <v>132</v>
      </c>
      <c r="BE127" s="188">
        <f t="shared" ref="BE127:BE148" si="34">IF(N127="základní",J127,0)</f>
        <v>0</v>
      </c>
      <c r="BF127" s="188">
        <f t="shared" ref="BF127:BF148" si="35">IF(N127="snížená",J127,0)</f>
        <v>0</v>
      </c>
      <c r="BG127" s="188">
        <f t="shared" ref="BG127:BG148" si="36">IF(N127="zákl. přenesená",J127,0)</f>
        <v>0</v>
      </c>
      <c r="BH127" s="188">
        <f t="shared" ref="BH127:BH148" si="37">IF(N127="sníž. přenesená",J127,0)</f>
        <v>0</v>
      </c>
      <c r="BI127" s="188">
        <f t="shared" ref="BI127:BI148" si="38">IF(N127="nulová",J127,0)</f>
        <v>0</v>
      </c>
      <c r="BJ127" s="19" t="s">
        <v>86</v>
      </c>
      <c r="BK127" s="188">
        <f t="shared" ref="BK127:BK148" si="39">ROUND(I127*H127,2)</f>
        <v>0</v>
      </c>
      <c r="BL127" s="19" t="s">
        <v>696</v>
      </c>
      <c r="BM127" s="187" t="s">
        <v>798</v>
      </c>
    </row>
    <row r="128" spans="1:65" s="2" customFormat="1" ht="16.5" customHeight="1">
      <c r="A128" s="37"/>
      <c r="B128" s="38"/>
      <c r="C128" s="237" t="s">
        <v>358</v>
      </c>
      <c r="D128" s="237" t="s">
        <v>169</v>
      </c>
      <c r="E128" s="238" t="s">
        <v>799</v>
      </c>
      <c r="F128" s="239" t="s">
        <v>800</v>
      </c>
      <c r="G128" s="240" t="s">
        <v>412</v>
      </c>
      <c r="H128" s="241">
        <v>50</v>
      </c>
      <c r="I128" s="242"/>
      <c r="J128" s="243">
        <f t="shared" si="30"/>
        <v>0</v>
      </c>
      <c r="K128" s="239" t="s">
        <v>32</v>
      </c>
      <c r="L128" s="244"/>
      <c r="M128" s="245" t="s">
        <v>32</v>
      </c>
      <c r="N128" s="246" t="s">
        <v>50</v>
      </c>
      <c r="O128" s="67"/>
      <c r="P128" s="185">
        <f t="shared" si="31"/>
        <v>0</v>
      </c>
      <c r="Q128" s="185">
        <v>0</v>
      </c>
      <c r="R128" s="185">
        <f t="shared" si="32"/>
        <v>0</v>
      </c>
      <c r="S128" s="185">
        <v>0</v>
      </c>
      <c r="T128" s="186">
        <f t="shared" si="33"/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696</v>
      </c>
      <c r="AT128" s="187" t="s">
        <v>169</v>
      </c>
      <c r="AU128" s="187" t="s">
        <v>133</v>
      </c>
      <c r="AY128" s="19" t="s">
        <v>132</v>
      </c>
      <c r="BE128" s="188">
        <f t="shared" si="34"/>
        <v>0</v>
      </c>
      <c r="BF128" s="188">
        <f t="shared" si="35"/>
        <v>0</v>
      </c>
      <c r="BG128" s="188">
        <f t="shared" si="36"/>
        <v>0</v>
      </c>
      <c r="BH128" s="188">
        <f t="shared" si="37"/>
        <v>0</v>
      </c>
      <c r="BI128" s="188">
        <f t="shared" si="38"/>
        <v>0</v>
      </c>
      <c r="BJ128" s="19" t="s">
        <v>86</v>
      </c>
      <c r="BK128" s="188">
        <f t="shared" si="39"/>
        <v>0</v>
      </c>
      <c r="BL128" s="19" t="s">
        <v>696</v>
      </c>
      <c r="BM128" s="187" t="s">
        <v>801</v>
      </c>
    </row>
    <row r="129" spans="1:65" s="2" customFormat="1" ht="16.5" customHeight="1">
      <c r="A129" s="37"/>
      <c r="B129" s="38"/>
      <c r="C129" s="237" t="s">
        <v>365</v>
      </c>
      <c r="D129" s="237" t="s">
        <v>169</v>
      </c>
      <c r="E129" s="238" t="s">
        <v>802</v>
      </c>
      <c r="F129" s="239" t="s">
        <v>803</v>
      </c>
      <c r="G129" s="240" t="s">
        <v>412</v>
      </c>
      <c r="H129" s="241">
        <v>10</v>
      </c>
      <c r="I129" s="242"/>
      <c r="J129" s="243">
        <f t="shared" si="30"/>
        <v>0</v>
      </c>
      <c r="K129" s="239" t="s">
        <v>32</v>
      </c>
      <c r="L129" s="244"/>
      <c r="M129" s="245" t="s">
        <v>32</v>
      </c>
      <c r="N129" s="246" t="s">
        <v>50</v>
      </c>
      <c r="O129" s="67"/>
      <c r="P129" s="185">
        <f t="shared" si="31"/>
        <v>0</v>
      </c>
      <c r="Q129" s="185">
        <v>0</v>
      </c>
      <c r="R129" s="185">
        <f t="shared" si="32"/>
        <v>0</v>
      </c>
      <c r="S129" s="185">
        <v>0</v>
      </c>
      <c r="T129" s="186">
        <f t="shared" si="33"/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7" t="s">
        <v>696</v>
      </c>
      <c r="AT129" s="187" t="s">
        <v>169</v>
      </c>
      <c r="AU129" s="187" t="s">
        <v>133</v>
      </c>
      <c r="AY129" s="19" t="s">
        <v>132</v>
      </c>
      <c r="BE129" s="188">
        <f t="shared" si="34"/>
        <v>0</v>
      </c>
      <c r="BF129" s="188">
        <f t="shared" si="35"/>
        <v>0</v>
      </c>
      <c r="BG129" s="188">
        <f t="shared" si="36"/>
        <v>0</v>
      </c>
      <c r="BH129" s="188">
        <f t="shared" si="37"/>
        <v>0</v>
      </c>
      <c r="BI129" s="188">
        <f t="shared" si="38"/>
        <v>0</v>
      </c>
      <c r="BJ129" s="19" t="s">
        <v>86</v>
      </c>
      <c r="BK129" s="188">
        <f t="shared" si="39"/>
        <v>0</v>
      </c>
      <c r="BL129" s="19" t="s">
        <v>696</v>
      </c>
      <c r="BM129" s="187" t="s">
        <v>804</v>
      </c>
    </row>
    <row r="130" spans="1:65" s="2" customFormat="1" ht="16.5" customHeight="1">
      <c r="A130" s="37"/>
      <c r="B130" s="38"/>
      <c r="C130" s="237" t="s">
        <v>372</v>
      </c>
      <c r="D130" s="237" t="s">
        <v>169</v>
      </c>
      <c r="E130" s="238" t="s">
        <v>805</v>
      </c>
      <c r="F130" s="239" t="s">
        <v>806</v>
      </c>
      <c r="G130" s="240" t="s">
        <v>660</v>
      </c>
      <c r="H130" s="241">
        <v>15</v>
      </c>
      <c r="I130" s="242"/>
      <c r="J130" s="243">
        <f t="shared" si="30"/>
        <v>0</v>
      </c>
      <c r="K130" s="239" t="s">
        <v>32</v>
      </c>
      <c r="L130" s="244"/>
      <c r="M130" s="245" t="s">
        <v>32</v>
      </c>
      <c r="N130" s="246" t="s">
        <v>50</v>
      </c>
      <c r="O130" s="67"/>
      <c r="P130" s="185">
        <f t="shared" si="31"/>
        <v>0</v>
      </c>
      <c r="Q130" s="185">
        <v>0</v>
      </c>
      <c r="R130" s="185">
        <f t="shared" si="32"/>
        <v>0</v>
      </c>
      <c r="S130" s="185">
        <v>0</v>
      </c>
      <c r="T130" s="186">
        <f t="shared" si="33"/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7" t="s">
        <v>696</v>
      </c>
      <c r="AT130" s="187" t="s">
        <v>169</v>
      </c>
      <c r="AU130" s="187" t="s">
        <v>133</v>
      </c>
      <c r="AY130" s="19" t="s">
        <v>132</v>
      </c>
      <c r="BE130" s="188">
        <f t="shared" si="34"/>
        <v>0</v>
      </c>
      <c r="BF130" s="188">
        <f t="shared" si="35"/>
        <v>0</v>
      </c>
      <c r="BG130" s="188">
        <f t="shared" si="36"/>
        <v>0</v>
      </c>
      <c r="BH130" s="188">
        <f t="shared" si="37"/>
        <v>0</v>
      </c>
      <c r="BI130" s="188">
        <f t="shared" si="38"/>
        <v>0</v>
      </c>
      <c r="BJ130" s="19" t="s">
        <v>86</v>
      </c>
      <c r="BK130" s="188">
        <f t="shared" si="39"/>
        <v>0</v>
      </c>
      <c r="BL130" s="19" t="s">
        <v>696</v>
      </c>
      <c r="BM130" s="187" t="s">
        <v>807</v>
      </c>
    </row>
    <row r="131" spans="1:65" s="2" customFormat="1" ht="16.5" customHeight="1">
      <c r="A131" s="37"/>
      <c r="B131" s="38"/>
      <c r="C131" s="237" t="s">
        <v>377</v>
      </c>
      <c r="D131" s="237" t="s">
        <v>169</v>
      </c>
      <c r="E131" s="238" t="s">
        <v>808</v>
      </c>
      <c r="F131" s="239" t="s">
        <v>809</v>
      </c>
      <c r="G131" s="240" t="s">
        <v>660</v>
      </c>
      <c r="H131" s="241">
        <v>7</v>
      </c>
      <c r="I131" s="242"/>
      <c r="J131" s="243">
        <f t="shared" si="30"/>
        <v>0</v>
      </c>
      <c r="K131" s="239" t="s">
        <v>32</v>
      </c>
      <c r="L131" s="244"/>
      <c r="M131" s="245" t="s">
        <v>32</v>
      </c>
      <c r="N131" s="246" t="s">
        <v>50</v>
      </c>
      <c r="O131" s="67"/>
      <c r="P131" s="185">
        <f t="shared" si="31"/>
        <v>0</v>
      </c>
      <c r="Q131" s="185">
        <v>0</v>
      </c>
      <c r="R131" s="185">
        <f t="shared" si="32"/>
        <v>0</v>
      </c>
      <c r="S131" s="185">
        <v>0</v>
      </c>
      <c r="T131" s="186">
        <f t="shared" si="33"/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696</v>
      </c>
      <c r="AT131" s="187" t="s">
        <v>169</v>
      </c>
      <c r="AU131" s="187" t="s">
        <v>133</v>
      </c>
      <c r="AY131" s="19" t="s">
        <v>132</v>
      </c>
      <c r="BE131" s="188">
        <f t="shared" si="34"/>
        <v>0</v>
      </c>
      <c r="BF131" s="188">
        <f t="shared" si="35"/>
        <v>0</v>
      </c>
      <c r="BG131" s="188">
        <f t="shared" si="36"/>
        <v>0</v>
      </c>
      <c r="BH131" s="188">
        <f t="shared" si="37"/>
        <v>0</v>
      </c>
      <c r="BI131" s="188">
        <f t="shared" si="38"/>
        <v>0</v>
      </c>
      <c r="BJ131" s="19" t="s">
        <v>86</v>
      </c>
      <c r="BK131" s="188">
        <f t="shared" si="39"/>
        <v>0</v>
      </c>
      <c r="BL131" s="19" t="s">
        <v>696</v>
      </c>
      <c r="BM131" s="187" t="s">
        <v>810</v>
      </c>
    </row>
    <row r="132" spans="1:65" s="2" customFormat="1" ht="16.5" customHeight="1">
      <c r="A132" s="37"/>
      <c r="B132" s="38"/>
      <c r="C132" s="237" t="s">
        <v>382</v>
      </c>
      <c r="D132" s="237" t="s">
        <v>169</v>
      </c>
      <c r="E132" s="238" t="s">
        <v>811</v>
      </c>
      <c r="F132" s="239" t="s">
        <v>812</v>
      </c>
      <c r="G132" s="240" t="s">
        <v>412</v>
      </c>
      <c r="H132" s="241">
        <v>90</v>
      </c>
      <c r="I132" s="242"/>
      <c r="J132" s="243">
        <f t="shared" si="30"/>
        <v>0</v>
      </c>
      <c r="K132" s="239" t="s">
        <v>32</v>
      </c>
      <c r="L132" s="244"/>
      <c r="M132" s="245" t="s">
        <v>32</v>
      </c>
      <c r="N132" s="246" t="s">
        <v>50</v>
      </c>
      <c r="O132" s="67"/>
      <c r="P132" s="185">
        <f t="shared" si="31"/>
        <v>0</v>
      </c>
      <c r="Q132" s="185">
        <v>0</v>
      </c>
      <c r="R132" s="185">
        <f t="shared" si="32"/>
        <v>0</v>
      </c>
      <c r="S132" s="185">
        <v>0</v>
      </c>
      <c r="T132" s="186">
        <f t="shared" si="33"/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7" t="s">
        <v>696</v>
      </c>
      <c r="AT132" s="187" t="s">
        <v>169</v>
      </c>
      <c r="AU132" s="187" t="s">
        <v>133</v>
      </c>
      <c r="AY132" s="19" t="s">
        <v>132</v>
      </c>
      <c r="BE132" s="188">
        <f t="shared" si="34"/>
        <v>0</v>
      </c>
      <c r="BF132" s="188">
        <f t="shared" si="35"/>
        <v>0</v>
      </c>
      <c r="BG132" s="188">
        <f t="shared" si="36"/>
        <v>0</v>
      </c>
      <c r="BH132" s="188">
        <f t="shared" si="37"/>
        <v>0</v>
      </c>
      <c r="BI132" s="188">
        <f t="shared" si="38"/>
        <v>0</v>
      </c>
      <c r="BJ132" s="19" t="s">
        <v>86</v>
      </c>
      <c r="BK132" s="188">
        <f t="shared" si="39"/>
        <v>0</v>
      </c>
      <c r="BL132" s="19" t="s">
        <v>696</v>
      </c>
      <c r="BM132" s="187" t="s">
        <v>813</v>
      </c>
    </row>
    <row r="133" spans="1:65" s="2" customFormat="1" ht="16.5" customHeight="1">
      <c r="A133" s="37"/>
      <c r="B133" s="38"/>
      <c r="C133" s="237" t="s">
        <v>388</v>
      </c>
      <c r="D133" s="237" t="s">
        <v>169</v>
      </c>
      <c r="E133" s="238" t="s">
        <v>814</v>
      </c>
      <c r="F133" s="239" t="s">
        <v>815</v>
      </c>
      <c r="G133" s="240" t="s">
        <v>412</v>
      </c>
      <c r="H133" s="241">
        <v>34</v>
      </c>
      <c r="I133" s="242"/>
      <c r="J133" s="243">
        <f t="shared" si="30"/>
        <v>0</v>
      </c>
      <c r="K133" s="239" t="s">
        <v>32</v>
      </c>
      <c r="L133" s="244"/>
      <c r="M133" s="245" t="s">
        <v>32</v>
      </c>
      <c r="N133" s="246" t="s">
        <v>50</v>
      </c>
      <c r="O133" s="67"/>
      <c r="P133" s="185">
        <f t="shared" si="31"/>
        <v>0</v>
      </c>
      <c r="Q133" s="185">
        <v>0</v>
      </c>
      <c r="R133" s="185">
        <f t="shared" si="32"/>
        <v>0</v>
      </c>
      <c r="S133" s="185">
        <v>0</v>
      </c>
      <c r="T133" s="186">
        <f t="shared" si="33"/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696</v>
      </c>
      <c r="AT133" s="187" t="s">
        <v>169</v>
      </c>
      <c r="AU133" s="187" t="s">
        <v>133</v>
      </c>
      <c r="AY133" s="19" t="s">
        <v>132</v>
      </c>
      <c r="BE133" s="188">
        <f t="shared" si="34"/>
        <v>0</v>
      </c>
      <c r="BF133" s="188">
        <f t="shared" si="35"/>
        <v>0</v>
      </c>
      <c r="BG133" s="188">
        <f t="shared" si="36"/>
        <v>0</v>
      </c>
      <c r="BH133" s="188">
        <f t="shared" si="37"/>
        <v>0</v>
      </c>
      <c r="BI133" s="188">
        <f t="shared" si="38"/>
        <v>0</v>
      </c>
      <c r="BJ133" s="19" t="s">
        <v>86</v>
      </c>
      <c r="BK133" s="188">
        <f t="shared" si="39"/>
        <v>0</v>
      </c>
      <c r="BL133" s="19" t="s">
        <v>696</v>
      </c>
      <c r="BM133" s="187" t="s">
        <v>816</v>
      </c>
    </row>
    <row r="134" spans="1:65" s="2" customFormat="1" ht="16.5" customHeight="1">
      <c r="A134" s="37"/>
      <c r="B134" s="38"/>
      <c r="C134" s="237" t="s">
        <v>395</v>
      </c>
      <c r="D134" s="237" t="s">
        <v>169</v>
      </c>
      <c r="E134" s="238" t="s">
        <v>817</v>
      </c>
      <c r="F134" s="239" t="s">
        <v>818</v>
      </c>
      <c r="G134" s="240" t="s">
        <v>412</v>
      </c>
      <c r="H134" s="241">
        <v>5</v>
      </c>
      <c r="I134" s="242"/>
      <c r="J134" s="243">
        <f t="shared" si="30"/>
        <v>0</v>
      </c>
      <c r="K134" s="239" t="s">
        <v>32</v>
      </c>
      <c r="L134" s="244"/>
      <c r="M134" s="245" t="s">
        <v>32</v>
      </c>
      <c r="N134" s="246" t="s">
        <v>50</v>
      </c>
      <c r="O134" s="67"/>
      <c r="P134" s="185">
        <f t="shared" si="31"/>
        <v>0</v>
      </c>
      <c r="Q134" s="185">
        <v>0</v>
      </c>
      <c r="R134" s="185">
        <f t="shared" si="32"/>
        <v>0</v>
      </c>
      <c r="S134" s="185">
        <v>0</v>
      </c>
      <c r="T134" s="186">
        <f t="shared" si="33"/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7" t="s">
        <v>696</v>
      </c>
      <c r="AT134" s="187" t="s">
        <v>169</v>
      </c>
      <c r="AU134" s="187" t="s">
        <v>133</v>
      </c>
      <c r="AY134" s="19" t="s">
        <v>132</v>
      </c>
      <c r="BE134" s="188">
        <f t="shared" si="34"/>
        <v>0</v>
      </c>
      <c r="BF134" s="188">
        <f t="shared" si="35"/>
        <v>0</v>
      </c>
      <c r="BG134" s="188">
        <f t="shared" si="36"/>
        <v>0</v>
      </c>
      <c r="BH134" s="188">
        <f t="shared" si="37"/>
        <v>0</v>
      </c>
      <c r="BI134" s="188">
        <f t="shared" si="38"/>
        <v>0</v>
      </c>
      <c r="BJ134" s="19" t="s">
        <v>86</v>
      </c>
      <c r="BK134" s="188">
        <f t="shared" si="39"/>
        <v>0</v>
      </c>
      <c r="BL134" s="19" t="s">
        <v>696</v>
      </c>
      <c r="BM134" s="187" t="s">
        <v>819</v>
      </c>
    </row>
    <row r="135" spans="1:65" s="2" customFormat="1" ht="16.5" customHeight="1">
      <c r="A135" s="37"/>
      <c r="B135" s="38"/>
      <c r="C135" s="237" t="s">
        <v>404</v>
      </c>
      <c r="D135" s="237" t="s">
        <v>169</v>
      </c>
      <c r="E135" s="238" t="s">
        <v>820</v>
      </c>
      <c r="F135" s="239" t="s">
        <v>821</v>
      </c>
      <c r="G135" s="240" t="s">
        <v>412</v>
      </c>
      <c r="H135" s="241">
        <v>5</v>
      </c>
      <c r="I135" s="242"/>
      <c r="J135" s="243">
        <f t="shared" si="30"/>
        <v>0</v>
      </c>
      <c r="K135" s="239" t="s">
        <v>32</v>
      </c>
      <c r="L135" s="244"/>
      <c r="M135" s="245" t="s">
        <v>32</v>
      </c>
      <c r="N135" s="246" t="s">
        <v>50</v>
      </c>
      <c r="O135" s="67"/>
      <c r="P135" s="185">
        <f t="shared" si="31"/>
        <v>0</v>
      </c>
      <c r="Q135" s="185">
        <v>0</v>
      </c>
      <c r="R135" s="185">
        <f t="shared" si="32"/>
        <v>0</v>
      </c>
      <c r="S135" s="185">
        <v>0</v>
      </c>
      <c r="T135" s="186">
        <f t="shared" si="33"/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7" t="s">
        <v>696</v>
      </c>
      <c r="AT135" s="187" t="s">
        <v>169</v>
      </c>
      <c r="AU135" s="187" t="s">
        <v>133</v>
      </c>
      <c r="AY135" s="19" t="s">
        <v>132</v>
      </c>
      <c r="BE135" s="188">
        <f t="shared" si="34"/>
        <v>0</v>
      </c>
      <c r="BF135" s="188">
        <f t="shared" si="35"/>
        <v>0</v>
      </c>
      <c r="BG135" s="188">
        <f t="shared" si="36"/>
        <v>0</v>
      </c>
      <c r="BH135" s="188">
        <f t="shared" si="37"/>
        <v>0</v>
      </c>
      <c r="BI135" s="188">
        <f t="shared" si="38"/>
        <v>0</v>
      </c>
      <c r="BJ135" s="19" t="s">
        <v>86</v>
      </c>
      <c r="BK135" s="188">
        <f t="shared" si="39"/>
        <v>0</v>
      </c>
      <c r="BL135" s="19" t="s">
        <v>696</v>
      </c>
      <c r="BM135" s="187" t="s">
        <v>822</v>
      </c>
    </row>
    <row r="136" spans="1:65" s="2" customFormat="1" ht="16.5" customHeight="1">
      <c r="A136" s="37"/>
      <c r="B136" s="38"/>
      <c r="C136" s="237" t="s">
        <v>409</v>
      </c>
      <c r="D136" s="237" t="s">
        <v>169</v>
      </c>
      <c r="E136" s="238" t="s">
        <v>823</v>
      </c>
      <c r="F136" s="239" t="s">
        <v>824</v>
      </c>
      <c r="G136" s="240" t="s">
        <v>412</v>
      </c>
      <c r="H136" s="241">
        <v>10</v>
      </c>
      <c r="I136" s="242"/>
      <c r="J136" s="243">
        <f t="shared" si="30"/>
        <v>0</v>
      </c>
      <c r="K136" s="239" t="s">
        <v>32</v>
      </c>
      <c r="L136" s="244"/>
      <c r="M136" s="245" t="s">
        <v>32</v>
      </c>
      <c r="N136" s="246" t="s">
        <v>50</v>
      </c>
      <c r="O136" s="67"/>
      <c r="P136" s="185">
        <f t="shared" si="31"/>
        <v>0</v>
      </c>
      <c r="Q136" s="185">
        <v>0</v>
      </c>
      <c r="R136" s="185">
        <f t="shared" si="32"/>
        <v>0</v>
      </c>
      <c r="S136" s="185">
        <v>0</v>
      </c>
      <c r="T136" s="186">
        <f t="shared" si="33"/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7" t="s">
        <v>696</v>
      </c>
      <c r="AT136" s="187" t="s">
        <v>169</v>
      </c>
      <c r="AU136" s="187" t="s">
        <v>133</v>
      </c>
      <c r="AY136" s="19" t="s">
        <v>132</v>
      </c>
      <c r="BE136" s="188">
        <f t="shared" si="34"/>
        <v>0</v>
      </c>
      <c r="BF136" s="188">
        <f t="shared" si="35"/>
        <v>0</v>
      </c>
      <c r="BG136" s="188">
        <f t="shared" si="36"/>
        <v>0</v>
      </c>
      <c r="BH136" s="188">
        <f t="shared" si="37"/>
        <v>0</v>
      </c>
      <c r="BI136" s="188">
        <f t="shared" si="38"/>
        <v>0</v>
      </c>
      <c r="BJ136" s="19" t="s">
        <v>86</v>
      </c>
      <c r="BK136" s="188">
        <f t="shared" si="39"/>
        <v>0</v>
      </c>
      <c r="BL136" s="19" t="s">
        <v>696</v>
      </c>
      <c r="BM136" s="187" t="s">
        <v>825</v>
      </c>
    </row>
    <row r="137" spans="1:65" s="2" customFormat="1" ht="16.5" customHeight="1">
      <c r="A137" s="37"/>
      <c r="B137" s="38"/>
      <c r="C137" s="237" t="s">
        <v>416</v>
      </c>
      <c r="D137" s="237" t="s">
        <v>169</v>
      </c>
      <c r="E137" s="238" t="s">
        <v>826</v>
      </c>
      <c r="F137" s="239" t="s">
        <v>827</v>
      </c>
      <c r="G137" s="240" t="s">
        <v>412</v>
      </c>
      <c r="H137" s="241">
        <v>4</v>
      </c>
      <c r="I137" s="242"/>
      <c r="J137" s="243">
        <f t="shared" si="30"/>
        <v>0</v>
      </c>
      <c r="K137" s="239" t="s">
        <v>32</v>
      </c>
      <c r="L137" s="244"/>
      <c r="M137" s="245" t="s">
        <v>32</v>
      </c>
      <c r="N137" s="246" t="s">
        <v>50</v>
      </c>
      <c r="O137" s="67"/>
      <c r="P137" s="185">
        <f t="shared" si="31"/>
        <v>0</v>
      </c>
      <c r="Q137" s="185">
        <v>0</v>
      </c>
      <c r="R137" s="185">
        <f t="shared" si="32"/>
        <v>0</v>
      </c>
      <c r="S137" s="185">
        <v>0</v>
      </c>
      <c r="T137" s="186">
        <f t="shared" si="33"/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696</v>
      </c>
      <c r="AT137" s="187" t="s">
        <v>169</v>
      </c>
      <c r="AU137" s="187" t="s">
        <v>133</v>
      </c>
      <c r="AY137" s="19" t="s">
        <v>132</v>
      </c>
      <c r="BE137" s="188">
        <f t="shared" si="34"/>
        <v>0</v>
      </c>
      <c r="BF137" s="188">
        <f t="shared" si="35"/>
        <v>0</v>
      </c>
      <c r="BG137" s="188">
        <f t="shared" si="36"/>
        <v>0</v>
      </c>
      <c r="BH137" s="188">
        <f t="shared" si="37"/>
        <v>0</v>
      </c>
      <c r="BI137" s="188">
        <f t="shared" si="38"/>
        <v>0</v>
      </c>
      <c r="BJ137" s="19" t="s">
        <v>86</v>
      </c>
      <c r="BK137" s="188">
        <f t="shared" si="39"/>
        <v>0</v>
      </c>
      <c r="BL137" s="19" t="s">
        <v>696</v>
      </c>
      <c r="BM137" s="187" t="s">
        <v>828</v>
      </c>
    </row>
    <row r="138" spans="1:65" s="2" customFormat="1" ht="16.5" customHeight="1">
      <c r="A138" s="37"/>
      <c r="B138" s="38"/>
      <c r="C138" s="237" t="s">
        <v>29</v>
      </c>
      <c r="D138" s="237" t="s">
        <v>169</v>
      </c>
      <c r="E138" s="238" t="s">
        <v>829</v>
      </c>
      <c r="F138" s="239" t="s">
        <v>830</v>
      </c>
      <c r="G138" s="240" t="s">
        <v>412</v>
      </c>
      <c r="H138" s="241">
        <v>1</v>
      </c>
      <c r="I138" s="242"/>
      <c r="J138" s="243">
        <f t="shared" si="30"/>
        <v>0</v>
      </c>
      <c r="K138" s="239" t="s">
        <v>32</v>
      </c>
      <c r="L138" s="244"/>
      <c r="M138" s="245" t="s">
        <v>32</v>
      </c>
      <c r="N138" s="246" t="s">
        <v>50</v>
      </c>
      <c r="O138" s="67"/>
      <c r="P138" s="185">
        <f t="shared" si="31"/>
        <v>0</v>
      </c>
      <c r="Q138" s="185">
        <v>0</v>
      </c>
      <c r="R138" s="185">
        <f t="shared" si="32"/>
        <v>0</v>
      </c>
      <c r="S138" s="185">
        <v>0</v>
      </c>
      <c r="T138" s="186">
        <f t="shared" si="33"/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7" t="s">
        <v>696</v>
      </c>
      <c r="AT138" s="187" t="s">
        <v>169</v>
      </c>
      <c r="AU138" s="187" t="s">
        <v>133</v>
      </c>
      <c r="AY138" s="19" t="s">
        <v>132</v>
      </c>
      <c r="BE138" s="188">
        <f t="shared" si="34"/>
        <v>0</v>
      </c>
      <c r="BF138" s="188">
        <f t="shared" si="35"/>
        <v>0</v>
      </c>
      <c r="BG138" s="188">
        <f t="shared" si="36"/>
        <v>0</v>
      </c>
      <c r="BH138" s="188">
        <f t="shared" si="37"/>
        <v>0</v>
      </c>
      <c r="BI138" s="188">
        <f t="shared" si="38"/>
        <v>0</v>
      </c>
      <c r="BJ138" s="19" t="s">
        <v>86</v>
      </c>
      <c r="BK138" s="188">
        <f t="shared" si="39"/>
        <v>0</v>
      </c>
      <c r="BL138" s="19" t="s">
        <v>696</v>
      </c>
      <c r="BM138" s="187" t="s">
        <v>831</v>
      </c>
    </row>
    <row r="139" spans="1:65" s="2" customFormat="1" ht="24.2" customHeight="1">
      <c r="A139" s="37"/>
      <c r="B139" s="38"/>
      <c r="C139" s="237" t="s">
        <v>426</v>
      </c>
      <c r="D139" s="237" t="s">
        <v>169</v>
      </c>
      <c r="E139" s="238" t="s">
        <v>832</v>
      </c>
      <c r="F139" s="239" t="s">
        <v>833</v>
      </c>
      <c r="G139" s="240" t="s">
        <v>412</v>
      </c>
      <c r="H139" s="241">
        <v>421</v>
      </c>
      <c r="I139" s="242"/>
      <c r="J139" s="243">
        <f t="shared" si="30"/>
        <v>0</v>
      </c>
      <c r="K139" s="239" t="s">
        <v>32</v>
      </c>
      <c r="L139" s="244"/>
      <c r="M139" s="245" t="s">
        <v>32</v>
      </c>
      <c r="N139" s="246" t="s">
        <v>50</v>
      </c>
      <c r="O139" s="67"/>
      <c r="P139" s="185">
        <f t="shared" si="31"/>
        <v>0</v>
      </c>
      <c r="Q139" s="185">
        <v>0</v>
      </c>
      <c r="R139" s="185">
        <f t="shared" si="32"/>
        <v>0</v>
      </c>
      <c r="S139" s="185">
        <v>0</v>
      </c>
      <c r="T139" s="186">
        <f t="shared" si="33"/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696</v>
      </c>
      <c r="AT139" s="187" t="s">
        <v>169</v>
      </c>
      <c r="AU139" s="187" t="s">
        <v>133</v>
      </c>
      <c r="AY139" s="19" t="s">
        <v>132</v>
      </c>
      <c r="BE139" s="188">
        <f t="shared" si="34"/>
        <v>0</v>
      </c>
      <c r="BF139" s="188">
        <f t="shared" si="35"/>
        <v>0</v>
      </c>
      <c r="BG139" s="188">
        <f t="shared" si="36"/>
        <v>0</v>
      </c>
      <c r="BH139" s="188">
        <f t="shared" si="37"/>
        <v>0</v>
      </c>
      <c r="BI139" s="188">
        <f t="shared" si="38"/>
        <v>0</v>
      </c>
      <c r="BJ139" s="19" t="s">
        <v>86</v>
      </c>
      <c r="BK139" s="188">
        <f t="shared" si="39"/>
        <v>0</v>
      </c>
      <c r="BL139" s="19" t="s">
        <v>696</v>
      </c>
      <c r="BM139" s="187" t="s">
        <v>834</v>
      </c>
    </row>
    <row r="140" spans="1:65" s="2" customFormat="1" ht="16.5" customHeight="1">
      <c r="A140" s="37"/>
      <c r="B140" s="38"/>
      <c r="C140" s="237" t="s">
        <v>432</v>
      </c>
      <c r="D140" s="237" t="s">
        <v>169</v>
      </c>
      <c r="E140" s="238" t="s">
        <v>835</v>
      </c>
      <c r="F140" s="239" t="s">
        <v>836</v>
      </c>
      <c r="G140" s="240" t="s">
        <v>412</v>
      </c>
      <c r="H140" s="241">
        <v>2</v>
      </c>
      <c r="I140" s="242"/>
      <c r="J140" s="243">
        <f t="shared" si="30"/>
        <v>0</v>
      </c>
      <c r="K140" s="239" t="s">
        <v>32</v>
      </c>
      <c r="L140" s="244"/>
      <c r="M140" s="245" t="s">
        <v>32</v>
      </c>
      <c r="N140" s="246" t="s">
        <v>50</v>
      </c>
      <c r="O140" s="67"/>
      <c r="P140" s="185">
        <f t="shared" si="31"/>
        <v>0</v>
      </c>
      <c r="Q140" s="185">
        <v>0</v>
      </c>
      <c r="R140" s="185">
        <f t="shared" si="32"/>
        <v>0</v>
      </c>
      <c r="S140" s="185">
        <v>0</v>
      </c>
      <c r="T140" s="186">
        <f t="shared" si="33"/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7" t="s">
        <v>696</v>
      </c>
      <c r="AT140" s="187" t="s">
        <v>169</v>
      </c>
      <c r="AU140" s="187" t="s">
        <v>133</v>
      </c>
      <c r="AY140" s="19" t="s">
        <v>132</v>
      </c>
      <c r="BE140" s="188">
        <f t="shared" si="34"/>
        <v>0</v>
      </c>
      <c r="BF140" s="188">
        <f t="shared" si="35"/>
        <v>0</v>
      </c>
      <c r="BG140" s="188">
        <f t="shared" si="36"/>
        <v>0</v>
      </c>
      <c r="BH140" s="188">
        <f t="shared" si="37"/>
        <v>0</v>
      </c>
      <c r="BI140" s="188">
        <f t="shared" si="38"/>
        <v>0</v>
      </c>
      <c r="BJ140" s="19" t="s">
        <v>86</v>
      </c>
      <c r="BK140" s="188">
        <f t="shared" si="39"/>
        <v>0</v>
      </c>
      <c r="BL140" s="19" t="s">
        <v>696</v>
      </c>
      <c r="BM140" s="187" t="s">
        <v>837</v>
      </c>
    </row>
    <row r="141" spans="1:65" s="2" customFormat="1" ht="16.5" customHeight="1">
      <c r="A141" s="37"/>
      <c r="B141" s="38"/>
      <c r="C141" s="237" t="s">
        <v>438</v>
      </c>
      <c r="D141" s="237" t="s">
        <v>169</v>
      </c>
      <c r="E141" s="238" t="s">
        <v>838</v>
      </c>
      <c r="F141" s="239" t="s">
        <v>839</v>
      </c>
      <c r="G141" s="240" t="s">
        <v>412</v>
      </c>
      <c r="H141" s="241">
        <v>6</v>
      </c>
      <c r="I141" s="242"/>
      <c r="J141" s="243">
        <f t="shared" si="30"/>
        <v>0</v>
      </c>
      <c r="K141" s="239" t="s">
        <v>32</v>
      </c>
      <c r="L141" s="244"/>
      <c r="M141" s="245" t="s">
        <v>32</v>
      </c>
      <c r="N141" s="246" t="s">
        <v>50</v>
      </c>
      <c r="O141" s="67"/>
      <c r="P141" s="185">
        <f t="shared" si="31"/>
        <v>0</v>
      </c>
      <c r="Q141" s="185">
        <v>0</v>
      </c>
      <c r="R141" s="185">
        <f t="shared" si="32"/>
        <v>0</v>
      </c>
      <c r="S141" s="185">
        <v>0</v>
      </c>
      <c r="T141" s="186">
        <f t="shared" si="33"/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696</v>
      </c>
      <c r="AT141" s="187" t="s">
        <v>169</v>
      </c>
      <c r="AU141" s="187" t="s">
        <v>133</v>
      </c>
      <c r="AY141" s="19" t="s">
        <v>132</v>
      </c>
      <c r="BE141" s="188">
        <f t="shared" si="34"/>
        <v>0</v>
      </c>
      <c r="BF141" s="188">
        <f t="shared" si="35"/>
        <v>0</v>
      </c>
      <c r="BG141" s="188">
        <f t="shared" si="36"/>
        <v>0</v>
      </c>
      <c r="BH141" s="188">
        <f t="shared" si="37"/>
        <v>0</v>
      </c>
      <c r="BI141" s="188">
        <f t="shared" si="38"/>
        <v>0</v>
      </c>
      <c r="BJ141" s="19" t="s">
        <v>86</v>
      </c>
      <c r="BK141" s="188">
        <f t="shared" si="39"/>
        <v>0</v>
      </c>
      <c r="BL141" s="19" t="s">
        <v>696</v>
      </c>
      <c r="BM141" s="187" t="s">
        <v>840</v>
      </c>
    </row>
    <row r="142" spans="1:65" s="2" customFormat="1" ht="16.5" customHeight="1">
      <c r="A142" s="37"/>
      <c r="B142" s="38"/>
      <c r="C142" s="237" t="s">
        <v>445</v>
      </c>
      <c r="D142" s="237" t="s">
        <v>169</v>
      </c>
      <c r="E142" s="238" t="s">
        <v>841</v>
      </c>
      <c r="F142" s="239" t="s">
        <v>842</v>
      </c>
      <c r="G142" s="240" t="s">
        <v>412</v>
      </c>
      <c r="H142" s="241">
        <v>2</v>
      </c>
      <c r="I142" s="242"/>
      <c r="J142" s="243">
        <f t="shared" si="30"/>
        <v>0</v>
      </c>
      <c r="K142" s="239" t="s">
        <v>32</v>
      </c>
      <c r="L142" s="244"/>
      <c r="M142" s="245" t="s">
        <v>32</v>
      </c>
      <c r="N142" s="246" t="s">
        <v>50</v>
      </c>
      <c r="O142" s="67"/>
      <c r="P142" s="185">
        <f t="shared" si="31"/>
        <v>0</v>
      </c>
      <c r="Q142" s="185">
        <v>0</v>
      </c>
      <c r="R142" s="185">
        <f t="shared" si="32"/>
        <v>0</v>
      </c>
      <c r="S142" s="185">
        <v>0</v>
      </c>
      <c r="T142" s="186">
        <f t="shared" si="33"/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696</v>
      </c>
      <c r="AT142" s="187" t="s">
        <v>169</v>
      </c>
      <c r="AU142" s="187" t="s">
        <v>133</v>
      </c>
      <c r="AY142" s="19" t="s">
        <v>132</v>
      </c>
      <c r="BE142" s="188">
        <f t="shared" si="34"/>
        <v>0</v>
      </c>
      <c r="BF142" s="188">
        <f t="shared" si="35"/>
        <v>0</v>
      </c>
      <c r="BG142" s="188">
        <f t="shared" si="36"/>
        <v>0</v>
      </c>
      <c r="BH142" s="188">
        <f t="shared" si="37"/>
        <v>0</v>
      </c>
      <c r="BI142" s="188">
        <f t="shared" si="38"/>
        <v>0</v>
      </c>
      <c r="BJ142" s="19" t="s">
        <v>86</v>
      </c>
      <c r="BK142" s="188">
        <f t="shared" si="39"/>
        <v>0</v>
      </c>
      <c r="BL142" s="19" t="s">
        <v>696</v>
      </c>
      <c r="BM142" s="187" t="s">
        <v>843</v>
      </c>
    </row>
    <row r="143" spans="1:65" s="2" customFormat="1" ht="16.5" customHeight="1">
      <c r="A143" s="37"/>
      <c r="B143" s="38"/>
      <c r="C143" s="237" t="s">
        <v>452</v>
      </c>
      <c r="D143" s="237" t="s">
        <v>169</v>
      </c>
      <c r="E143" s="238" t="s">
        <v>844</v>
      </c>
      <c r="F143" s="239" t="s">
        <v>845</v>
      </c>
      <c r="G143" s="240" t="s">
        <v>412</v>
      </c>
      <c r="H143" s="241">
        <v>20</v>
      </c>
      <c r="I143" s="242"/>
      <c r="J143" s="243">
        <f t="shared" si="30"/>
        <v>0</v>
      </c>
      <c r="K143" s="239" t="s">
        <v>32</v>
      </c>
      <c r="L143" s="244"/>
      <c r="M143" s="245" t="s">
        <v>32</v>
      </c>
      <c r="N143" s="246" t="s">
        <v>50</v>
      </c>
      <c r="O143" s="67"/>
      <c r="P143" s="185">
        <f t="shared" si="31"/>
        <v>0</v>
      </c>
      <c r="Q143" s="185">
        <v>0</v>
      </c>
      <c r="R143" s="185">
        <f t="shared" si="32"/>
        <v>0</v>
      </c>
      <c r="S143" s="185">
        <v>0</v>
      </c>
      <c r="T143" s="186">
        <f t="shared" si="33"/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696</v>
      </c>
      <c r="AT143" s="187" t="s">
        <v>169</v>
      </c>
      <c r="AU143" s="187" t="s">
        <v>133</v>
      </c>
      <c r="AY143" s="19" t="s">
        <v>132</v>
      </c>
      <c r="BE143" s="188">
        <f t="shared" si="34"/>
        <v>0</v>
      </c>
      <c r="BF143" s="188">
        <f t="shared" si="35"/>
        <v>0</v>
      </c>
      <c r="BG143" s="188">
        <f t="shared" si="36"/>
        <v>0</v>
      </c>
      <c r="BH143" s="188">
        <f t="shared" si="37"/>
        <v>0</v>
      </c>
      <c r="BI143" s="188">
        <f t="shared" si="38"/>
        <v>0</v>
      </c>
      <c r="BJ143" s="19" t="s">
        <v>86</v>
      </c>
      <c r="BK143" s="188">
        <f t="shared" si="39"/>
        <v>0</v>
      </c>
      <c r="BL143" s="19" t="s">
        <v>696</v>
      </c>
      <c r="BM143" s="187" t="s">
        <v>846</v>
      </c>
    </row>
    <row r="144" spans="1:65" s="2" customFormat="1" ht="16.5" customHeight="1">
      <c r="A144" s="37"/>
      <c r="B144" s="38"/>
      <c r="C144" s="237" t="s">
        <v>458</v>
      </c>
      <c r="D144" s="237" t="s">
        <v>169</v>
      </c>
      <c r="E144" s="238" t="s">
        <v>847</v>
      </c>
      <c r="F144" s="239" t="s">
        <v>848</v>
      </c>
      <c r="G144" s="240" t="s">
        <v>412</v>
      </c>
      <c r="H144" s="241">
        <v>20</v>
      </c>
      <c r="I144" s="242"/>
      <c r="J144" s="243">
        <f t="shared" si="30"/>
        <v>0</v>
      </c>
      <c r="K144" s="239" t="s">
        <v>32</v>
      </c>
      <c r="L144" s="244"/>
      <c r="M144" s="245" t="s">
        <v>32</v>
      </c>
      <c r="N144" s="246" t="s">
        <v>50</v>
      </c>
      <c r="O144" s="67"/>
      <c r="P144" s="185">
        <f t="shared" si="31"/>
        <v>0</v>
      </c>
      <c r="Q144" s="185">
        <v>0</v>
      </c>
      <c r="R144" s="185">
        <f t="shared" si="32"/>
        <v>0</v>
      </c>
      <c r="S144" s="185">
        <v>0</v>
      </c>
      <c r="T144" s="186">
        <f t="shared" si="33"/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696</v>
      </c>
      <c r="AT144" s="187" t="s">
        <v>169</v>
      </c>
      <c r="AU144" s="187" t="s">
        <v>133</v>
      </c>
      <c r="AY144" s="19" t="s">
        <v>132</v>
      </c>
      <c r="BE144" s="188">
        <f t="shared" si="34"/>
        <v>0</v>
      </c>
      <c r="BF144" s="188">
        <f t="shared" si="35"/>
        <v>0</v>
      </c>
      <c r="BG144" s="188">
        <f t="shared" si="36"/>
        <v>0</v>
      </c>
      <c r="BH144" s="188">
        <f t="shared" si="37"/>
        <v>0</v>
      </c>
      <c r="BI144" s="188">
        <f t="shared" si="38"/>
        <v>0</v>
      </c>
      <c r="BJ144" s="19" t="s">
        <v>86</v>
      </c>
      <c r="BK144" s="188">
        <f t="shared" si="39"/>
        <v>0</v>
      </c>
      <c r="BL144" s="19" t="s">
        <v>696</v>
      </c>
      <c r="BM144" s="187" t="s">
        <v>849</v>
      </c>
    </row>
    <row r="145" spans="1:65" s="2" customFormat="1" ht="16.5" customHeight="1">
      <c r="A145" s="37"/>
      <c r="B145" s="38"/>
      <c r="C145" s="237" t="s">
        <v>462</v>
      </c>
      <c r="D145" s="237" t="s">
        <v>169</v>
      </c>
      <c r="E145" s="238" t="s">
        <v>850</v>
      </c>
      <c r="F145" s="239" t="s">
        <v>851</v>
      </c>
      <c r="G145" s="240" t="s">
        <v>412</v>
      </c>
      <c r="H145" s="241">
        <v>5</v>
      </c>
      <c r="I145" s="242"/>
      <c r="J145" s="243">
        <f t="shared" si="30"/>
        <v>0</v>
      </c>
      <c r="K145" s="239" t="s">
        <v>32</v>
      </c>
      <c r="L145" s="244"/>
      <c r="M145" s="245" t="s">
        <v>32</v>
      </c>
      <c r="N145" s="246" t="s">
        <v>50</v>
      </c>
      <c r="O145" s="67"/>
      <c r="P145" s="185">
        <f t="shared" si="31"/>
        <v>0</v>
      </c>
      <c r="Q145" s="185">
        <v>0</v>
      </c>
      <c r="R145" s="185">
        <f t="shared" si="32"/>
        <v>0</v>
      </c>
      <c r="S145" s="185">
        <v>0</v>
      </c>
      <c r="T145" s="186">
        <f t="shared" si="33"/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7" t="s">
        <v>696</v>
      </c>
      <c r="AT145" s="187" t="s">
        <v>169</v>
      </c>
      <c r="AU145" s="187" t="s">
        <v>133</v>
      </c>
      <c r="AY145" s="19" t="s">
        <v>132</v>
      </c>
      <c r="BE145" s="188">
        <f t="shared" si="34"/>
        <v>0</v>
      </c>
      <c r="BF145" s="188">
        <f t="shared" si="35"/>
        <v>0</v>
      </c>
      <c r="BG145" s="188">
        <f t="shared" si="36"/>
        <v>0</v>
      </c>
      <c r="BH145" s="188">
        <f t="shared" si="37"/>
        <v>0</v>
      </c>
      <c r="BI145" s="188">
        <f t="shared" si="38"/>
        <v>0</v>
      </c>
      <c r="BJ145" s="19" t="s">
        <v>86</v>
      </c>
      <c r="BK145" s="188">
        <f t="shared" si="39"/>
        <v>0</v>
      </c>
      <c r="BL145" s="19" t="s">
        <v>696</v>
      </c>
      <c r="BM145" s="187" t="s">
        <v>852</v>
      </c>
    </row>
    <row r="146" spans="1:65" s="2" customFormat="1" ht="16.5" customHeight="1">
      <c r="A146" s="37"/>
      <c r="B146" s="38"/>
      <c r="C146" s="237" t="s">
        <v>469</v>
      </c>
      <c r="D146" s="237" t="s">
        <v>169</v>
      </c>
      <c r="E146" s="238" t="s">
        <v>853</v>
      </c>
      <c r="F146" s="239" t="s">
        <v>854</v>
      </c>
      <c r="G146" s="240" t="s">
        <v>412</v>
      </c>
      <c r="H146" s="241">
        <v>5</v>
      </c>
      <c r="I146" s="242"/>
      <c r="J146" s="243">
        <f t="shared" si="30"/>
        <v>0</v>
      </c>
      <c r="K146" s="239" t="s">
        <v>32</v>
      </c>
      <c r="L146" s="244"/>
      <c r="M146" s="245" t="s">
        <v>32</v>
      </c>
      <c r="N146" s="246" t="s">
        <v>50</v>
      </c>
      <c r="O146" s="67"/>
      <c r="P146" s="185">
        <f t="shared" si="31"/>
        <v>0</v>
      </c>
      <c r="Q146" s="185">
        <v>0</v>
      </c>
      <c r="R146" s="185">
        <f t="shared" si="32"/>
        <v>0</v>
      </c>
      <c r="S146" s="185">
        <v>0</v>
      </c>
      <c r="T146" s="186">
        <f t="shared" si="33"/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7" t="s">
        <v>696</v>
      </c>
      <c r="AT146" s="187" t="s">
        <v>169</v>
      </c>
      <c r="AU146" s="187" t="s">
        <v>133</v>
      </c>
      <c r="AY146" s="19" t="s">
        <v>132</v>
      </c>
      <c r="BE146" s="188">
        <f t="shared" si="34"/>
        <v>0</v>
      </c>
      <c r="BF146" s="188">
        <f t="shared" si="35"/>
        <v>0</v>
      </c>
      <c r="BG146" s="188">
        <f t="shared" si="36"/>
        <v>0</v>
      </c>
      <c r="BH146" s="188">
        <f t="shared" si="37"/>
        <v>0</v>
      </c>
      <c r="BI146" s="188">
        <f t="shared" si="38"/>
        <v>0</v>
      </c>
      <c r="BJ146" s="19" t="s">
        <v>86</v>
      </c>
      <c r="BK146" s="188">
        <f t="shared" si="39"/>
        <v>0</v>
      </c>
      <c r="BL146" s="19" t="s">
        <v>696</v>
      </c>
      <c r="BM146" s="187" t="s">
        <v>855</v>
      </c>
    </row>
    <row r="147" spans="1:65" s="2" customFormat="1" ht="21.75" customHeight="1">
      <c r="A147" s="37"/>
      <c r="B147" s="38"/>
      <c r="C147" s="237" t="s">
        <v>477</v>
      </c>
      <c r="D147" s="237" t="s">
        <v>169</v>
      </c>
      <c r="E147" s="238" t="s">
        <v>856</v>
      </c>
      <c r="F147" s="239" t="s">
        <v>857</v>
      </c>
      <c r="G147" s="240" t="s">
        <v>412</v>
      </c>
      <c r="H147" s="241">
        <v>1</v>
      </c>
      <c r="I147" s="242"/>
      <c r="J147" s="243">
        <f t="shared" si="30"/>
        <v>0</v>
      </c>
      <c r="K147" s="239" t="s">
        <v>32</v>
      </c>
      <c r="L147" s="244"/>
      <c r="M147" s="245" t="s">
        <v>32</v>
      </c>
      <c r="N147" s="246" t="s">
        <v>50</v>
      </c>
      <c r="O147" s="67"/>
      <c r="P147" s="185">
        <f t="shared" si="31"/>
        <v>0</v>
      </c>
      <c r="Q147" s="185">
        <v>0</v>
      </c>
      <c r="R147" s="185">
        <f t="shared" si="32"/>
        <v>0</v>
      </c>
      <c r="S147" s="185">
        <v>0</v>
      </c>
      <c r="T147" s="186">
        <f t="shared" si="33"/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7" t="s">
        <v>696</v>
      </c>
      <c r="AT147" s="187" t="s">
        <v>169</v>
      </c>
      <c r="AU147" s="187" t="s">
        <v>133</v>
      </c>
      <c r="AY147" s="19" t="s">
        <v>132</v>
      </c>
      <c r="BE147" s="188">
        <f t="shared" si="34"/>
        <v>0</v>
      </c>
      <c r="BF147" s="188">
        <f t="shared" si="35"/>
        <v>0</v>
      </c>
      <c r="BG147" s="188">
        <f t="shared" si="36"/>
        <v>0</v>
      </c>
      <c r="BH147" s="188">
        <f t="shared" si="37"/>
        <v>0</v>
      </c>
      <c r="BI147" s="188">
        <f t="shared" si="38"/>
        <v>0</v>
      </c>
      <c r="BJ147" s="19" t="s">
        <v>86</v>
      </c>
      <c r="BK147" s="188">
        <f t="shared" si="39"/>
        <v>0</v>
      </c>
      <c r="BL147" s="19" t="s">
        <v>696</v>
      </c>
      <c r="BM147" s="187" t="s">
        <v>858</v>
      </c>
    </row>
    <row r="148" spans="1:65" s="2" customFormat="1" ht="16.5" customHeight="1">
      <c r="A148" s="37"/>
      <c r="B148" s="38"/>
      <c r="C148" s="237" t="s">
        <v>484</v>
      </c>
      <c r="D148" s="237" t="s">
        <v>169</v>
      </c>
      <c r="E148" s="238" t="s">
        <v>859</v>
      </c>
      <c r="F148" s="239" t="s">
        <v>860</v>
      </c>
      <c r="G148" s="240" t="s">
        <v>412</v>
      </c>
      <c r="H148" s="241">
        <v>2</v>
      </c>
      <c r="I148" s="242"/>
      <c r="J148" s="243">
        <f t="shared" si="30"/>
        <v>0</v>
      </c>
      <c r="K148" s="239" t="s">
        <v>32</v>
      </c>
      <c r="L148" s="244"/>
      <c r="M148" s="245" t="s">
        <v>32</v>
      </c>
      <c r="N148" s="246" t="s">
        <v>50</v>
      </c>
      <c r="O148" s="67"/>
      <c r="P148" s="185">
        <f t="shared" si="31"/>
        <v>0</v>
      </c>
      <c r="Q148" s="185">
        <v>0</v>
      </c>
      <c r="R148" s="185">
        <f t="shared" si="32"/>
        <v>0</v>
      </c>
      <c r="S148" s="185">
        <v>0</v>
      </c>
      <c r="T148" s="186">
        <f t="shared" si="33"/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696</v>
      </c>
      <c r="AT148" s="187" t="s">
        <v>169</v>
      </c>
      <c r="AU148" s="187" t="s">
        <v>133</v>
      </c>
      <c r="AY148" s="19" t="s">
        <v>132</v>
      </c>
      <c r="BE148" s="188">
        <f t="shared" si="34"/>
        <v>0</v>
      </c>
      <c r="BF148" s="188">
        <f t="shared" si="35"/>
        <v>0</v>
      </c>
      <c r="BG148" s="188">
        <f t="shared" si="36"/>
        <v>0</v>
      </c>
      <c r="BH148" s="188">
        <f t="shared" si="37"/>
        <v>0</v>
      </c>
      <c r="BI148" s="188">
        <f t="shared" si="38"/>
        <v>0</v>
      </c>
      <c r="BJ148" s="19" t="s">
        <v>86</v>
      </c>
      <c r="BK148" s="188">
        <f t="shared" si="39"/>
        <v>0</v>
      </c>
      <c r="BL148" s="19" t="s">
        <v>696</v>
      </c>
      <c r="BM148" s="187" t="s">
        <v>861</v>
      </c>
    </row>
    <row r="149" spans="1:65" s="12" customFormat="1" ht="20.85" customHeight="1">
      <c r="B149" s="160"/>
      <c r="C149" s="161"/>
      <c r="D149" s="162" t="s">
        <v>78</v>
      </c>
      <c r="E149" s="174" t="s">
        <v>862</v>
      </c>
      <c r="F149" s="174" t="s">
        <v>863</v>
      </c>
      <c r="G149" s="161"/>
      <c r="H149" s="161"/>
      <c r="I149" s="164"/>
      <c r="J149" s="175">
        <f>BK149</f>
        <v>0</v>
      </c>
      <c r="K149" s="161"/>
      <c r="L149" s="166"/>
      <c r="M149" s="167"/>
      <c r="N149" s="168"/>
      <c r="O149" s="168"/>
      <c r="P149" s="169">
        <f>SUM(P150:P151)</f>
        <v>0</v>
      </c>
      <c r="Q149" s="168"/>
      <c r="R149" s="169">
        <f>SUM(R150:R151)</f>
        <v>0</v>
      </c>
      <c r="S149" s="168"/>
      <c r="T149" s="170">
        <f>SUM(T150:T151)</f>
        <v>0</v>
      </c>
      <c r="AR149" s="171" t="s">
        <v>139</v>
      </c>
      <c r="AT149" s="172" t="s">
        <v>78</v>
      </c>
      <c r="AU149" s="172" t="s">
        <v>88</v>
      </c>
      <c r="AY149" s="171" t="s">
        <v>132</v>
      </c>
      <c r="BK149" s="173">
        <f>SUM(BK150:BK151)</f>
        <v>0</v>
      </c>
    </row>
    <row r="150" spans="1:65" s="2" customFormat="1" ht="24.2" customHeight="1">
      <c r="A150" s="37"/>
      <c r="B150" s="38"/>
      <c r="C150" s="176" t="s">
        <v>492</v>
      </c>
      <c r="D150" s="176" t="s">
        <v>135</v>
      </c>
      <c r="E150" s="177" t="s">
        <v>864</v>
      </c>
      <c r="F150" s="178" t="s">
        <v>865</v>
      </c>
      <c r="G150" s="179" t="s">
        <v>412</v>
      </c>
      <c r="H150" s="180">
        <v>1</v>
      </c>
      <c r="I150" s="181"/>
      <c r="J150" s="182">
        <f>ROUND(I150*H150,2)</f>
        <v>0</v>
      </c>
      <c r="K150" s="178" t="s">
        <v>32</v>
      </c>
      <c r="L150" s="42"/>
      <c r="M150" s="183" t="s">
        <v>32</v>
      </c>
      <c r="N150" s="184" t="s">
        <v>50</v>
      </c>
      <c r="O150" s="67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7" t="s">
        <v>696</v>
      </c>
      <c r="AT150" s="187" t="s">
        <v>135</v>
      </c>
      <c r="AU150" s="187" t="s">
        <v>133</v>
      </c>
      <c r="AY150" s="19" t="s">
        <v>132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9" t="s">
        <v>86</v>
      </c>
      <c r="BK150" s="188">
        <f>ROUND(I150*H150,2)</f>
        <v>0</v>
      </c>
      <c r="BL150" s="19" t="s">
        <v>696</v>
      </c>
      <c r="BM150" s="187" t="s">
        <v>866</v>
      </c>
    </row>
    <row r="151" spans="1:65" s="2" customFormat="1" ht="16.5" customHeight="1">
      <c r="A151" s="37"/>
      <c r="B151" s="38"/>
      <c r="C151" s="176" t="s">
        <v>497</v>
      </c>
      <c r="D151" s="176" t="s">
        <v>135</v>
      </c>
      <c r="E151" s="177" t="s">
        <v>867</v>
      </c>
      <c r="F151" s="178" t="s">
        <v>868</v>
      </c>
      <c r="G151" s="179" t="s">
        <v>763</v>
      </c>
      <c r="H151" s="180">
        <v>1</v>
      </c>
      <c r="I151" s="181"/>
      <c r="J151" s="182">
        <f>ROUND(I151*H151,2)</f>
        <v>0</v>
      </c>
      <c r="K151" s="178" t="s">
        <v>32</v>
      </c>
      <c r="L151" s="42"/>
      <c r="M151" s="183" t="s">
        <v>32</v>
      </c>
      <c r="N151" s="184" t="s">
        <v>50</v>
      </c>
      <c r="O151" s="67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7" t="s">
        <v>696</v>
      </c>
      <c r="AT151" s="187" t="s">
        <v>135</v>
      </c>
      <c r="AU151" s="187" t="s">
        <v>133</v>
      </c>
      <c r="AY151" s="19" t="s">
        <v>132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86</v>
      </c>
      <c r="BK151" s="188">
        <f>ROUND(I151*H151,2)</f>
        <v>0</v>
      </c>
      <c r="BL151" s="19" t="s">
        <v>696</v>
      </c>
      <c r="BM151" s="187" t="s">
        <v>869</v>
      </c>
    </row>
    <row r="152" spans="1:65" s="12" customFormat="1" ht="20.85" customHeight="1">
      <c r="B152" s="160"/>
      <c r="C152" s="161"/>
      <c r="D152" s="162" t="s">
        <v>78</v>
      </c>
      <c r="E152" s="174" t="s">
        <v>870</v>
      </c>
      <c r="F152" s="174" t="s">
        <v>871</v>
      </c>
      <c r="G152" s="161"/>
      <c r="H152" s="161"/>
      <c r="I152" s="164"/>
      <c r="J152" s="175">
        <f>BK152</f>
        <v>0</v>
      </c>
      <c r="K152" s="161"/>
      <c r="L152" s="166"/>
      <c r="M152" s="167"/>
      <c r="N152" s="168"/>
      <c r="O152" s="168"/>
      <c r="P152" s="169">
        <f>SUM(P153:P173)</f>
        <v>0</v>
      </c>
      <c r="Q152" s="168"/>
      <c r="R152" s="169">
        <f>SUM(R153:R173)</f>
        <v>0</v>
      </c>
      <c r="S152" s="168"/>
      <c r="T152" s="170">
        <f>SUM(T153:T173)</f>
        <v>0</v>
      </c>
      <c r="AR152" s="171" t="s">
        <v>139</v>
      </c>
      <c r="AT152" s="172" t="s">
        <v>78</v>
      </c>
      <c r="AU152" s="172" t="s">
        <v>88</v>
      </c>
      <c r="AY152" s="171" t="s">
        <v>132</v>
      </c>
      <c r="BK152" s="173">
        <f>SUM(BK153:BK173)</f>
        <v>0</v>
      </c>
    </row>
    <row r="153" spans="1:65" s="2" customFormat="1" ht="16.5" customHeight="1">
      <c r="A153" s="37"/>
      <c r="B153" s="38"/>
      <c r="C153" s="176" t="s">
        <v>502</v>
      </c>
      <c r="D153" s="176" t="s">
        <v>135</v>
      </c>
      <c r="E153" s="177" t="s">
        <v>872</v>
      </c>
      <c r="F153" s="178" t="s">
        <v>873</v>
      </c>
      <c r="G153" s="179" t="s">
        <v>209</v>
      </c>
      <c r="H153" s="180">
        <v>130</v>
      </c>
      <c r="I153" s="181"/>
      <c r="J153" s="182">
        <f t="shared" ref="J153:J173" si="40">ROUND(I153*H153,2)</f>
        <v>0</v>
      </c>
      <c r="K153" s="178" t="s">
        <v>32</v>
      </c>
      <c r="L153" s="42"/>
      <c r="M153" s="183" t="s">
        <v>32</v>
      </c>
      <c r="N153" s="184" t="s">
        <v>50</v>
      </c>
      <c r="O153" s="67"/>
      <c r="P153" s="185">
        <f t="shared" ref="P153:P173" si="41">O153*H153</f>
        <v>0</v>
      </c>
      <c r="Q153" s="185">
        <v>0</v>
      </c>
      <c r="R153" s="185">
        <f t="shared" ref="R153:R173" si="42">Q153*H153</f>
        <v>0</v>
      </c>
      <c r="S153" s="185">
        <v>0</v>
      </c>
      <c r="T153" s="186">
        <f t="shared" ref="T153:T173" si="43"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7" t="s">
        <v>696</v>
      </c>
      <c r="AT153" s="187" t="s">
        <v>135</v>
      </c>
      <c r="AU153" s="187" t="s">
        <v>133</v>
      </c>
      <c r="AY153" s="19" t="s">
        <v>132</v>
      </c>
      <c r="BE153" s="188">
        <f t="shared" ref="BE153:BE173" si="44">IF(N153="základní",J153,0)</f>
        <v>0</v>
      </c>
      <c r="BF153" s="188">
        <f t="shared" ref="BF153:BF173" si="45">IF(N153="snížená",J153,0)</f>
        <v>0</v>
      </c>
      <c r="BG153" s="188">
        <f t="shared" ref="BG153:BG173" si="46">IF(N153="zákl. přenesená",J153,0)</f>
        <v>0</v>
      </c>
      <c r="BH153" s="188">
        <f t="shared" ref="BH153:BH173" si="47">IF(N153="sníž. přenesená",J153,0)</f>
        <v>0</v>
      </c>
      <c r="BI153" s="188">
        <f t="shared" ref="BI153:BI173" si="48">IF(N153="nulová",J153,0)</f>
        <v>0</v>
      </c>
      <c r="BJ153" s="19" t="s">
        <v>86</v>
      </c>
      <c r="BK153" s="188">
        <f t="shared" ref="BK153:BK173" si="49">ROUND(I153*H153,2)</f>
        <v>0</v>
      </c>
      <c r="BL153" s="19" t="s">
        <v>696</v>
      </c>
      <c r="BM153" s="187" t="s">
        <v>874</v>
      </c>
    </row>
    <row r="154" spans="1:65" s="2" customFormat="1" ht="16.5" customHeight="1">
      <c r="A154" s="37"/>
      <c r="B154" s="38"/>
      <c r="C154" s="176" t="s">
        <v>509</v>
      </c>
      <c r="D154" s="176" t="s">
        <v>135</v>
      </c>
      <c r="E154" s="177" t="s">
        <v>875</v>
      </c>
      <c r="F154" s="178" t="s">
        <v>876</v>
      </c>
      <c r="G154" s="179" t="s">
        <v>412</v>
      </c>
      <c r="H154" s="180">
        <v>22</v>
      </c>
      <c r="I154" s="181"/>
      <c r="J154" s="182">
        <f t="shared" si="40"/>
        <v>0</v>
      </c>
      <c r="K154" s="178" t="s">
        <v>32</v>
      </c>
      <c r="L154" s="42"/>
      <c r="M154" s="183" t="s">
        <v>32</v>
      </c>
      <c r="N154" s="184" t="s">
        <v>50</v>
      </c>
      <c r="O154" s="67"/>
      <c r="P154" s="185">
        <f t="shared" si="41"/>
        <v>0</v>
      </c>
      <c r="Q154" s="185">
        <v>0</v>
      </c>
      <c r="R154" s="185">
        <f t="shared" si="42"/>
        <v>0</v>
      </c>
      <c r="S154" s="185">
        <v>0</v>
      </c>
      <c r="T154" s="186">
        <f t="shared" si="43"/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696</v>
      </c>
      <c r="AT154" s="187" t="s">
        <v>135</v>
      </c>
      <c r="AU154" s="187" t="s">
        <v>133</v>
      </c>
      <c r="AY154" s="19" t="s">
        <v>132</v>
      </c>
      <c r="BE154" s="188">
        <f t="shared" si="44"/>
        <v>0</v>
      </c>
      <c r="BF154" s="188">
        <f t="shared" si="45"/>
        <v>0</v>
      </c>
      <c r="BG154" s="188">
        <f t="shared" si="46"/>
        <v>0</v>
      </c>
      <c r="BH154" s="188">
        <f t="shared" si="47"/>
        <v>0</v>
      </c>
      <c r="BI154" s="188">
        <f t="shared" si="48"/>
        <v>0</v>
      </c>
      <c r="BJ154" s="19" t="s">
        <v>86</v>
      </c>
      <c r="BK154" s="188">
        <f t="shared" si="49"/>
        <v>0</v>
      </c>
      <c r="BL154" s="19" t="s">
        <v>696</v>
      </c>
      <c r="BM154" s="187" t="s">
        <v>877</v>
      </c>
    </row>
    <row r="155" spans="1:65" s="2" customFormat="1" ht="16.5" customHeight="1">
      <c r="A155" s="37"/>
      <c r="B155" s="38"/>
      <c r="C155" s="176" t="s">
        <v>514</v>
      </c>
      <c r="D155" s="176" t="s">
        <v>135</v>
      </c>
      <c r="E155" s="177" t="s">
        <v>878</v>
      </c>
      <c r="F155" s="178" t="s">
        <v>879</v>
      </c>
      <c r="G155" s="179" t="s">
        <v>412</v>
      </c>
      <c r="H155" s="180">
        <v>8</v>
      </c>
      <c r="I155" s="181"/>
      <c r="J155" s="182">
        <f t="shared" si="40"/>
        <v>0</v>
      </c>
      <c r="K155" s="178" t="s">
        <v>32</v>
      </c>
      <c r="L155" s="42"/>
      <c r="M155" s="183" t="s">
        <v>32</v>
      </c>
      <c r="N155" s="184" t="s">
        <v>50</v>
      </c>
      <c r="O155" s="67"/>
      <c r="P155" s="185">
        <f t="shared" si="41"/>
        <v>0</v>
      </c>
      <c r="Q155" s="185">
        <v>0</v>
      </c>
      <c r="R155" s="185">
        <f t="shared" si="42"/>
        <v>0</v>
      </c>
      <c r="S155" s="185">
        <v>0</v>
      </c>
      <c r="T155" s="186">
        <f t="shared" si="43"/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696</v>
      </c>
      <c r="AT155" s="187" t="s">
        <v>135</v>
      </c>
      <c r="AU155" s="187" t="s">
        <v>133</v>
      </c>
      <c r="AY155" s="19" t="s">
        <v>132</v>
      </c>
      <c r="BE155" s="188">
        <f t="shared" si="44"/>
        <v>0</v>
      </c>
      <c r="BF155" s="188">
        <f t="shared" si="45"/>
        <v>0</v>
      </c>
      <c r="BG155" s="188">
        <f t="shared" si="46"/>
        <v>0</v>
      </c>
      <c r="BH155" s="188">
        <f t="shared" si="47"/>
        <v>0</v>
      </c>
      <c r="BI155" s="188">
        <f t="shared" si="48"/>
        <v>0</v>
      </c>
      <c r="BJ155" s="19" t="s">
        <v>86</v>
      </c>
      <c r="BK155" s="188">
        <f t="shared" si="49"/>
        <v>0</v>
      </c>
      <c r="BL155" s="19" t="s">
        <v>696</v>
      </c>
      <c r="BM155" s="187" t="s">
        <v>880</v>
      </c>
    </row>
    <row r="156" spans="1:65" s="2" customFormat="1" ht="16.5" customHeight="1">
      <c r="A156" s="37"/>
      <c r="B156" s="38"/>
      <c r="C156" s="176" t="s">
        <v>519</v>
      </c>
      <c r="D156" s="176" t="s">
        <v>135</v>
      </c>
      <c r="E156" s="177" t="s">
        <v>881</v>
      </c>
      <c r="F156" s="178" t="s">
        <v>882</v>
      </c>
      <c r="G156" s="179" t="s">
        <v>209</v>
      </c>
      <c r="H156" s="180">
        <v>80</v>
      </c>
      <c r="I156" s="181"/>
      <c r="J156" s="182">
        <f t="shared" si="40"/>
        <v>0</v>
      </c>
      <c r="K156" s="178" t="s">
        <v>32</v>
      </c>
      <c r="L156" s="42"/>
      <c r="M156" s="183" t="s">
        <v>32</v>
      </c>
      <c r="N156" s="184" t="s">
        <v>50</v>
      </c>
      <c r="O156" s="67"/>
      <c r="P156" s="185">
        <f t="shared" si="41"/>
        <v>0</v>
      </c>
      <c r="Q156" s="185">
        <v>0</v>
      </c>
      <c r="R156" s="185">
        <f t="shared" si="42"/>
        <v>0</v>
      </c>
      <c r="S156" s="185">
        <v>0</v>
      </c>
      <c r="T156" s="186">
        <f t="shared" si="43"/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696</v>
      </c>
      <c r="AT156" s="187" t="s">
        <v>135</v>
      </c>
      <c r="AU156" s="187" t="s">
        <v>133</v>
      </c>
      <c r="AY156" s="19" t="s">
        <v>132</v>
      </c>
      <c r="BE156" s="188">
        <f t="shared" si="44"/>
        <v>0</v>
      </c>
      <c r="BF156" s="188">
        <f t="shared" si="45"/>
        <v>0</v>
      </c>
      <c r="BG156" s="188">
        <f t="shared" si="46"/>
        <v>0</v>
      </c>
      <c r="BH156" s="188">
        <f t="shared" si="47"/>
        <v>0</v>
      </c>
      <c r="BI156" s="188">
        <f t="shared" si="48"/>
        <v>0</v>
      </c>
      <c r="BJ156" s="19" t="s">
        <v>86</v>
      </c>
      <c r="BK156" s="188">
        <f t="shared" si="49"/>
        <v>0</v>
      </c>
      <c r="BL156" s="19" t="s">
        <v>696</v>
      </c>
      <c r="BM156" s="187" t="s">
        <v>883</v>
      </c>
    </row>
    <row r="157" spans="1:65" s="2" customFormat="1" ht="16.5" customHeight="1">
      <c r="A157" s="37"/>
      <c r="B157" s="38"/>
      <c r="C157" s="176" t="s">
        <v>524</v>
      </c>
      <c r="D157" s="176" t="s">
        <v>135</v>
      </c>
      <c r="E157" s="177" t="s">
        <v>884</v>
      </c>
      <c r="F157" s="178" t="s">
        <v>885</v>
      </c>
      <c r="G157" s="179" t="s">
        <v>209</v>
      </c>
      <c r="H157" s="180">
        <v>600</v>
      </c>
      <c r="I157" s="181"/>
      <c r="J157" s="182">
        <f t="shared" si="40"/>
        <v>0</v>
      </c>
      <c r="K157" s="178" t="s">
        <v>32</v>
      </c>
      <c r="L157" s="42"/>
      <c r="M157" s="183" t="s">
        <v>32</v>
      </c>
      <c r="N157" s="184" t="s">
        <v>50</v>
      </c>
      <c r="O157" s="67"/>
      <c r="P157" s="185">
        <f t="shared" si="41"/>
        <v>0</v>
      </c>
      <c r="Q157" s="185">
        <v>0</v>
      </c>
      <c r="R157" s="185">
        <f t="shared" si="42"/>
        <v>0</v>
      </c>
      <c r="S157" s="185">
        <v>0</v>
      </c>
      <c r="T157" s="186">
        <f t="shared" si="43"/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7" t="s">
        <v>696</v>
      </c>
      <c r="AT157" s="187" t="s">
        <v>135</v>
      </c>
      <c r="AU157" s="187" t="s">
        <v>133</v>
      </c>
      <c r="AY157" s="19" t="s">
        <v>132</v>
      </c>
      <c r="BE157" s="188">
        <f t="shared" si="44"/>
        <v>0</v>
      </c>
      <c r="BF157" s="188">
        <f t="shared" si="45"/>
        <v>0</v>
      </c>
      <c r="BG157" s="188">
        <f t="shared" si="46"/>
        <v>0</v>
      </c>
      <c r="BH157" s="188">
        <f t="shared" si="47"/>
        <v>0</v>
      </c>
      <c r="BI157" s="188">
        <f t="shared" si="48"/>
        <v>0</v>
      </c>
      <c r="BJ157" s="19" t="s">
        <v>86</v>
      </c>
      <c r="BK157" s="188">
        <f t="shared" si="49"/>
        <v>0</v>
      </c>
      <c r="BL157" s="19" t="s">
        <v>696</v>
      </c>
      <c r="BM157" s="187" t="s">
        <v>886</v>
      </c>
    </row>
    <row r="158" spans="1:65" s="2" customFormat="1" ht="16.5" customHeight="1">
      <c r="A158" s="37"/>
      <c r="B158" s="38"/>
      <c r="C158" s="176" t="s">
        <v>528</v>
      </c>
      <c r="D158" s="176" t="s">
        <v>135</v>
      </c>
      <c r="E158" s="177" t="s">
        <v>887</v>
      </c>
      <c r="F158" s="178" t="s">
        <v>888</v>
      </c>
      <c r="G158" s="179" t="s">
        <v>412</v>
      </c>
      <c r="H158" s="180">
        <v>125</v>
      </c>
      <c r="I158" s="181"/>
      <c r="J158" s="182">
        <f t="shared" si="40"/>
        <v>0</v>
      </c>
      <c r="K158" s="178" t="s">
        <v>32</v>
      </c>
      <c r="L158" s="42"/>
      <c r="M158" s="183" t="s">
        <v>32</v>
      </c>
      <c r="N158" s="184" t="s">
        <v>50</v>
      </c>
      <c r="O158" s="67"/>
      <c r="P158" s="185">
        <f t="shared" si="41"/>
        <v>0</v>
      </c>
      <c r="Q158" s="185">
        <v>0</v>
      </c>
      <c r="R158" s="185">
        <f t="shared" si="42"/>
        <v>0</v>
      </c>
      <c r="S158" s="185">
        <v>0</v>
      </c>
      <c r="T158" s="186">
        <f t="shared" si="43"/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696</v>
      </c>
      <c r="AT158" s="187" t="s">
        <v>135</v>
      </c>
      <c r="AU158" s="187" t="s">
        <v>133</v>
      </c>
      <c r="AY158" s="19" t="s">
        <v>132</v>
      </c>
      <c r="BE158" s="188">
        <f t="shared" si="44"/>
        <v>0</v>
      </c>
      <c r="BF158" s="188">
        <f t="shared" si="45"/>
        <v>0</v>
      </c>
      <c r="BG158" s="188">
        <f t="shared" si="46"/>
        <v>0</v>
      </c>
      <c r="BH158" s="188">
        <f t="shared" si="47"/>
        <v>0</v>
      </c>
      <c r="BI158" s="188">
        <f t="shared" si="48"/>
        <v>0</v>
      </c>
      <c r="BJ158" s="19" t="s">
        <v>86</v>
      </c>
      <c r="BK158" s="188">
        <f t="shared" si="49"/>
        <v>0</v>
      </c>
      <c r="BL158" s="19" t="s">
        <v>696</v>
      </c>
      <c r="BM158" s="187" t="s">
        <v>889</v>
      </c>
    </row>
    <row r="159" spans="1:65" s="2" customFormat="1" ht="16.5" customHeight="1">
      <c r="A159" s="37"/>
      <c r="B159" s="38"/>
      <c r="C159" s="176" t="s">
        <v>535</v>
      </c>
      <c r="D159" s="176" t="s">
        <v>135</v>
      </c>
      <c r="E159" s="177" t="s">
        <v>890</v>
      </c>
      <c r="F159" s="178" t="s">
        <v>891</v>
      </c>
      <c r="G159" s="179" t="s">
        <v>412</v>
      </c>
      <c r="H159" s="180">
        <v>6</v>
      </c>
      <c r="I159" s="181"/>
      <c r="J159" s="182">
        <f t="shared" si="40"/>
        <v>0</v>
      </c>
      <c r="K159" s="178" t="s">
        <v>32</v>
      </c>
      <c r="L159" s="42"/>
      <c r="M159" s="183" t="s">
        <v>32</v>
      </c>
      <c r="N159" s="184" t="s">
        <v>50</v>
      </c>
      <c r="O159" s="67"/>
      <c r="P159" s="185">
        <f t="shared" si="41"/>
        <v>0</v>
      </c>
      <c r="Q159" s="185">
        <v>0</v>
      </c>
      <c r="R159" s="185">
        <f t="shared" si="42"/>
        <v>0</v>
      </c>
      <c r="S159" s="185">
        <v>0</v>
      </c>
      <c r="T159" s="186">
        <f t="shared" si="43"/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696</v>
      </c>
      <c r="AT159" s="187" t="s">
        <v>135</v>
      </c>
      <c r="AU159" s="187" t="s">
        <v>133</v>
      </c>
      <c r="AY159" s="19" t="s">
        <v>132</v>
      </c>
      <c r="BE159" s="188">
        <f t="shared" si="44"/>
        <v>0</v>
      </c>
      <c r="BF159" s="188">
        <f t="shared" si="45"/>
        <v>0</v>
      </c>
      <c r="BG159" s="188">
        <f t="shared" si="46"/>
        <v>0</v>
      </c>
      <c r="BH159" s="188">
        <f t="shared" si="47"/>
        <v>0</v>
      </c>
      <c r="BI159" s="188">
        <f t="shared" si="48"/>
        <v>0</v>
      </c>
      <c r="BJ159" s="19" t="s">
        <v>86</v>
      </c>
      <c r="BK159" s="188">
        <f t="shared" si="49"/>
        <v>0</v>
      </c>
      <c r="BL159" s="19" t="s">
        <v>696</v>
      </c>
      <c r="BM159" s="187" t="s">
        <v>892</v>
      </c>
    </row>
    <row r="160" spans="1:65" s="2" customFormat="1" ht="16.5" customHeight="1">
      <c r="A160" s="37"/>
      <c r="B160" s="38"/>
      <c r="C160" s="176" t="s">
        <v>541</v>
      </c>
      <c r="D160" s="176" t="s">
        <v>135</v>
      </c>
      <c r="E160" s="177" t="s">
        <v>893</v>
      </c>
      <c r="F160" s="178" t="s">
        <v>894</v>
      </c>
      <c r="G160" s="179" t="s">
        <v>412</v>
      </c>
      <c r="H160" s="180">
        <v>40</v>
      </c>
      <c r="I160" s="181"/>
      <c r="J160" s="182">
        <f t="shared" si="40"/>
        <v>0</v>
      </c>
      <c r="K160" s="178" t="s">
        <v>32</v>
      </c>
      <c r="L160" s="42"/>
      <c r="M160" s="183" t="s">
        <v>32</v>
      </c>
      <c r="N160" s="184" t="s">
        <v>50</v>
      </c>
      <c r="O160" s="67"/>
      <c r="P160" s="185">
        <f t="shared" si="41"/>
        <v>0</v>
      </c>
      <c r="Q160" s="185">
        <v>0</v>
      </c>
      <c r="R160" s="185">
        <f t="shared" si="42"/>
        <v>0</v>
      </c>
      <c r="S160" s="185">
        <v>0</v>
      </c>
      <c r="T160" s="186">
        <f t="shared" si="43"/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7" t="s">
        <v>696</v>
      </c>
      <c r="AT160" s="187" t="s">
        <v>135</v>
      </c>
      <c r="AU160" s="187" t="s">
        <v>133</v>
      </c>
      <c r="AY160" s="19" t="s">
        <v>132</v>
      </c>
      <c r="BE160" s="188">
        <f t="shared" si="44"/>
        <v>0</v>
      </c>
      <c r="BF160" s="188">
        <f t="shared" si="45"/>
        <v>0</v>
      </c>
      <c r="BG160" s="188">
        <f t="shared" si="46"/>
        <v>0</v>
      </c>
      <c r="BH160" s="188">
        <f t="shared" si="47"/>
        <v>0</v>
      </c>
      <c r="BI160" s="188">
        <f t="shared" si="48"/>
        <v>0</v>
      </c>
      <c r="BJ160" s="19" t="s">
        <v>86</v>
      </c>
      <c r="BK160" s="188">
        <f t="shared" si="49"/>
        <v>0</v>
      </c>
      <c r="BL160" s="19" t="s">
        <v>696</v>
      </c>
      <c r="BM160" s="187" t="s">
        <v>895</v>
      </c>
    </row>
    <row r="161" spans="1:65" s="2" customFormat="1" ht="16.5" customHeight="1">
      <c r="A161" s="37"/>
      <c r="B161" s="38"/>
      <c r="C161" s="176" t="s">
        <v>548</v>
      </c>
      <c r="D161" s="176" t="s">
        <v>135</v>
      </c>
      <c r="E161" s="177" t="s">
        <v>896</v>
      </c>
      <c r="F161" s="178" t="s">
        <v>897</v>
      </c>
      <c r="G161" s="179" t="s">
        <v>412</v>
      </c>
      <c r="H161" s="180">
        <v>32</v>
      </c>
      <c r="I161" s="181"/>
      <c r="J161" s="182">
        <f t="shared" si="40"/>
        <v>0</v>
      </c>
      <c r="K161" s="178" t="s">
        <v>32</v>
      </c>
      <c r="L161" s="42"/>
      <c r="M161" s="183" t="s">
        <v>32</v>
      </c>
      <c r="N161" s="184" t="s">
        <v>50</v>
      </c>
      <c r="O161" s="67"/>
      <c r="P161" s="185">
        <f t="shared" si="41"/>
        <v>0</v>
      </c>
      <c r="Q161" s="185">
        <v>0</v>
      </c>
      <c r="R161" s="185">
        <f t="shared" si="42"/>
        <v>0</v>
      </c>
      <c r="S161" s="185">
        <v>0</v>
      </c>
      <c r="T161" s="186">
        <f t="shared" si="43"/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7" t="s">
        <v>696</v>
      </c>
      <c r="AT161" s="187" t="s">
        <v>135</v>
      </c>
      <c r="AU161" s="187" t="s">
        <v>133</v>
      </c>
      <c r="AY161" s="19" t="s">
        <v>132</v>
      </c>
      <c r="BE161" s="188">
        <f t="shared" si="44"/>
        <v>0</v>
      </c>
      <c r="BF161" s="188">
        <f t="shared" si="45"/>
        <v>0</v>
      </c>
      <c r="BG161" s="188">
        <f t="shared" si="46"/>
        <v>0</v>
      </c>
      <c r="BH161" s="188">
        <f t="shared" si="47"/>
        <v>0</v>
      </c>
      <c r="BI161" s="188">
        <f t="shared" si="48"/>
        <v>0</v>
      </c>
      <c r="BJ161" s="19" t="s">
        <v>86</v>
      </c>
      <c r="BK161" s="188">
        <f t="shared" si="49"/>
        <v>0</v>
      </c>
      <c r="BL161" s="19" t="s">
        <v>696</v>
      </c>
      <c r="BM161" s="187" t="s">
        <v>898</v>
      </c>
    </row>
    <row r="162" spans="1:65" s="2" customFormat="1" ht="21.75" customHeight="1">
      <c r="A162" s="37"/>
      <c r="B162" s="38"/>
      <c r="C162" s="176" t="s">
        <v>553</v>
      </c>
      <c r="D162" s="176" t="s">
        <v>135</v>
      </c>
      <c r="E162" s="177" t="s">
        <v>899</v>
      </c>
      <c r="F162" s="178" t="s">
        <v>900</v>
      </c>
      <c r="G162" s="179" t="s">
        <v>412</v>
      </c>
      <c r="H162" s="180">
        <v>32</v>
      </c>
      <c r="I162" s="181"/>
      <c r="J162" s="182">
        <f t="shared" si="40"/>
        <v>0</v>
      </c>
      <c r="K162" s="178" t="s">
        <v>32</v>
      </c>
      <c r="L162" s="42"/>
      <c r="M162" s="183" t="s">
        <v>32</v>
      </c>
      <c r="N162" s="184" t="s">
        <v>50</v>
      </c>
      <c r="O162" s="67"/>
      <c r="P162" s="185">
        <f t="shared" si="41"/>
        <v>0</v>
      </c>
      <c r="Q162" s="185">
        <v>0</v>
      </c>
      <c r="R162" s="185">
        <f t="shared" si="42"/>
        <v>0</v>
      </c>
      <c r="S162" s="185">
        <v>0</v>
      </c>
      <c r="T162" s="186">
        <f t="shared" si="43"/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7" t="s">
        <v>696</v>
      </c>
      <c r="AT162" s="187" t="s">
        <v>135</v>
      </c>
      <c r="AU162" s="187" t="s">
        <v>133</v>
      </c>
      <c r="AY162" s="19" t="s">
        <v>132</v>
      </c>
      <c r="BE162" s="188">
        <f t="shared" si="44"/>
        <v>0</v>
      </c>
      <c r="BF162" s="188">
        <f t="shared" si="45"/>
        <v>0</v>
      </c>
      <c r="BG162" s="188">
        <f t="shared" si="46"/>
        <v>0</v>
      </c>
      <c r="BH162" s="188">
        <f t="shared" si="47"/>
        <v>0</v>
      </c>
      <c r="BI162" s="188">
        <f t="shared" si="48"/>
        <v>0</v>
      </c>
      <c r="BJ162" s="19" t="s">
        <v>86</v>
      </c>
      <c r="BK162" s="188">
        <f t="shared" si="49"/>
        <v>0</v>
      </c>
      <c r="BL162" s="19" t="s">
        <v>696</v>
      </c>
      <c r="BM162" s="187" t="s">
        <v>901</v>
      </c>
    </row>
    <row r="163" spans="1:65" s="2" customFormat="1" ht="16.5" customHeight="1">
      <c r="A163" s="37"/>
      <c r="B163" s="38"/>
      <c r="C163" s="176" t="s">
        <v>559</v>
      </c>
      <c r="D163" s="176" t="s">
        <v>135</v>
      </c>
      <c r="E163" s="177" t="s">
        <v>902</v>
      </c>
      <c r="F163" s="178" t="s">
        <v>903</v>
      </c>
      <c r="G163" s="179" t="s">
        <v>412</v>
      </c>
      <c r="H163" s="180">
        <v>32</v>
      </c>
      <c r="I163" s="181"/>
      <c r="J163" s="182">
        <f t="shared" si="40"/>
        <v>0</v>
      </c>
      <c r="K163" s="178" t="s">
        <v>32</v>
      </c>
      <c r="L163" s="42"/>
      <c r="M163" s="183" t="s">
        <v>32</v>
      </c>
      <c r="N163" s="184" t="s">
        <v>50</v>
      </c>
      <c r="O163" s="67"/>
      <c r="P163" s="185">
        <f t="shared" si="41"/>
        <v>0</v>
      </c>
      <c r="Q163" s="185">
        <v>0</v>
      </c>
      <c r="R163" s="185">
        <f t="shared" si="42"/>
        <v>0</v>
      </c>
      <c r="S163" s="185">
        <v>0</v>
      </c>
      <c r="T163" s="186">
        <f t="shared" si="43"/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7" t="s">
        <v>696</v>
      </c>
      <c r="AT163" s="187" t="s">
        <v>135</v>
      </c>
      <c r="AU163" s="187" t="s">
        <v>133</v>
      </c>
      <c r="AY163" s="19" t="s">
        <v>132</v>
      </c>
      <c r="BE163" s="188">
        <f t="shared" si="44"/>
        <v>0</v>
      </c>
      <c r="BF163" s="188">
        <f t="shared" si="45"/>
        <v>0</v>
      </c>
      <c r="BG163" s="188">
        <f t="shared" si="46"/>
        <v>0</v>
      </c>
      <c r="BH163" s="188">
        <f t="shared" si="47"/>
        <v>0</v>
      </c>
      <c r="BI163" s="188">
        <f t="shared" si="48"/>
        <v>0</v>
      </c>
      <c r="BJ163" s="19" t="s">
        <v>86</v>
      </c>
      <c r="BK163" s="188">
        <f t="shared" si="49"/>
        <v>0</v>
      </c>
      <c r="BL163" s="19" t="s">
        <v>696</v>
      </c>
      <c r="BM163" s="187" t="s">
        <v>904</v>
      </c>
    </row>
    <row r="164" spans="1:65" s="2" customFormat="1" ht="16.5" customHeight="1">
      <c r="A164" s="37"/>
      <c r="B164" s="38"/>
      <c r="C164" s="176" t="s">
        <v>564</v>
      </c>
      <c r="D164" s="176" t="s">
        <v>135</v>
      </c>
      <c r="E164" s="177" t="s">
        <v>905</v>
      </c>
      <c r="F164" s="178" t="s">
        <v>906</v>
      </c>
      <c r="G164" s="179" t="s">
        <v>412</v>
      </c>
      <c r="H164" s="180">
        <v>2</v>
      </c>
      <c r="I164" s="181"/>
      <c r="J164" s="182">
        <f t="shared" si="40"/>
        <v>0</v>
      </c>
      <c r="K164" s="178" t="s">
        <v>32</v>
      </c>
      <c r="L164" s="42"/>
      <c r="M164" s="183" t="s">
        <v>32</v>
      </c>
      <c r="N164" s="184" t="s">
        <v>50</v>
      </c>
      <c r="O164" s="67"/>
      <c r="P164" s="185">
        <f t="shared" si="41"/>
        <v>0</v>
      </c>
      <c r="Q164" s="185">
        <v>0</v>
      </c>
      <c r="R164" s="185">
        <f t="shared" si="42"/>
        <v>0</v>
      </c>
      <c r="S164" s="185">
        <v>0</v>
      </c>
      <c r="T164" s="186">
        <f t="shared" si="43"/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696</v>
      </c>
      <c r="AT164" s="187" t="s">
        <v>135</v>
      </c>
      <c r="AU164" s="187" t="s">
        <v>133</v>
      </c>
      <c r="AY164" s="19" t="s">
        <v>132</v>
      </c>
      <c r="BE164" s="188">
        <f t="shared" si="44"/>
        <v>0</v>
      </c>
      <c r="BF164" s="188">
        <f t="shared" si="45"/>
        <v>0</v>
      </c>
      <c r="BG164" s="188">
        <f t="shared" si="46"/>
        <v>0</v>
      </c>
      <c r="BH164" s="188">
        <f t="shared" si="47"/>
        <v>0</v>
      </c>
      <c r="BI164" s="188">
        <f t="shared" si="48"/>
        <v>0</v>
      </c>
      <c r="BJ164" s="19" t="s">
        <v>86</v>
      </c>
      <c r="BK164" s="188">
        <f t="shared" si="49"/>
        <v>0</v>
      </c>
      <c r="BL164" s="19" t="s">
        <v>696</v>
      </c>
      <c r="BM164" s="187" t="s">
        <v>907</v>
      </c>
    </row>
    <row r="165" spans="1:65" s="2" customFormat="1" ht="16.5" customHeight="1">
      <c r="A165" s="37"/>
      <c r="B165" s="38"/>
      <c r="C165" s="176" t="s">
        <v>571</v>
      </c>
      <c r="D165" s="176" t="s">
        <v>135</v>
      </c>
      <c r="E165" s="177" t="s">
        <v>908</v>
      </c>
      <c r="F165" s="178" t="s">
        <v>909</v>
      </c>
      <c r="G165" s="179" t="s">
        <v>209</v>
      </c>
      <c r="H165" s="180">
        <v>50</v>
      </c>
      <c r="I165" s="181"/>
      <c r="J165" s="182">
        <f t="shared" si="40"/>
        <v>0</v>
      </c>
      <c r="K165" s="178" t="s">
        <v>32</v>
      </c>
      <c r="L165" s="42"/>
      <c r="M165" s="183" t="s">
        <v>32</v>
      </c>
      <c r="N165" s="184" t="s">
        <v>50</v>
      </c>
      <c r="O165" s="67"/>
      <c r="P165" s="185">
        <f t="shared" si="41"/>
        <v>0</v>
      </c>
      <c r="Q165" s="185">
        <v>0</v>
      </c>
      <c r="R165" s="185">
        <f t="shared" si="42"/>
        <v>0</v>
      </c>
      <c r="S165" s="185">
        <v>0</v>
      </c>
      <c r="T165" s="186">
        <f t="shared" si="43"/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7" t="s">
        <v>696</v>
      </c>
      <c r="AT165" s="187" t="s">
        <v>135</v>
      </c>
      <c r="AU165" s="187" t="s">
        <v>133</v>
      </c>
      <c r="AY165" s="19" t="s">
        <v>132</v>
      </c>
      <c r="BE165" s="188">
        <f t="shared" si="44"/>
        <v>0</v>
      </c>
      <c r="BF165" s="188">
        <f t="shared" si="45"/>
        <v>0</v>
      </c>
      <c r="BG165" s="188">
        <f t="shared" si="46"/>
        <v>0</v>
      </c>
      <c r="BH165" s="188">
        <f t="shared" si="47"/>
        <v>0</v>
      </c>
      <c r="BI165" s="188">
        <f t="shared" si="48"/>
        <v>0</v>
      </c>
      <c r="BJ165" s="19" t="s">
        <v>86</v>
      </c>
      <c r="BK165" s="188">
        <f t="shared" si="49"/>
        <v>0</v>
      </c>
      <c r="BL165" s="19" t="s">
        <v>696</v>
      </c>
      <c r="BM165" s="187" t="s">
        <v>910</v>
      </c>
    </row>
    <row r="166" spans="1:65" s="2" customFormat="1" ht="16.5" customHeight="1">
      <c r="A166" s="37"/>
      <c r="B166" s="38"/>
      <c r="C166" s="176" t="s">
        <v>578</v>
      </c>
      <c r="D166" s="176" t="s">
        <v>135</v>
      </c>
      <c r="E166" s="177" t="s">
        <v>911</v>
      </c>
      <c r="F166" s="178" t="s">
        <v>912</v>
      </c>
      <c r="G166" s="179" t="s">
        <v>209</v>
      </c>
      <c r="H166" s="180">
        <v>50</v>
      </c>
      <c r="I166" s="181"/>
      <c r="J166" s="182">
        <f t="shared" si="40"/>
        <v>0</v>
      </c>
      <c r="K166" s="178" t="s">
        <v>32</v>
      </c>
      <c r="L166" s="42"/>
      <c r="M166" s="183" t="s">
        <v>32</v>
      </c>
      <c r="N166" s="184" t="s">
        <v>50</v>
      </c>
      <c r="O166" s="67"/>
      <c r="P166" s="185">
        <f t="shared" si="41"/>
        <v>0</v>
      </c>
      <c r="Q166" s="185">
        <v>0</v>
      </c>
      <c r="R166" s="185">
        <f t="shared" si="42"/>
        <v>0</v>
      </c>
      <c r="S166" s="185">
        <v>0</v>
      </c>
      <c r="T166" s="186">
        <f t="shared" si="43"/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7" t="s">
        <v>696</v>
      </c>
      <c r="AT166" s="187" t="s">
        <v>135</v>
      </c>
      <c r="AU166" s="187" t="s">
        <v>133</v>
      </c>
      <c r="AY166" s="19" t="s">
        <v>132</v>
      </c>
      <c r="BE166" s="188">
        <f t="shared" si="44"/>
        <v>0</v>
      </c>
      <c r="BF166" s="188">
        <f t="shared" si="45"/>
        <v>0</v>
      </c>
      <c r="BG166" s="188">
        <f t="shared" si="46"/>
        <v>0</v>
      </c>
      <c r="BH166" s="188">
        <f t="shared" si="47"/>
        <v>0</v>
      </c>
      <c r="BI166" s="188">
        <f t="shared" si="48"/>
        <v>0</v>
      </c>
      <c r="BJ166" s="19" t="s">
        <v>86</v>
      </c>
      <c r="BK166" s="188">
        <f t="shared" si="49"/>
        <v>0</v>
      </c>
      <c r="BL166" s="19" t="s">
        <v>696</v>
      </c>
      <c r="BM166" s="187" t="s">
        <v>913</v>
      </c>
    </row>
    <row r="167" spans="1:65" s="2" customFormat="1" ht="24.2" customHeight="1">
      <c r="A167" s="37"/>
      <c r="B167" s="38"/>
      <c r="C167" s="176" t="s">
        <v>585</v>
      </c>
      <c r="D167" s="176" t="s">
        <v>135</v>
      </c>
      <c r="E167" s="177" t="s">
        <v>914</v>
      </c>
      <c r="F167" s="178" t="s">
        <v>915</v>
      </c>
      <c r="G167" s="179" t="s">
        <v>412</v>
      </c>
      <c r="H167" s="180">
        <v>70</v>
      </c>
      <c r="I167" s="181"/>
      <c r="J167" s="182">
        <f t="shared" si="40"/>
        <v>0</v>
      </c>
      <c r="K167" s="178" t="s">
        <v>32</v>
      </c>
      <c r="L167" s="42"/>
      <c r="M167" s="183" t="s">
        <v>32</v>
      </c>
      <c r="N167" s="184" t="s">
        <v>50</v>
      </c>
      <c r="O167" s="67"/>
      <c r="P167" s="185">
        <f t="shared" si="41"/>
        <v>0</v>
      </c>
      <c r="Q167" s="185">
        <v>0</v>
      </c>
      <c r="R167" s="185">
        <f t="shared" si="42"/>
        <v>0</v>
      </c>
      <c r="S167" s="185">
        <v>0</v>
      </c>
      <c r="T167" s="186">
        <f t="shared" si="43"/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7" t="s">
        <v>696</v>
      </c>
      <c r="AT167" s="187" t="s">
        <v>135</v>
      </c>
      <c r="AU167" s="187" t="s">
        <v>133</v>
      </c>
      <c r="AY167" s="19" t="s">
        <v>132</v>
      </c>
      <c r="BE167" s="188">
        <f t="shared" si="44"/>
        <v>0</v>
      </c>
      <c r="BF167" s="188">
        <f t="shared" si="45"/>
        <v>0</v>
      </c>
      <c r="BG167" s="188">
        <f t="shared" si="46"/>
        <v>0</v>
      </c>
      <c r="BH167" s="188">
        <f t="shared" si="47"/>
        <v>0</v>
      </c>
      <c r="BI167" s="188">
        <f t="shared" si="48"/>
        <v>0</v>
      </c>
      <c r="BJ167" s="19" t="s">
        <v>86</v>
      </c>
      <c r="BK167" s="188">
        <f t="shared" si="49"/>
        <v>0</v>
      </c>
      <c r="BL167" s="19" t="s">
        <v>696</v>
      </c>
      <c r="BM167" s="187" t="s">
        <v>916</v>
      </c>
    </row>
    <row r="168" spans="1:65" s="2" customFormat="1" ht="24.2" customHeight="1">
      <c r="A168" s="37"/>
      <c r="B168" s="38"/>
      <c r="C168" s="176" t="s">
        <v>591</v>
      </c>
      <c r="D168" s="176" t="s">
        <v>135</v>
      </c>
      <c r="E168" s="177" t="s">
        <v>917</v>
      </c>
      <c r="F168" s="178" t="s">
        <v>918</v>
      </c>
      <c r="G168" s="179" t="s">
        <v>412</v>
      </c>
      <c r="H168" s="180">
        <v>70</v>
      </c>
      <c r="I168" s="181"/>
      <c r="J168" s="182">
        <f t="shared" si="40"/>
        <v>0</v>
      </c>
      <c r="K168" s="178" t="s">
        <v>32</v>
      </c>
      <c r="L168" s="42"/>
      <c r="M168" s="183" t="s">
        <v>32</v>
      </c>
      <c r="N168" s="184" t="s">
        <v>50</v>
      </c>
      <c r="O168" s="67"/>
      <c r="P168" s="185">
        <f t="shared" si="41"/>
        <v>0</v>
      </c>
      <c r="Q168" s="185">
        <v>0</v>
      </c>
      <c r="R168" s="185">
        <f t="shared" si="42"/>
        <v>0</v>
      </c>
      <c r="S168" s="185">
        <v>0</v>
      </c>
      <c r="T168" s="186">
        <f t="shared" si="43"/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696</v>
      </c>
      <c r="AT168" s="187" t="s">
        <v>135</v>
      </c>
      <c r="AU168" s="187" t="s">
        <v>133</v>
      </c>
      <c r="AY168" s="19" t="s">
        <v>132</v>
      </c>
      <c r="BE168" s="188">
        <f t="shared" si="44"/>
        <v>0</v>
      </c>
      <c r="BF168" s="188">
        <f t="shared" si="45"/>
        <v>0</v>
      </c>
      <c r="BG168" s="188">
        <f t="shared" si="46"/>
        <v>0</v>
      </c>
      <c r="BH168" s="188">
        <f t="shared" si="47"/>
        <v>0</v>
      </c>
      <c r="BI168" s="188">
        <f t="shared" si="48"/>
        <v>0</v>
      </c>
      <c r="BJ168" s="19" t="s">
        <v>86</v>
      </c>
      <c r="BK168" s="188">
        <f t="shared" si="49"/>
        <v>0</v>
      </c>
      <c r="BL168" s="19" t="s">
        <v>696</v>
      </c>
      <c r="BM168" s="187" t="s">
        <v>919</v>
      </c>
    </row>
    <row r="169" spans="1:65" s="2" customFormat="1" ht="24.2" customHeight="1">
      <c r="A169" s="37"/>
      <c r="B169" s="38"/>
      <c r="C169" s="176" t="s">
        <v>597</v>
      </c>
      <c r="D169" s="176" t="s">
        <v>135</v>
      </c>
      <c r="E169" s="177" t="s">
        <v>920</v>
      </c>
      <c r="F169" s="178" t="s">
        <v>921</v>
      </c>
      <c r="G169" s="179" t="s">
        <v>739</v>
      </c>
      <c r="H169" s="180">
        <v>32</v>
      </c>
      <c r="I169" s="181"/>
      <c r="J169" s="182">
        <f t="shared" si="40"/>
        <v>0</v>
      </c>
      <c r="K169" s="178" t="s">
        <v>32</v>
      </c>
      <c r="L169" s="42"/>
      <c r="M169" s="183" t="s">
        <v>32</v>
      </c>
      <c r="N169" s="184" t="s">
        <v>50</v>
      </c>
      <c r="O169" s="67"/>
      <c r="P169" s="185">
        <f t="shared" si="41"/>
        <v>0</v>
      </c>
      <c r="Q169" s="185">
        <v>0</v>
      </c>
      <c r="R169" s="185">
        <f t="shared" si="42"/>
        <v>0</v>
      </c>
      <c r="S169" s="185">
        <v>0</v>
      </c>
      <c r="T169" s="186">
        <f t="shared" si="43"/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696</v>
      </c>
      <c r="AT169" s="187" t="s">
        <v>135</v>
      </c>
      <c r="AU169" s="187" t="s">
        <v>133</v>
      </c>
      <c r="AY169" s="19" t="s">
        <v>132</v>
      </c>
      <c r="BE169" s="188">
        <f t="shared" si="44"/>
        <v>0</v>
      </c>
      <c r="BF169" s="188">
        <f t="shared" si="45"/>
        <v>0</v>
      </c>
      <c r="BG169" s="188">
        <f t="shared" si="46"/>
        <v>0</v>
      </c>
      <c r="BH169" s="188">
        <f t="shared" si="47"/>
        <v>0</v>
      </c>
      <c r="BI169" s="188">
        <f t="shared" si="48"/>
        <v>0</v>
      </c>
      <c r="BJ169" s="19" t="s">
        <v>86</v>
      </c>
      <c r="BK169" s="188">
        <f t="shared" si="49"/>
        <v>0</v>
      </c>
      <c r="BL169" s="19" t="s">
        <v>696</v>
      </c>
      <c r="BM169" s="187" t="s">
        <v>922</v>
      </c>
    </row>
    <row r="170" spans="1:65" s="2" customFormat="1" ht="24.2" customHeight="1">
      <c r="A170" s="37"/>
      <c r="B170" s="38"/>
      <c r="C170" s="176" t="s">
        <v>604</v>
      </c>
      <c r="D170" s="176" t="s">
        <v>135</v>
      </c>
      <c r="E170" s="177" t="s">
        <v>923</v>
      </c>
      <c r="F170" s="178" t="s">
        <v>924</v>
      </c>
      <c r="G170" s="179" t="s">
        <v>184</v>
      </c>
      <c r="H170" s="180">
        <v>1</v>
      </c>
      <c r="I170" s="181"/>
      <c r="J170" s="182">
        <f t="shared" si="40"/>
        <v>0</v>
      </c>
      <c r="K170" s="178" t="s">
        <v>32</v>
      </c>
      <c r="L170" s="42"/>
      <c r="M170" s="183" t="s">
        <v>32</v>
      </c>
      <c r="N170" s="184" t="s">
        <v>50</v>
      </c>
      <c r="O170" s="67"/>
      <c r="P170" s="185">
        <f t="shared" si="41"/>
        <v>0</v>
      </c>
      <c r="Q170" s="185">
        <v>0</v>
      </c>
      <c r="R170" s="185">
        <f t="shared" si="42"/>
        <v>0</v>
      </c>
      <c r="S170" s="185">
        <v>0</v>
      </c>
      <c r="T170" s="186">
        <f t="shared" si="43"/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7" t="s">
        <v>696</v>
      </c>
      <c r="AT170" s="187" t="s">
        <v>135</v>
      </c>
      <c r="AU170" s="187" t="s">
        <v>133</v>
      </c>
      <c r="AY170" s="19" t="s">
        <v>132</v>
      </c>
      <c r="BE170" s="188">
        <f t="shared" si="44"/>
        <v>0</v>
      </c>
      <c r="BF170" s="188">
        <f t="shared" si="45"/>
        <v>0</v>
      </c>
      <c r="BG170" s="188">
        <f t="shared" si="46"/>
        <v>0</v>
      </c>
      <c r="BH170" s="188">
        <f t="shared" si="47"/>
        <v>0</v>
      </c>
      <c r="BI170" s="188">
        <f t="shared" si="48"/>
        <v>0</v>
      </c>
      <c r="BJ170" s="19" t="s">
        <v>86</v>
      </c>
      <c r="BK170" s="188">
        <f t="shared" si="49"/>
        <v>0</v>
      </c>
      <c r="BL170" s="19" t="s">
        <v>696</v>
      </c>
      <c r="BM170" s="187" t="s">
        <v>925</v>
      </c>
    </row>
    <row r="171" spans="1:65" s="2" customFormat="1" ht="24.2" customHeight="1">
      <c r="A171" s="37"/>
      <c r="B171" s="38"/>
      <c r="C171" s="176" t="s">
        <v>609</v>
      </c>
      <c r="D171" s="176" t="s">
        <v>135</v>
      </c>
      <c r="E171" s="177" t="s">
        <v>926</v>
      </c>
      <c r="F171" s="178" t="s">
        <v>927</v>
      </c>
      <c r="G171" s="179" t="s">
        <v>412</v>
      </c>
      <c r="H171" s="180">
        <v>25</v>
      </c>
      <c r="I171" s="181"/>
      <c r="J171" s="182">
        <f t="shared" si="40"/>
        <v>0</v>
      </c>
      <c r="K171" s="178" t="s">
        <v>32</v>
      </c>
      <c r="L171" s="42"/>
      <c r="M171" s="183" t="s">
        <v>32</v>
      </c>
      <c r="N171" s="184" t="s">
        <v>50</v>
      </c>
      <c r="O171" s="67"/>
      <c r="P171" s="185">
        <f t="shared" si="41"/>
        <v>0</v>
      </c>
      <c r="Q171" s="185">
        <v>0</v>
      </c>
      <c r="R171" s="185">
        <f t="shared" si="42"/>
        <v>0</v>
      </c>
      <c r="S171" s="185">
        <v>0</v>
      </c>
      <c r="T171" s="186">
        <f t="shared" si="43"/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696</v>
      </c>
      <c r="AT171" s="187" t="s">
        <v>135</v>
      </c>
      <c r="AU171" s="187" t="s">
        <v>133</v>
      </c>
      <c r="AY171" s="19" t="s">
        <v>132</v>
      </c>
      <c r="BE171" s="188">
        <f t="shared" si="44"/>
        <v>0</v>
      </c>
      <c r="BF171" s="188">
        <f t="shared" si="45"/>
        <v>0</v>
      </c>
      <c r="BG171" s="188">
        <f t="shared" si="46"/>
        <v>0</v>
      </c>
      <c r="BH171" s="188">
        <f t="shared" si="47"/>
        <v>0</v>
      </c>
      <c r="BI171" s="188">
        <f t="shared" si="48"/>
        <v>0</v>
      </c>
      <c r="BJ171" s="19" t="s">
        <v>86</v>
      </c>
      <c r="BK171" s="188">
        <f t="shared" si="49"/>
        <v>0</v>
      </c>
      <c r="BL171" s="19" t="s">
        <v>696</v>
      </c>
      <c r="BM171" s="187" t="s">
        <v>928</v>
      </c>
    </row>
    <row r="172" spans="1:65" s="2" customFormat="1" ht="24.2" customHeight="1">
      <c r="A172" s="37"/>
      <c r="B172" s="38"/>
      <c r="C172" s="176" t="s">
        <v>614</v>
      </c>
      <c r="D172" s="176" t="s">
        <v>135</v>
      </c>
      <c r="E172" s="177" t="s">
        <v>929</v>
      </c>
      <c r="F172" s="178" t="s">
        <v>930</v>
      </c>
      <c r="G172" s="179" t="s">
        <v>931</v>
      </c>
      <c r="H172" s="180">
        <v>24</v>
      </c>
      <c r="I172" s="181"/>
      <c r="J172" s="182">
        <f t="shared" si="40"/>
        <v>0</v>
      </c>
      <c r="K172" s="178" t="s">
        <v>32</v>
      </c>
      <c r="L172" s="42"/>
      <c r="M172" s="183" t="s">
        <v>32</v>
      </c>
      <c r="N172" s="184" t="s">
        <v>50</v>
      </c>
      <c r="O172" s="67"/>
      <c r="P172" s="185">
        <f t="shared" si="41"/>
        <v>0</v>
      </c>
      <c r="Q172" s="185">
        <v>0</v>
      </c>
      <c r="R172" s="185">
        <f t="shared" si="42"/>
        <v>0</v>
      </c>
      <c r="S172" s="185">
        <v>0</v>
      </c>
      <c r="T172" s="186">
        <f t="shared" si="43"/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7" t="s">
        <v>696</v>
      </c>
      <c r="AT172" s="187" t="s">
        <v>135</v>
      </c>
      <c r="AU172" s="187" t="s">
        <v>133</v>
      </c>
      <c r="AY172" s="19" t="s">
        <v>132</v>
      </c>
      <c r="BE172" s="188">
        <f t="shared" si="44"/>
        <v>0</v>
      </c>
      <c r="BF172" s="188">
        <f t="shared" si="45"/>
        <v>0</v>
      </c>
      <c r="BG172" s="188">
        <f t="shared" si="46"/>
        <v>0</v>
      </c>
      <c r="BH172" s="188">
        <f t="shared" si="47"/>
        <v>0</v>
      </c>
      <c r="BI172" s="188">
        <f t="shared" si="48"/>
        <v>0</v>
      </c>
      <c r="BJ172" s="19" t="s">
        <v>86</v>
      </c>
      <c r="BK172" s="188">
        <f t="shared" si="49"/>
        <v>0</v>
      </c>
      <c r="BL172" s="19" t="s">
        <v>696</v>
      </c>
      <c r="BM172" s="187" t="s">
        <v>932</v>
      </c>
    </row>
    <row r="173" spans="1:65" s="2" customFormat="1" ht="24.2" customHeight="1">
      <c r="A173" s="37"/>
      <c r="B173" s="38"/>
      <c r="C173" s="176" t="s">
        <v>619</v>
      </c>
      <c r="D173" s="176" t="s">
        <v>135</v>
      </c>
      <c r="E173" s="177" t="s">
        <v>933</v>
      </c>
      <c r="F173" s="178" t="s">
        <v>934</v>
      </c>
      <c r="G173" s="179" t="s">
        <v>412</v>
      </c>
      <c r="H173" s="180">
        <v>40</v>
      </c>
      <c r="I173" s="181"/>
      <c r="J173" s="182">
        <f t="shared" si="40"/>
        <v>0</v>
      </c>
      <c r="K173" s="178" t="s">
        <v>32</v>
      </c>
      <c r="L173" s="42"/>
      <c r="M173" s="183" t="s">
        <v>32</v>
      </c>
      <c r="N173" s="184" t="s">
        <v>50</v>
      </c>
      <c r="O173" s="67"/>
      <c r="P173" s="185">
        <f t="shared" si="41"/>
        <v>0</v>
      </c>
      <c r="Q173" s="185">
        <v>0</v>
      </c>
      <c r="R173" s="185">
        <f t="shared" si="42"/>
        <v>0</v>
      </c>
      <c r="S173" s="185">
        <v>0</v>
      </c>
      <c r="T173" s="186">
        <f t="shared" si="43"/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7" t="s">
        <v>696</v>
      </c>
      <c r="AT173" s="187" t="s">
        <v>135</v>
      </c>
      <c r="AU173" s="187" t="s">
        <v>133</v>
      </c>
      <c r="AY173" s="19" t="s">
        <v>132</v>
      </c>
      <c r="BE173" s="188">
        <f t="shared" si="44"/>
        <v>0</v>
      </c>
      <c r="BF173" s="188">
        <f t="shared" si="45"/>
        <v>0</v>
      </c>
      <c r="BG173" s="188">
        <f t="shared" si="46"/>
        <v>0</v>
      </c>
      <c r="BH173" s="188">
        <f t="shared" si="47"/>
        <v>0</v>
      </c>
      <c r="BI173" s="188">
        <f t="shared" si="48"/>
        <v>0</v>
      </c>
      <c r="BJ173" s="19" t="s">
        <v>86</v>
      </c>
      <c r="BK173" s="188">
        <f t="shared" si="49"/>
        <v>0</v>
      </c>
      <c r="BL173" s="19" t="s">
        <v>696</v>
      </c>
      <c r="BM173" s="187" t="s">
        <v>935</v>
      </c>
    </row>
    <row r="174" spans="1:65" s="12" customFormat="1" ht="20.85" customHeight="1">
      <c r="B174" s="160"/>
      <c r="C174" s="161"/>
      <c r="D174" s="162" t="s">
        <v>78</v>
      </c>
      <c r="E174" s="174" t="s">
        <v>936</v>
      </c>
      <c r="F174" s="174" t="s">
        <v>937</v>
      </c>
      <c r="G174" s="161"/>
      <c r="H174" s="161"/>
      <c r="I174" s="164"/>
      <c r="J174" s="175">
        <f>BK174</f>
        <v>0</v>
      </c>
      <c r="K174" s="161"/>
      <c r="L174" s="166"/>
      <c r="M174" s="167"/>
      <c r="N174" s="168"/>
      <c r="O174" s="168"/>
      <c r="P174" s="169">
        <f>SUM(P175:P182)</f>
        <v>0</v>
      </c>
      <c r="Q174" s="168"/>
      <c r="R174" s="169">
        <f>SUM(R175:R182)</f>
        <v>0</v>
      </c>
      <c r="S174" s="168"/>
      <c r="T174" s="170">
        <f>SUM(T175:T182)</f>
        <v>0</v>
      </c>
      <c r="AR174" s="171" t="s">
        <v>139</v>
      </c>
      <c r="AT174" s="172" t="s">
        <v>78</v>
      </c>
      <c r="AU174" s="172" t="s">
        <v>88</v>
      </c>
      <c r="AY174" s="171" t="s">
        <v>132</v>
      </c>
      <c r="BK174" s="173">
        <f>SUM(BK175:BK182)</f>
        <v>0</v>
      </c>
    </row>
    <row r="175" spans="1:65" s="2" customFormat="1" ht="16.5" customHeight="1">
      <c r="A175" s="37"/>
      <c r="B175" s="38"/>
      <c r="C175" s="237" t="s">
        <v>626</v>
      </c>
      <c r="D175" s="237" t="s">
        <v>169</v>
      </c>
      <c r="E175" s="238" t="s">
        <v>938</v>
      </c>
      <c r="F175" s="239" t="s">
        <v>939</v>
      </c>
      <c r="G175" s="240" t="s">
        <v>209</v>
      </c>
      <c r="H175" s="241">
        <v>450</v>
      </c>
      <c r="I175" s="242"/>
      <c r="J175" s="243">
        <f t="shared" ref="J175:J182" si="50">ROUND(I175*H175,2)</f>
        <v>0</v>
      </c>
      <c r="K175" s="239" t="s">
        <v>32</v>
      </c>
      <c r="L175" s="244"/>
      <c r="M175" s="245" t="s">
        <v>32</v>
      </c>
      <c r="N175" s="246" t="s">
        <v>50</v>
      </c>
      <c r="O175" s="67"/>
      <c r="P175" s="185">
        <f t="shared" ref="P175:P182" si="51">O175*H175</f>
        <v>0</v>
      </c>
      <c r="Q175" s="185">
        <v>0</v>
      </c>
      <c r="R175" s="185">
        <f t="shared" ref="R175:R182" si="52">Q175*H175</f>
        <v>0</v>
      </c>
      <c r="S175" s="185">
        <v>0</v>
      </c>
      <c r="T175" s="186">
        <f t="shared" ref="T175:T182" si="53"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696</v>
      </c>
      <c r="AT175" s="187" t="s">
        <v>169</v>
      </c>
      <c r="AU175" s="187" t="s">
        <v>133</v>
      </c>
      <c r="AY175" s="19" t="s">
        <v>132</v>
      </c>
      <c r="BE175" s="188">
        <f t="shared" ref="BE175:BE182" si="54">IF(N175="základní",J175,0)</f>
        <v>0</v>
      </c>
      <c r="BF175" s="188">
        <f t="shared" ref="BF175:BF182" si="55">IF(N175="snížená",J175,0)</f>
        <v>0</v>
      </c>
      <c r="BG175" s="188">
        <f t="shared" ref="BG175:BG182" si="56">IF(N175="zákl. přenesená",J175,0)</f>
        <v>0</v>
      </c>
      <c r="BH175" s="188">
        <f t="shared" ref="BH175:BH182" si="57">IF(N175="sníž. přenesená",J175,0)</f>
        <v>0</v>
      </c>
      <c r="BI175" s="188">
        <f t="shared" ref="BI175:BI182" si="58">IF(N175="nulová",J175,0)</f>
        <v>0</v>
      </c>
      <c r="BJ175" s="19" t="s">
        <v>86</v>
      </c>
      <c r="BK175" s="188">
        <f t="shared" ref="BK175:BK182" si="59">ROUND(I175*H175,2)</f>
        <v>0</v>
      </c>
      <c r="BL175" s="19" t="s">
        <v>696</v>
      </c>
      <c r="BM175" s="187" t="s">
        <v>940</v>
      </c>
    </row>
    <row r="176" spans="1:65" s="2" customFormat="1" ht="16.5" customHeight="1">
      <c r="A176" s="37"/>
      <c r="B176" s="38"/>
      <c r="C176" s="237" t="s">
        <v>633</v>
      </c>
      <c r="D176" s="237" t="s">
        <v>169</v>
      </c>
      <c r="E176" s="238" t="s">
        <v>941</v>
      </c>
      <c r="F176" s="239" t="s">
        <v>942</v>
      </c>
      <c r="G176" s="240" t="s">
        <v>209</v>
      </c>
      <c r="H176" s="241">
        <v>150</v>
      </c>
      <c r="I176" s="242"/>
      <c r="J176" s="243">
        <f t="shared" si="50"/>
        <v>0</v>
      </c>
      <c r="K176" s="239" t="s">
        <v>32</v>
      </c>
      <c r="L176" s="244"/>
      <c r="M176" s="245" t="s">
        <v>32</v>
      </c>
      <c r="N176" s="246" t="s">
        <v>50</v>
      </c>
      <c r="O176" s="67"/>
      <c r="P176" s="185">
        <f t="shared" si="51"/>
        <v>0</v>
      </c>
      <c r="Q176" s="185">
        <v>0</v>
      </c>
      <c r="R176" s="185">
        <f t="shared" si="52"/>
        <v>0</v>
      </c>
      <c r="S176" s="185">
        <v>0</v>
      </c>
      <c r="T176" s="186">
        <f t="shared" si="53"/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7" t="s">
        <v>696</v>
      </c>
      <c r="AT176" s="187" t="s">
        <v>169</v>
      </c>
      <c r="AU176" s="187" t="s">
        <v>133</v>
      </c>
      <c r="AY176" s="19" t="s">
        <v>132</v>
      </c>
      <c r="BE176" s="188">
        <f t="shared" si="54"/>
        <v>0</v>
      </c>
      <c r="BF176" s="188">
        <f t="shared" si="55"/>
        <v>0</v>
      </c>
      <c r="BG176" s="188">
        <f t="shared" si="56"/>
        <v>0</v>
      </c>
      <c r="BH176" s="188">
        <f t="shared" si="57"/>
        <v>0</v>
      </c>
      <c r="BI176" s="188">
        <f t="shared" si="58"/>
        <v>0</v>
      </c>
      <c r="BJ176" s="19" t="s">
        <v>86</v>
      </c>
      <c r="BK176" s="188">
        <f t="shared" si="59"/>
        <v>0</v>
      </c>
      <c r="BL176" s="19" t="s">
        <v>696</v>
      </c>
      <c r="BM176" s="187" t="s">
        <v>943</v>
      </c>
    </row>
    <row r="177" spans="1:65" s="2" customFormat="1" ht="16.5" customHeight="1">
      <c r="A177" s="37"/>
      <c r="B177" s="38"/>
      <c r="C177" s="237" t="s">
        <v>640</v>
      </c>
      <c r="D177" s="237" t="s">
        <v>169</v>
      </c>
      <c r="E177" s="238" t="s">
        <v>944</v>
      </c>
      <c r="F177" s="239" t="s">
        <v>945</v>
      </c>
      <c r="G177" s="240" t="s">
        <v>209</v>
      </c>
      <c r="H177" s="241">
        <v>80</v>
      </c>
      <c r="I177" s="242"/>
      <c r="J177" s="243">
        <f t="shared" si="50"/>
        <v>0</v>
      </c>
      <c r="K177" s="239" t="s">
        <v>32</v>
      </c>
      <c r="L177" s="244"/>
      <c r="M177" s="245" t="s">
        <v>32</v>
      </c>
      <c r="N177" s="246" t="s">
        <v>50</v>
      </c>
      <c r="O177" s="67"/>
      <c r="P177" s="185">
        <f t="shared" si="51"/>
        <v>0</v>
      </c>
      <c r="Q177" s="185">
        <v>0</v>
      </c>
      <c r="R177" s="185">
        <f t="shared" si="52"/>
        <v>0</v>
      </c>
      <c r="S177" s="185">
        <v>0</v>
      </c>
      <c r="T177" s="186">
        <f t="shared" si="53"/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7" t="s">
        <v>696</v>
      </c>
      <c r="AT177" s="187" t="s">
        <v>169</v>
      </c>
      <c r="AU177" s="187" t="s">
        <v>133</v>
      </c>
      <c r="AY177" s="19" t="s">
        <v>132</v>
      </c>
      <c r="BE177" s="188">
        <f t="shared" si="54"/>
        <v>0</v>
      </c>
      <c r="BF177" s="188">
        <f t="shared" si="55"/>
        <v>0</v>
      </c>
      <c r="BG177" s="188">
        <f t="shared" si="56"/>
        <v>0</v>
      </c>
      <c r="BH177" s="188">
        <f t="shared" si="57"/>
        <v>0</v>
      </c>
      <c r="BI177" s="188">
        <f t="shared" si="58"/>
        <v>0</v>
      </c>
      <c r="BJ177" s="19" t="s">
        <v>86</v>
      </c>
      <c r="BK177" s="188">
        <f t="shared" si="59"/>
        <v>0</v>
      </c>
      <c r="BL177" s="19" t="s">
        <v>696</v>
      </c>
      <c r="BM177" s="187" t="s">
        <v>946</v>
      </c>
    </row>
    <row r="178" spans="1:65" s="2" customFormat="1" ht="16.5" customHeight="1">
      <c r="A178" s="37"/>
      <c r="B178" s="38"/>
      <c r="C178" s="237" t="s">
        <v>657</v>
      </c>
      <c r="D178" s="237" t="s">
        <v>169</v>
      </c>
      <c r="E178" s="238" t="s">
        <v>947</v>
      </c>
      <c r="F178" s="239" t="s">
        <v>948</v>
      </c>
      <c r="G178" s="240" t="s">
        <v>412</v>
      </c>
      <c r="H178" s="241">
        <v>8</v>
      </c>
      <c r="I178" s="242"/>
      <c r="J178" s="243">
        <f t="shared" si="50"/>
        <v>0</v>
      </c>
      <c r="K178" s="239" t="s">
        <v>32</v>
      </c>
      <c r="L178" s="244"/>
      <c r="M178" s="245" t="s">
        <v>32</v>
      </c>
      <c r="N178" s="246" t="s">
        <v>50</v>
      </c>
      <c r="O178" s="67"/>
      <c r="P178" s="185">
        <f t="shared" si="51"/>
        <v>0</v>
      </c>
      <c r="Q178" s="185">
        <v>0</v>
      </c>
      <c r="R178" s="185">
        <f t="shared" si="52"/>
        <v>0</v>
      </c>
      <c r="S178" s="185">
        <v>0</v>
      </c>
      <c r="T178" s="186">
        <f t="shared" si="53"/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7" t="s">
        <v>696</v>
      </c>
      <c r="AT178" s="187" t="s">
        <v>169</v>
      </c>
      <c r="AU178" s="187" t="s">
        <v>133</v>
      </c>
      <c r="AY178" s="19" t="s">
        <v>132</v>
      </c>
      <c r="BE178" s="188">
        <f t="shared" si="54"/>
        <v>0</v>
      </c>
      <c r="BF178" s="188">
        <f t="shared" si="55"/>
        <v>0</v>
      </c>
      <c r="BG178" s="188">
        <f t="shared" si="56"/>
        <v>0</v>
      </c>
      <c r="BH178" s="188">
        <f t="shared" si="57"/>
        <v>0</v>
      </c>
      <c r="BI178" s="188">
        <f t="shared" si="58"/>
        <v>0</v>
      </c>
      <c r="BJ178" s="19" t="s">
        <v>86</v>
      </c>
      <c r="BK178" s="188">
        <f t="shared" si="59"/>
        <v>0</v>
      </c>
      <c r="BL178" s="19" t="s">
        <v>696</v>
      </c>
      <c r="BM178" s="187" t="s">
        <v>949</v>
      </c>
    </row>
    <row r="179" spans="1:65" s="2" customFormat="1" ht="16.5" customHeight="1">
      <c r="A179" s="37"/>
      <c r="B179" s="38"/>
      <c r="C179" s="237" t="s">
        <v>664</v>
      </c>
      <c r="D179" s="237" t="s">
        <v>169</v>
      </c>
      <c r="E179" s="238" t="s">
        <v>950</v>
      </c>
      <c r="F179" s="239" t="s">
        <v>951</v>
      </c>
      <c r="G179" s="240" t="s">
        <v>412</v>
      </c>
      <c r="H179" s="241">
        <v>8</v>
      </c>
      <c r="I179" s="242"/>
      <c r="J179" s="243">
        <f t="shared" si="50"/>
        <v>0</v>
      </c>
      <c r="K179" s="239" t="s">
        <v>32</v>
      </c>
      <c r="L179" s="244"/>
      <c r="M179" s="245" t="s">
        <v>32</v>
      </c>
      <c r="N179" s="246" t="s">
        <v>50</v>
      </c>
      <c r="O179" s="67"/>
      <c r="P179" s="185">
        <f t="shared" si="51"/>
        <v>0</v>
      </c>
      <c r="Q179" s="185">
        <v>0</v>
      </c>
      <c r="R179" s="185">
        <f t="shared" si="52"/>
        <v>0</v>
      </c>
      <c r="S179" s="185">
        <v>0</v>
      </c>
      <c r="T179" s="186">
        <f t="shared" si="53"/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7" t="s">
        <v>696</v>
      </c>
      <c r="AT179" s="187" t="s">
        <v>169</v>
      </c>
      <c r="AU179" s="187" t="s">
        <v>133</v>
      </c>
      <c r="AY179" s="19" t="s">
        <v>132</v>
      </c>
      <c r="BE179" s="188">
        <f t="shared" si="54"/>
        <v>0</v>
      </c>
      <c r="BF179" s="188">
        <f t="shared" si="55"/>
        <v>0</v>
      </c>
      <c r="BG179" s="188">
        <f t="shared" si="56"/>
        <v>0</v>
      </c>
      <c r="BH179" s="188">
        <f t="shared" si="57"/>
        <v>0</v>
      </c>
      <c r="BI179" s="188">
        <f t="shared" si="58"/>
        <v>0</v>
      </c>
      <c r="BJ179" s="19" t="s">
        <v>86</v>
      </c>
      <c r="BK179" s="188">
        <f t="shared" si="59"/>
        <v>0</v>
      </c>
      <c r="BL179" s="19" t="s">
        <v>696</v>
      </c>
      <c r="BM179" s="187" t="s">
        <v>952</v>
      </c>
    </row>
    <row r="180" spans="1:65" s="2" customFormat="1" ht="16.5" customHeight="1">
      <c r="A180" s="37"/>
      <c r="B180" s="38"/>
      <c r="C180" s="237" t="s">
        <v>669</v>
      </c>
      <c r="D180" s="237" t="s">
        <v>169</v>
      </c>
      <c r="E180" s="238" t="s">
        <v>953</v>
      </c>
      <c r="F180" s="239" t="s">
        <v>954</v>
      </c>
      <c r="G180" s="240" t="s">
        <v>209</v>
      </c>
      <c r="H180" s="241">
        <v>130</v>
      </c>
      <c r="I180" s="242"/>
      <c r="J180" s="243">
        <f t="shared" si="50"/>
        <v>0</v>
      </c>
      <c r="K180" s="239" t="s">
        <v>32</v>
      </c>
      <c r="L180" s="244"/>
      <c r="M180" s="245" t="s">
        <v>32</v>
      </c>
      <c r="N180" s="246" t="s">
        <v>50</v>
      </c>
      <c r="O180" s="67"/>
      <c r="P180" s="185">
        <f t="shared" si="51"/>
        <v>0</v>
      </c>
      <c r="Q180" s="185">
        <v>0</v>
      </c>
      <c r="R180" s="185">
        <f t="shared" si="52"/>
        <v>0</v>
      </c>
      <c r="S180" s="185">
        <v>0</v>
      </c>
      <c r="T180" s="186">
        <f t="shared" si="53"/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696</v>
      </c>
      <c r="AT180" s="187" t="s">
        <v>169</v>
      </c>
      <c r="AU180" s="187" t="s">
        <v>133</v>
      </c>
      <c r="AY180" s="19" t="s">
        <v>132</v>
      </c>
      <c r="BE180" s="188">
        <f t="shared" si="54"/>
        <v>0</v>
      </c>
      <c r="BF180" s="188">
        <f t="shared" si="55"/>
        <v>0</v>
      </c>
      <c r="BG180" s="188">
        <f t="shared" si="56"/>
        <v>0</v>
      </c>
      <c r="BH180" s="188">
        <f t="shared" si="57"/>
        <v>0</v>
      </c>
      <c r="BI180" s="188">
        <f t="shared" si="58"/>
        <v>0</v>
      </c>
      <c r="BJ180" s="19" t="s">
        <v>86</v>
      </c>
      <c r="BK180" s="188">
        <f t="shared" si="59"/>
        <v>0</v>
      </c>
      <c r="BL180" s="19" t="s">
        <v>696</v>
      </c>
      <c r="BM180" s="187" t="s">
        <v>955</v>
      </c>
    </row>
    <row r="181" spans="1:65" s="2" customFormat="1" ht="16.5" customHeight="1">
      <c r="A181" s="37"/>
      <c r="B181" s="38"/>
      <c r="C181" s="237" t="s">
        <v>675</v>
      </c>
      <c r="D181" s="237" t="s">
        <v>169</v>
      </c>
      <c r="E181" s="238" t="s">
        <v>956</v>
      </c>
      <c r="F181" s="239" t="s">
        <v>957</v>
      </c>
      <c r="G181" s="240" t="s">
        <v>412</v>
      </c>
      <c r="H181" s="241">
        <v>22</v>
      </c>
      <c r="I181" s="242"/>
      <c r="J181" s="243">
        <f t="shared" si="50"/>
        <v>0</v>
      </c>
      <c r="K181" s="239" t="s">
        <v>32</v>
      </c>
      <c r="L181" s="244"/>
      <c r="M181" s="245" t="s">
        <v>32</v>
      </c>
      <c r="N181" s="246" t="s">
        <v>50</v>
      </c>
      <c r="O181" s="67"/>
      <c r="P181" s="185">
        <f t="shared" si="51"/>
        <v>0</v>
      </c>
      <c r="Q181" s="185">
        <v>0</v>
      </c>
      <c r="R181" s="185">
        <f t="shared" si="52"/>
        <v>0</v>
      </c>
      <c r="S181" s="185">
        <v>0</v>
      </c>
      <c r="T181" s="186">
        <f t="shared" si="53"/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7" t="s">
        <v>696</v>
      </c>
      <c r="AT181" s="187" t="s">
        <v>169</v>
      </c>
      <c r="AU181" s="187" t="s">
        <v>133</v>
      </c>
      <c r="AY181" s="19" t="s">
        <v>132</v>
      </c>
      <c r="BE181" s="188">
        <f t="shared" si="54"/>
        <v>0</v>
      </c>
      <c r="BF181" s="188">
        <f t="shared" si="55"/>
        <v>0</v>
      </c>
      <c r="BG181" s="188">
        <f t="shared" si="56"/>
        <v>0</v>
      </c>
      <c r="BH181" s="188">
        <f t="shared" si="57"/>
        <v>0</v>
      </c>
      <c r="BI181" s="188">
        <f t="shared" si="58"/>
        <v>0</v>
      </c>
      <c r="BJ181" s="19" t="s">
        <v>86</v>
      </c>
      <c r="BK181" s="188">
        <f t="shared" si="59"/>
        <v>0</v>
      </c>
      <c r="BL181" s="19" t="s">
        <v>696</v>
      </c>
      <c r="BM181" s="187" t="s">
        <v>958</v>
      </c>
    </row>
    <row r="182" spans="1:65" s="2" customFormat="1" ht="16.5" customHeight="1">
      <c r="A182" s="37"/>
      <c r="B182" s="38"/>
      <c r="C182" s="237" t="s">
        <v>959</v>
      </c>
      <c r="D182" s="237" t="s">
        <v>169</v>
      </c>
      <c r="E182" s="238" t="s">
        <v>960</v>
      </c>
      <c r="F182" s="239" t="s">
        <v>961</v>
      </c>
      <c r="G182" s="240" t="s">
        <v>412</v>
      </c>
      <c r="H182" s="241">
        <v>70</v>
      </c>
      <c r="I182" s="242"/>
      <c r="J182" s="243">
        <f t="shared" si="50"/>
        <v>0</v>
      </c>
      <c r="K182" s="239" t="s">
        <v>32</v>
      </c>
      <c r="L182" s="244"/>
      <c r="M182" s="245" t="s">
        <v>32</v>
      </c>
      <c r="N182" s="246" t="s">
        <v>50</v>
      </c>
      <c r="O182" s="67"/>
      <c r="P182" s="185">
        <f t="shared" si="51"/>
        <v>0</v>
      </c>
      <c r="Q182" s="185">
        <v>0</v>
      </c>
      <c r="R182" s="185">
        <f t="shared" si="52"/>
        <v>0</v>
      </c>
      <c r="S182" s="185">
        <v>0</v>
      </c>
      <c r="T182" s="186">
        <f t="shared" si="53"/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7" t="s">
        <v>696</v>
      </c>
      <c r="AT182" s="187" t="s">
        <v>169</v>
      </c>
      <c r="AU182" s="187" t="s">
        <v>133</v>
      </c>
      <c r="AY182" s="19" t="s">
        <v>132</v>
      </c>
      <c r="BE182" s="188">
        <f t="shared" si="54"/>
        <v>0</v>
      </c>
      <c r="BF182" s="188">
        <f t="shared" si="55"/>
        <v>0</v>
      </c>
      <c r="BG182" s="188">
        <f t="shared" si="56"/>
        <v>0</v>
      </c>
      <c r="BH182" s="188">
        <f t="shared" si="57"/>
        <v>0</v>
      </c>
      <c r="BI182" s="188">
        <f t="shared" si="58"/>
        <v>0</v>
      </c>
      <c r="BJ182" s="19" t="s">
        <v>86</v>
      </c>
      <c r="BK182" s="188">
        <f t="shared" si="59"/>
        <v>0</v>
      </c>
      <c r="BL182" s="19" t="s">
        <v>696</v>
      </c>
      <c r="BM182" s="187" t="s">
        <v>962</v>
      </c>
    </row>
    <row r="183" spans="1:65" s="12" customFormat="1" ht="20.85" customHeight="1">
      <c r="B183" s="160"/>
      <c r="C183" s="161"/>
      <c r="D183" s="162" t="s">
        <v>78</v>
      </c>
      <c r="E183" s="174" t="s">
        <v>963</v>
      </c>
      <c r="F183" s="174" t="s">
        <v>964</v>
      </c>
      <c r="G183" s="161"/>
      <c r="H183" s="161"/>
      <c r="I183" s="164"/>
      <c r="J183" s="175">
        <f>BK183</f>
        <v>0</v>
      </c>
      <c r="K183" s="161"/>
      <c r="L183" s="166"/>
      <c r="M183" s="167"/>
      <c r="N183" s="168"/>
      <c r="O183" s="168"/>
      <c r="P183" s="169">
        <f>P184</f>
        <v>0</v>
      </c>
      <c r="Q183" s="168"/>
      <c r="R183" s="169">
        <f>R184</f>
        <v>0</v>
      </c>
      <c r="S183" s="168"/>
      <c r="T183" s="170">
        <f>T184</f>
        <v>0</v>
      </c>
      <c r="AR183" s="171" t="s">
        <v>139</v>
      </c>
      <c r="AT183" s="172" t="s">
        <v>78</v>
      </c>
      <c r="AU183" s="172" t="s">
        <v>88</v>
      </c>
      <c r="AY183" s="171" t="s">
        <v>132</v>
      </c>
      <c r="BK183" s="173">
        <f>BK184</f>
        <v>0</v>
      </c>
    </row>
    <row r="184" spans="1:65" s="2" customFormat="1" ht="24.2" customHeight="1">
      <c r="A184" s="37"/>
      <c r="B184" s="38"/>
      <c r="C184" s="176" t="s">
        <v>965</v>
      </c>
      <c r="D184" s="176" t="s">
        <v>135</v>
      </c>
      <c r="E184" s="177" t="s">
        <v>966</v>
      </c>
      <c r="F184" s="178" t="s">
        <v>967</v>
      </c>
      <c r="G184" s="179" t="s">
        <v>412</v>
      </c>
      <c r="H184" s="180">
        <v>1</v>
      </c>
      <c r="I184" s="181"/>
      <c r="J184" s="182">
        <f>ROUND(I184*H184,2)</f>
        <v>0</v>
      </c>
      <c r="K184" s="178" t="s">
        <v>32</v>
      </c>
      <c r="L184" s="42"/>
      <c r="M184" s="253" t="s">
        <v>32</v>
      </c>
      <c r="N184" s="254" t="s">
        <v>50</v>
      </c>
      <c r="O184" s="255"/>
      <c r="P184" s="256">
        <f>O184*H184</f>
        <v>0</v>
      </c>
      <c r="Q184" s="256">
        <v>0</v>
      </c>
      <c r="R184" s="256">
        <f>Q184*H184</f>
        <v>0</v>
      </c>
      <c r="S184" s="256">
        <v>0</v>
      </c>
      <c r="T184" s="25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7" t="s">
        <v>696</v>
      </c>
      <c r="AT184" s="187" t="s">
        <v>135</v>
      </c>
      <c r="AU184" s="187" t="s">
        <v>133</v>
      </c>
      <c r="AY184" s="19" t="s">
        <v>132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19" t="s">
        <v>86</v>
      </c>
      <c r="BK184" s="188">
        <f>ROUND(I184*H184,2)</f>
        <v>0</v>
      </c>
      <c r="BL184" s="19" t="s">
        <v>696</v>
      </c>
      <c r="BM184" s="187" t="s">
        <v>968</v>
      </c>
    </row>
    <row r="185" spans="1:65" s="2" customFormat="1" ht="6.95" customHeight="1">
      <c r="A185" s="37"/>
      <c r="B185" s="50"/>
      <c r="C185" s="51"/>
      <c r="D185" s="51"/>
      <c r="E185" s="51"/>
      <c r="F185" s="51"/>
      <c r="G185" s="51"/>
      <c r="H185" s="51"/>
      <c r="I185" s="51"/>
      <c r="J185" s="51"/>
      <c r="K185" s="51"/>
      <c r="L185" s="42"/>
      <c r="M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</row>
  </sheetData>
  <sheetProtection algorithmName="SHA-512" hashValue="CyLhqszgZOa4tYpfStm9opTvsKX9PVxNnzKvX/g7lpwda700vD68piwVXe1P7pg3xdj8ksSsaoOUlwBL8B0PEA==" saltValue="l/FeymNuKbwGDy/tpHOwItDZ3kM7jMRXdjSAg8qo6652XjM8j1e1o2QlnPnkme9l53paILNmcTZxi59aGKk1SQ==" spinCount="100000" sheet="1" objects="1" scenarios="1" formatColumns="0" formatRows="0" autoFilter="0"/>
  <autoFilter ref="C88:K184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AT2" s="19" t="s">
        <v>94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88</v>
      </c>
    </row>
    <row r="4" spans="1:46" s="1" customFormat="1" ht="24.95" customHeight="1">
      <c r="B4" s="22"/>
      <c r="D4" s="106" t="s">
        <v>95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79" t="str">
        <f>'Rekapitulace stavby'!K6</f>
        <v>SPŠ Chrudim - Rekonstrukce střešní konstrukce</v>
      </c>
      <c r="F7" s="380"/>
      <c r="G7" s="380"/>
      <c r="H7" s="380"/>
      <c r="L7" s="22"/>
    </row>
    <row r="8" spans="1:46" s="2" customFormat="1" ht="12" customHeight="1">
      <c r="A8" s="37"/>
      <c r="B8" s="42"/>
      <c r="C8" s="37"/>
      <c r="D8" s="108" t="s">
        <v>96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1" t="s">
        <v>969</v>
      </c>
      <c r="F9" s="382"/>
      <c r="G9" s="382"/>
      <c r="H9" s="382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32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22</v>
      </c>
      <c r="E12" s="37"/>
      <c r="F12" s="110" t="s">
        <v>23</v>
      </c>
      <c r="G12" s="37"/>
      <c r="H12" s="37"/>
      <c r="I12" s="108" t="s">
        <v>24</v>
      </c>
      <c r="J12" s="111" t="str">
        <f>'Rekapitulace stavby'!AN8</f>
        <v>1. 8. 2023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30</v>
      </c>
      <c r="E14" s="37"/>
      <c r="F14" s="37"/>
      <c r="G14" s="37"/>
      <c r="H14" s="37"/>
      <c r="I14" s="108" t="s">
        <v>31</v>
      </c>
      <c r="J14" s="110" t="s">
        <v>32</v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">
        <v>33</v>
      </c>
      <c r="F15" s="37"/>
      <c r="G15" s="37"/>
      <c r="H15" s="37"/>
      <c r="I15" s="108" t="s">
        <v>34</v>
      </c>
      <c r="J15" s="110" t="s">
        <v>32</v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35</v>
      </c>
      <c r="E17" s="37"/>
      <c r="F17" s="37"/>
      <c r="G17" s="37"/>
      <c r="H17" s="37"/>
      <c r="I17" s="108" t="s">
        <v>31</v>
      </c>
      <c r="J17" s="32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3" t="str">
        <f>'Rekapitulace stavby'!E14</f>
        <v>Vyplň údaj</v>
      </c>
      <c r="F18" s="384"/>
      <c r="G18" s="384"/>
      <c r="H18" s="384"/>
      <c r="I18" s="108" t="s">
        <v>34</v>
      </c>
      <c r="J18" s="32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37</v>
      </c>
      <c r="E20" s="37"/>
      <c r="F20" s="37"/>
      <c r="G20" s="37"/>
      <c r="H20" s="37"/>
      <c r="I20" s="108" t="s">
        <v>31</v>
      </c>
      <c r="J20" s="110" t="s">
        <v>38</v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">
        <v>39</v>
      </c>
      <c r="F21" s="37"/>
      <c r="G21" s="37"/>
      <c r="H21" s="37"/>
      <c r="I21" s="108" t="s">
        <v>34</v>
      </c>
      <c r="J21" s="110" t="s">
        <v>32</v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41</v>
      </c>
      <c r="E23" s="37"/>
      <c r="F23" s="37"/>
      <c r="G23" s="37"/>
      <c r="H23" s="37"/>
      <c r="I23" s="108" t="s">
        <v>31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34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43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85" t="s">
        <v>32</v>
      </c>
      <c r="F27" s="385"/>
      <c r="G27" s="385"/>
      <c r="H27" s="38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45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47</v>
      </c>
      <c r="G32" s="37"/>
      <c r="H32" s="37"/>
      <c r="I32" s="118" t="s">
        <v>46</v>
      </c>
      <c r="J32" s="118" t="s">
        <v>48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49</v>
      </c>
      <c r="E33" s="108" t="s">
        <v>50</v>
      </c>
      <c r="F33" s="120">
        <f>ROUND((SUM(BE84:BE103)),  2)</f>
        <v>0</v>
      </c>
      <c r="G33" s="37"/>
      <c r="H33" s="37"/>
      <c r="I33" s="121">
        <v>0.21</v>
      </c>
      <c r="J33" s="120">
        <f>ROUND(((SUM(BE84:BE103))*I33),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51</v>
      </c>
      <c r="F34" s="120">
        <f>ROUND((SUM(BF84:BF103)),  2)</f>
        <v>0</v>
      </c>
      <c r="G34" s="37"/>
      <c r="H34" s="37"/>
      <c r="I34" s="121">
        <v>0.15</v>
      </c>
      <c r="J34" s="120">
        <f>ROUND(((SUM(BF84:BF103))*I34),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52</v>
      </c>
      <c r="F35" s="120">
        <f>ROUND((SUM(BG84:BG103)),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53</v>
      </c>
      <c r="F36" s="120">
        <f>ROUND((SUM(BH84:BH103)),  2)</f>
        <v>0</v>
      </c>
      <c r="G36" s="37"/>
      <c r="H36" s="37"/>
      <c r="I36" s="121">
        <v>0.15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54</v>
      </c>
      <c r="F37" s="120">
        <f>ROUND((SUM(BI84:BI103)),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55</v>
      </c>
      <c r="E39" s="124"/>
      <c r="F39" s="124"/>
      <c r="G39" s="125" t="s">
        <v>56</v>
      </c>
      <c r="H39" s="126" t="s">
        <v>57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5" t="s">
        <v>98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86" t="str">
        <f>E7</f>
        <v>SPŠ Chrudim - Rekonstrukce střešní konstrukce</v>
      </c>
      <c r="F48" s="387"/>
      <c r="G48" s="387"/>
      <c r="H48" s="387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58" t="str">
        <f>E9</f>
        <v>VRN - Vedlejší rozpočtové náklady</v>
      </c>
      <c r="F50" s="388"/>
      <c r="G50" s="388"/>
      <c r="H50" s="388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1" t="s">
        <v>22</v>
      </c>
      <c r="D52" s="39"/>
      <c r="E52" s="39"/>
      <c r="F52" s="29" t="str">
        <f>F12</f>
        <v>Čáslavská, Chrudim</v>
      </c>
      <c r="G52" s="39"/>
      <c r="H52" s="39"/>
      <c r="I52" s="31" t="s">
        <v>24</v>
      </c>
      <c r="J52" s="62" t="str">
        <f>IF(J12="","",J12)</f>
        <v>1. 8. 2023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1" t="s">
        <v>30</v>
      </c>
      <c r="D54" s="39"/>
      <c r="E54" s="39"/>
      <c r="F54" s="29" t="str">
        <f>E15</f>
        <v>Pardubický kraj</v>
      </c>
      <c r="G54" s="39"/>
      <c r="H54" s="39"/>
      <c r="I54" s="31" t="s">
        <v>37</v>
      </c>
      <c r="J54" s="35" t="str">
        <f>E21</f>
        <v>AZ Optimal s.r.o.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1" t="s">
        <v>35</v>
      </c>
      <c r="D55" s="39"/>
      <c r="E55" s="39"/>
      <c r="F55" s="29" t="str">
        <f>IF(E18="","",E18)</f>
        <v>Vyplň údaj</v>
      </c>
      <c r="G55" s="39"/>
      <c r="H55" s="39"/>
      <c r="I55" s="31" t="s">
        <v>41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99</v>
      </c>
      <c r="D57" s="134"/>
      <c r="E57" s="134"/>
      <c r="F57" s="134"/>
      <c r="G57" s="134"/>
      <c r="H57" s="134"/>
      <c r="I57" s="134"/>
      <c r="J57" s="135" t="s">
        <v>100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77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9" t="s">
        <v>101</v>
      </c>
    </row>
    <row r="60" spans="1:47" s="9" customFormat="1" ht="24.95" customHeight="1">
      <c r="B60" s="137"/>
      <c r="C60" s="138"/>
      <c r="D60" s="139" t="s">
        <v>969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970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971</v>
      </c>
      <c r="E62" s="146"/>
      <c r="F62" s="146"/>
      <c r="G62" s="146"/>
      <c r="H62" s="146"/>
      <c r="I62" s="146"/>
      <c r="J62" s="147">
        <f>J90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972</v>
      </c>
      <c r="E63" s="146"/>
      <c r="F63" s="146"/>
      <c r="G63" s="146"/>
      <c r="H63" s="146"/>
      <c r="I63" s="146"/>
      <c r="J63" s="147">
        <f>J94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973</v>
      </c>
      <c r="E64" s="146"/>
      <c r="F64" s="146"/>
      <c r="G64" s="146"/>
      <c r="H64" s="146"/>
      <c r="I64" s="146"/>
      <c r="J64" s="147">
        <f>J98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5" t="s">
        <v>117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86" t="str">
        <f>E7</f>
        <v>SPŠ Chrudim - Rekonstrukce střešní konstrukce</v>
      </c>
      <c r="F74" s="387"/>
      <c r="G74" s="387"/>
      <c r="H74" s="387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1" t="s">
        <v>96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58" t="str">
        <f>E9</f>
        <v>VRN - Vedlejší rozpočtové náklady</v>
      </c>
      <c r="F76" s="388"/>
      <c r="G76" s="388"/>
      <c r="H76" s="388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1" t="s">
        <v>22</v>
      </c>
      <c r="D78" s="39"/>
      <c r="E78" s="39"/>
      <c r="F78" s="29" t="str">
        <f>F12</f>
        <v>Čáslavská, Chrudim</v>
      </c>
      <c r="G78" s="39"/>
      <c r="H78" s="39"/>
      <c r="I78" s="31" t="s">
        <v>24</v>
      </c>
      <c r="J78" s="62" t="str">
        <f>IF(J12="","",J12)</f>
        <v>1. 8. 2023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1" t="s">
        <v>30</v>
      </c>
      <c r="D80" s="39"/>
      <c r="E80" s="39"/>
      <c r="F80" s="29" t="str">
        <f>E15</f>
        <v>Pardubický kraj</v>
      </c>
      <c r="G80" s="39"/>
      <c r="H80" s="39"/>
      <c r="I80" s="31" t="s">
        <v>37</v>
      </c>
      <c r="J80" s="35" t="str">
        <f>E21</f>
        <v>AZ Optimal s.r.o.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1" t="s">
        <v>35</v>
      </c>
      <c r="D81" s="39"/>
      <c r="E81" s="39"/>
      <c r="F81" s="29" t="str">
        <f>IF(E18="","",E18)</f>
        <v>Vyplň údaj</v>
      </c>
      <c r="G81" s="39"/>
      <c r="H81" s="39"/>
      <c r="I81" s="31" t="s">
        <v>41</v>
      </c>
      <c r="J81" s="35" t="str">
        <f>E24</f>
        <v xml:space="preserve"> 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118</v>
      </c>
      <c r="D83" s="152" t="s">
        <v>64</v>
      </c>
      <c r="E83" s="152" t="s">
        <v>60</v>
      </c>
      <c r="F83" s="152" t="s">
        <v>61</v>
      </c>
      <c r="G83" s="152" t="s">
        <v>119</v>
      </c>
      <c r="H83" s="152" t="s">
        <v>120</v>
      </c>
      <c r="I83" s="152" t="s">
        <v>121</v>
      </c>
      <c r="J83" s="152" t="s">
        <v>100</v>
      </c>
      <c r="K83" s="153" t="s">
        <v>122</v>
      </c>
      <c r="L83" s="154"/>
      <c r="M83" s="71" t="s">
        <v>32</v>
      </c>
      <c r="N83" s="72" t="s">
        <v>49</v>
      </c>
      <c r="O83" s="72" t="s">
        <v>123</v>
      </c>
      <c r="P83" s="72" t="s">
        <v>124</v>
      </c>
      <c r="Q83" s="72" t="s">
        <v>125</v>
      </c>
      <c r="R83" s="72" t="s">
        <v>126</v>
      </c>
      <c r="S83" s="72" t="s">
        <v>127</v>
      </c>
      <c r="T83" s="73" t="s">
        <v>128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129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</f>
        <v>0</v>
      </c>
      <c r="Q84" s="75"/>
      <c r="R84" s="157">
        <f>R85</f>
        <v>0</v>
      </c>
      <c r="S84" s="75"/>
      <c r="T84" s="15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9" t="s">
        <v>78</v>
      </c>
      <c r="AU84" s="19" t="s">
        <v>101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78</v>
      </c>
      <c r="E85" s="163" t="s">
        <v>92</v>
      </c>
      <c r="F85" s="163" t="s">
        <v>93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P86+P90+P94+P98</f>
        <v>0</v>
      </c>
      <c r="Q85" s="168"/>
      <c r="R85" s="169">
        <f>R86+R90+R94+R98</f>
        <v>0</v>
      </c>
      <c r="S85" s="168"/>
      <c r="T85" s="170">
        <f>T86+T90+T94+T98</f>
        <v>0</v>
      </c>
      <c r="AR85" s="171" t="s">
        <v>181</v>
      </c>
      <c r="AT85" s="172" t="s">
        <v>78</v>
      </c>
      <c r="AU85" s="172" t="s">
        <v>79</v>
      </c>
      <c r="AY85" s="171" t="s">
        <v>132</v>
      </c>
      <c r="BK85" s="173">
        <f>BK86+BK90+BK94+BK98</f>
        <v>0</v>
      </c>
    </row>
    <row r="86" spans="1:65" s="12" customFormat="1" ht="22.9" customHeight="1">
      <c r="B86" s="160"/>
      <c r="C86" s="161"/>
      <c r="D86" s="162" t="s">
        <v>78</v>
      </c>
      <c r="E86" s="174" t="s">
        <v>974</v>
      </c>
      <c r="F86" s="174" t="s">
        <v>975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SUM(P87:P89)</f>
        <v>0</v>
      </c>
      <c r="Q86" s="168"/>
      <c r="R86" s="169">
        <f>SUM(R87:R89)</f>
        <v>0</v>
      </c>
      <c r="S86" s="168"/>
      <c r="T86" s="170">
        <f>SUM(T87:T89)</f>
        <v>0</v>
      </c>
      <c r="AR86" s="171" t="s">
        <v>181</v>
      </c>
      <c r="AT86" s="172" t="s">
        <v>78</v>
      </c>
      <c r="AU86" s="172" t="s">
        <v>86</v>
      </c>
      <c r="AY86" s="171" t="s">
        <v>132</v>
      </c>
      <c r="BK86" s="173">
        <f>SUM(BK87:BK89)</f>
        <v>0</v>
      </c>
    </row>
    <row r="87" spans="1:65" s="2" customFormat="1" ht="16.5" customHeight="1">
      <c r="A87" s="37"/>
      <c r="B87" s="38"/>
      <c r="C87" s="176" t="s">
        <v>86</v>
      </c>
      <c r="D87" s="176" t="s">
        <v>135</v>
      </c>
      <c r="E87" s="177" t="s">
        <v>976</v>
      </c>
      <c r="F87" s="178" t="s">
        <v>975</v>
      </c>
      <c r="G87" s="179" t="s">
        <v>184</v>
      </c>
      <c r="H87" s="180">
        <v>1</v>
      </c>
      <c r="I87" s="181"/>
      <c r="J87" s="182">
        <f>ROUND(I87*H87,2)</f>
        <v>0</v>
      </c>
      <c r="K87" s="178" t="s">
        <v>172</v>
      </c>
      <c r="L87" s="42"/>
      <c r="M87" s="183" t="s">
        <v>32</v>
      </c>
      <c r="N87" s="184" t="s">
        <v>50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977</v>
      </c>
      <c r="AT87" s="187" t="s">
        <v>135</v>
      </c>
      <c r="AU87" s="187" t="s">
        <v>88</v>
      </c>
      <c r="AY87" s="19" t="s">
        <v>132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19" t="s">
        <v>86</v>
      </c>
      <c r="BK87" s="188">
        <f>ROUND(I87*H87,2)</f>
        <v>0</v>
      </c>
      <c r="BL87" s="19" t="s">
        <v>977</v>
      </c>
      <c r="BM87" s="187" t="s">
        <v>978</v>
      </c>
    </row>
    <row r="88" spans="1:65" s="2" customFormat="1" ht="11.25">
      <c r="A88" s="37"/>
      <c r="B88" s="38"/>
      <c r="C88" s="39"/>
      <c r="D88" s="247" t="s">
        <v>197</v>
      </c>
      <c r="E88" s="39"/>
      <c r="F88" s="248" t="s">
        <v>979</v>
      </c>
      <c r="G88" s="39"/>
      <c r="H88" s="39"/>
      <c r="I88" s="223"/>
      <c r="J88" s="39"/>
      <c r="K88" s="39"/>
      <c r="L88" s="42"/>
      <c r="M88" s="224"/>
      <c r="N88" s="225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9" t="s">
        <v>197</v>
      </c>
      <c r="AU88" s="19" t="s">
        <v>88</v>
      </c>
    </row>
    <row r="89" spans="1:65" s="14" customFormat="1" ht="33.75">
      <c r="B89" s="200"/>
      <c r="C89" s="201"/>
      <c r="D89" s="191" t="s">
        <v>141</v>
      </c>
      <c r="E89" s="202" t="s">
        <v>32</v>
      </c>
      <c r="F89" s="203" t="s">
        <v>980</v>
      </c>
      <c r="G89" s="201"/>
      <c r="H89" s="204">
        <v>1</v>
      </c>
      <c r="I89" s="205"/>
      <c r="J89" s="201"/>
      <c r="K89" s="201"/>
      <c r="L89" s="206"/>
      <c r="M89" s="207"/>
      <c r="N89" s="208"/>
      <c r="O89" s="208"/>
      <c r="P89" s="208"/>
      <c r="Q89" s="208"/>
      <c r="R89" s="208"/>
      <c r="S89" s="208"/>
      <c r="T89" s="209"/>
      <c r="AT89" s="210" t="s">
        <v>141</v>
      </c>
      <c r="AU89" s="210" t="s">
        <v>88</v>
      </c>
      <c r="AV89" s="14" t="s">
        <v>88</v>
      </c>
      <c r="AW89" s="14" t="s">
        <v>40</v>
      </c>
      <c r="AX89" s="14" t="s">
        <v>86</v>
      </c>
      <c r="AY89" s="210" t="s">
        <v>132</v>
      </c>
    </row>
    <row r="90" spans="1:65" s="12" customFormat="1" ht="22.9" customHeight="1">
      <c r="B90" s="160"/>
      <c r="C90" s="161"/>
      <c r="D90" s="162" t="s">
        <v>78</v>
      </c>
      <c r="E90" s="174" t="s">
        <v>981</v>
      </c>
      <c r="F90" s="174" t="s">
        <v>982</v>
      </c>
      <c r="G90" s="161"/>
      <c r="H90" s="161"/>
      <c r="I90" s="164"/>
      <c r="J90" s="175">
        <f>BK90</f>
        <v>0</v>
      </c>
      <c r="K90" s="161"/>
      <c r="L90" s="166"/>
      <c r="M90" s="167"/>
      <c r="N90" s="168"/>
      <c r="O90" s="168"/>
      <c r="P90" s="169">
        <f>SUM(P91:P93)</f>
        <v>0</v>
      </c>
      <c r="Q90" s="168"/>
      <c r="R90" s="169">
        <f>SUM(R91:R93)</f>
        <v>0</v>
      </c>
      <c r="S90" s="168"/>
      <c r="T90" s="170">
        <f>SUM(T91:T93)</f>
        <v>0</v>
      </c>
      <c r="AR90" s="171" t="s">
        <v>181</v>
      </c>
      <c r="AT90" s="172" t="s">
        <v>78</v>
      </c>
      <c r="AU90" s="172" t="s">
        <v>86</v>
      </c>
      <c r="AY90" s="171" t="s">
        <v>132</v>
      </c>
      <c r="BK90" s="173">
        <f>SUM(BK91:BK93)</f>
        <v>0</v>
      </c>
    </row>
    <row r="91" spans="1:65" s="2" customFormat="1" ht="16.5" customHeight="1">
      <c r="A91" s="37"/>
      <c r="B91" s="38"/>
      <c r="C91" s="176" t="s">
        <v>88</v>
      </c>
      <c r="D91" s="176" t="s">
        <v>135</v>
      </c>
      <c r="E91" s="177" t="s">
        <v>983</v>
      </c>
      <c r="F91" s="178" t="s">
        <v>984</v>
      </c>
      <c r="G91" s="179" t="s">
        <v>184</v>
      </c>
      <c r="H91" s="180">
        <v>1</v>
      </c>
      <c r="I91" s="181"/>
      <c r="J91" s="182">
        <f>ROUND(I91*H91,2)</f>
        <v>0</v>
      </c>
      <c r="K91" s="178" t="s">
        <v>172</v>
      </c>
      <c r="L91" s="42"/>
      <c r="M91" s="183" t="s">
        <v>32</v>
      </c>
      <c r="N91" s="184" t="s">
        <v>50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977</v>
      </c>
      <c r="AT91" s="187" t="s">
        <v>135</v>
      </c>
      <c r="AU91" s="187" t="s">
        <v>88</v>
      </c>
      <c r="AY91" s="19" t="s">
        <v>132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9" t="s">
        <v>86</v>
      </c>
      <c r="BK91" s="188">
        <f>ROUND(I91*H91,2)</f>
        <v>0</v>
      </c>
      <c r="BL91" s="19" t="s">
        <v>977</v>
      </c>
      <c r="BM91" s="187" t="s">
        <v>985</v>
      </c>
    </row>
    <row r="92" spans="1:65" s="2" customFormat="1" ht="11.25">
      <c r="A92" s="37"/>
      <c r="B92" s="38"/>
      <c r="C92" s="39"/>
      <c r="D92" s="247" t="s">
        <v>197</v>
      </c>
      <c r="E92" s="39"/>
      <c r="F92" s="248" t="s">
        <v>986</v>
      </c>
      <c r="G92" s="39"/>
      <c r="H92" s="39"/>
      <c r="I92" s="223"/>
      <c r="J92" s="39"/>
      <c r="K92" s="39"/>
      <c r="L92" s="42"/>
      <c r="M92" s="224"/>
      <c r="N92" s="225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9" t="s">
        <v>197</v>
      </c>
      <c r="AU92" s="19" t="s">
        <v>88</v>
      </c>
    </row>
    <row r="93" spans="1:65" s="14" customFormat="1" ht="33.75">
      <c r="B93" s="200"/>
      <c r="C93" s="201"/>
      <c r="D93" s="191" t="s">
        <v>141</v>
      </c>
      <c r="E93" s="202" t="s">
        <v>32</v>
      </c>
      <c r="F93" s="203" t="s">
        <v>987</v>
      </c>
      <c r="G93" s="201"/>
      <c r="H93" s="204">
        <v>1</v>
      </c>
      <c r="I93" s="205"/>
      <c r="J93" s="201"/>
      <c r="K93" s="201"/>
      <c r="L93" s="206"/>
      <c r="M93" s="207"/>
      <c r="N93" s="208"/>
      <c r="O93" s="208"/>
      <c r="P93" s="208"/>
      <c r="Q93" s="208"/>
      <c r="R93" s="208"/>
      <c r="S93" s="208"/>
      <c r="T93" s="209"/>
      <c r="AT93" s="210" t="s">
        <v>141</v>
      </c>
      <c r="AU93" s="210" t="s">
        <v>88</v>
      </c>
      <c r="AV93" s="14" t="s">
        <v>88</v>
      </c>
      <c r="AW93" s="14" t="s">
        <v>40</v>
      </c>
      <c r="AX93" s="14" t="s">
        <v>86</v>
      </c>
      <c r="AY93" s="210" t="s">
        <v>132</v>
      </c>
    </row>
    <row r="94" spans="1:65" s="12" customFormat="1" ht="22.9" customHeight="1">
      <c r="B94" s="160"/>
      <c r="C94" s="161"/>
      <c r="D94" s="162" t="s">
        <v>78</v>
      </c>
      <c r="E94" s="174" t="s">
        <v>988</v>
      </c>
      <c r="F94" s="174" t="s">
        <v>989</v>
      </c>
      <c r="G94" s="161"/>
      <c r="H94" s="161"/>
      <c r="I94" s="164"/>
      <c r="J94" s="175">
        <f>BK94</f>
        <v>0</v>
      </c>
      <c r="K94" s="161"/>
      <c r="L94" s="166"/>
      <c r="M94" s="167"/>
      <c r="N94" s="168"/>
      <c r="O94" s="168"/>
      <c r="P94" s="169">
        <f>SUM(P95:P97)</f>
        <v>0</v>
      </c>
      <c r="Q94" s="168"/>
      <c r="R94" s="169">
        <f>SUM(R95:R97)</f>
        <v>0</v>
      </c>
      <c r="S94" s="168"/>
      <c r="T94" s="170">
        <f>SUM(T95:T97)</f>
        <v>0</v>
      </c>
      <c r="AR94" s="171" t="s">
        <v>181</v>
      </c>
      <c r="AT94" s="172" t="s">
        <v>78</v>
      </c>
      <c r="AU94" s="172" t="s">
        <v>86</v>
      </c>
      <c r="AY94" s="171" t="s">
        <v>132</v>
      </c>
      <c r="BK94" s="173">
        <f>SUM(BK95:BK97)</f>
        <v>0</v>
      </c>
    </row>
    <row r="95" spans="1:65" s="2" customFormat="1" ht="16.5" customHeight="1">
      <c r="A95" s="37"/>
      <c r="B95" s="38"/>
      <c r="C95" s="176" t="s">
        <v>133</v>
      </c>
      <c r="D95" s="176" t="s">
        <v>135</v>
      </c>
      <c r="E95" s="177" t="s">
        <v>990</v>
      </c>
      <c r="F95" s="178" t="s">
        <v>989</v>
      </c>
      <c r="G95" s="179" t="s">
        <v>184</v>
      </c>
      <c r="H95" s="180">
        <v>1</v>
      </c>
      <c r="I95" s="181"/>
      <c r="J95" s="182">
        <f>ROUND(I95*H95,2)</f>
        <v>0</v>
      </c>
      <c r="K95" s="178" t="s">
        <v>172</v>
      </c>
      <c r="L95" s="42"/>
      <c r="M95" s="183" t="s">
        <v>32</v>
      </c>
      <c r="N95" s="184" t="s">
        <v>50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977</v>
      </c>
      <c r="AT95" s="187" t="s">
        <v>135</v>
      </c>
      <c r="AU95" s="187" t="s">
        <v>88</v>
      </c>
      <c r="AY95" s="19" t="s">
        <v>132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19" t="s">
        <v>86</v>
      </c>
      <c r="BK95" s="188">
        <f>ROUND(I95*H95,2)</f>
        <v>0</v>
      </c>
      <c r="BL95" s="19" t="s">
        <v>977</v>
      </c>
      <c r="BM95" s="187" t="s">
        <v>991</v>
      </c>
    </row>
    <row r="96" spans="1:65" s="2" customFormat="1" ht="11.25">
      <c r="A96" s="37"/>
      <c r="B96" s="38"/>
      <c r="C96" s="39"/>
      <c r="D96" s="247" t="s">
        <v>197</v>
      </c>
      <c r="E96" s="39"/>
      <c r="F96" s="248" t="s">
        <v>992</v>
      </c>
      <c r="G96" s="39"/>
      <c r="H96" s="39"/>
      <c r="I96" s="223"/>
      <c r="J96" s="39"/>
      <c r="K96" s="39"/>
      <c r="L96" s="42"/>
      <c r="M96" s="224"/>
      <c r="N96" s="225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9" t="s">
        <v>197</v>
      </c>
      <c r="AU96" s="19" t="s">
        <v>88</v>
      </c>
    </row>
    <row r="97" spans="1:65" s="14" customFormat="1" ht="11.25">
      <c r="B97" s="200"/>
      <c r="C97" s="201"/>
      <c r="D97" s="191" t="s">
        <v>141</v>
      </c>
      <c r="E97" s="202" t="s">
        <v>32</v>
      </c>
      <c r="F97" s="203" t="s">
        <v>993</v>
      </c>
      <c r="G97" s="201"/>
      <c r="H97" s="204">
        <v>1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141</v>
      </c>
      <c r="AU97" s="210" t="s">
        <v>88</v>
      </c>
      <c r="AV97" s="14" t="s">
        <v>88</v>
      </c>
      <c r="AW97" s="14" t="s">
        <v>40</v>
      </c>
      <c r="AX97" s="14" t="s">
        <v>86</v>
      </c>
      <c r="AY97" s="210" t="s">
        <v>132</v>
      </c>
    </row>
    <row r="98" spans="1:65" s="12" customFormat="1" ht="22.9" customHeight="1">
      <c r="B98" s="160"/>
      <c r="C98" s="161"/>
      <c r="D98" s="162" t="s">
        <v>78</v>
      </c>
      <c r="E98" s="174" t="s">
        <v>994</v>
      </c>
      <c r="F98" s="174" t="s">
        <v>995</v>
      </c>
      <c r="G98" s="161"/>
      <c r="H98" s="161"/>
      <c r="I98" s="164"/>
      <c r="J98" s="175">
        <f>BK98</f>
        <v>0</v>
      </c>
      <c r="K98" s="161"/>
      <c r="L98" s="166"/>
      <c r="M98" s="167"/>
      <c r="N98" s="168"/>
      <c r="O98" s="168"/>
      <c r="P98" s="169">
        <f>SUM(P99:P103)</f>
        <v>0</v>
      </c>
      <c r="Q98" s="168"/>
      <c r="R98" s="169">
        <f>SUM(R99:R103)</f>
        <v>0</v>
      </c>
      <c r="S98" s="168"/>
      <c r="T98" s="170">
        <f>SUM(T99:T103)</f>
        <v>0</v>
      </c>
      <c r="AR98" s="171" t="s">
        <v>181</v>
      </c>
      <c r="AT98" s="172" t="s">
        <v>78</v>
      </c>
      <c r="AU98" s="172" t="s">
        <v>86</v>
      </c>
      <c r="AY98" s="171" t="s">
        <v>132</v>
      </c>
      <c r="BK98" s="173">
        <f>SUM(BK99:BK103)</f>
        <v>0</v>
      </c>
    </row>
    <row r="99" spans="1:65" s="2" customFormat="1" ht="16.5" customHeight="1">
      <c r="A99" s="37"/>
      <c r="B99" s="38"/>
      <c r="C99" s="176" t="s">
        <v>139</v>
      </c>
      <c r="D99" s="176" t="s">
        <v>135</v>
      </c>
      <c r="E99" s="177" t="s">
        <v>996</v>
      </c>
      <c r="F99" s="178" t="s">
        <v>997</v>
      </c>
      <c r="G99" s="179" t="s">
        <v>184</v>
      </c>
      <c r="H99" s="180">
        <v>1</v>
      </c>
      <c r="I99" s="181"/>
      <c r="J99" s="182">
        <f>ROUND(I99*H99,2)</f>
        <v>0</v>
      </c>
      <c r="K99" s="178" t="s">
        <v>172</v>
      </c>
      <c r="L99" s="42"/>
      <c r="M99" s="183" t="s">
        <v>32</v>
      </c>
      <c r="N99" s="184" t="s">
        <v>50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977</v>
      </c>
      <c r="AT99" s="187" t="s">
        <v>135</v>
      </c>
      <c r="AU99" s="187" t="s">
        <v>88</v>
      </c>
      <c r="AY99" s="19" t="s">
        <v>132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86</v>
      </c>
      <c r="BK99" s="188">
        <f>ROUND(I99*H99,2)</f>
        <v>0</v>
      </c>
      <c r="BL99" s="19" t="s">
        <v>977</v>
      </c>
      <c r="BM99" s="187" t="s">
        <v>998</v>
      </c>
    </row>
    <row r="100" spans="1:65" s="2" customFormat="1" ht="11.25">
      <c r="A100" s="37"/>
      <c r="B100" s="38"/>
      <c r="C100" s="39"/>
      <c r="D100" s="247" t="s">
        <v>197</v>
      </c>
      <c r="E100" s="39"/>
      <c r="F100" s="248" t="s">
        <v>999</v>
      </c>
      <c r="G100" s="39"/>
      <c r="H100" s="39"/>
      <c r="I100" s="223"/>
      <c r="J100" s="39"/>
      <c r="K100" s="39"/>
      <c r="L100" s="42"/>
      <c r="M100" s="224"/>
      <c r="N100" s="225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9" t="s">
        <v>197</v>
      </c>
      <c r="AU100" s="19" t="s">
        <v>88</v>
      </c>
    </row>
    <row r="101" spans="1:65" s="14" customFormat="1" ht="22.5">
      <c r="B101" s="200"/>
      <c r="C101" s="201"/>
      <c r="D101" s="191" t="s">
        <v>141</v>
      </c>
      <c r="E101" s="202" t="s">
        <v>32</v>
      </c>
      <c r="F101" s="203" t="s">
        <v>1000</v>
      </c>
      <c r="G101" s="201"/>
      <c r="H101" s="204">
        <v>1</v>
      </c>
      <c r="I101" s="205"/>
      <c r="J101" s="201"/>
      <c r="K101" s="201"/>
      <c r="L101" s="206"/>
      <c r="M101" s="207"/>
      <c r="N101" s="208"/>
      <c r="O101" s="208"/>
      <c r="P101" s="208"/>
      <c r="Q101" s="208"/>
      <c r="R101" s="208"/>
      <c r="S101" s="208"/>
      <c r="T101" s="209"/>
      <c r="AT101" s="210" t="s">
        <v>141</v>
      </c>
      <c r="AU101" s="210" t="s">
        <v>88</v>
      </c>
      <c r="AV101" s="14" t="s">
        <v>88</v>
      </c>
      <c r="AW101" s="14" t="s">
        <v>40</v>
      </c>
      <c r="AX101" s="14" t="s">
        <v>86</v>
      </c>
      <c r="AY101" s="210" t="s">
        <v>132</v>
      </c>
    </row>
    <row r="102" spans="1:65" s="2" customFormat="1" ht="16.5" customHeight="1">
      <c r="A102" s="37"/>
      <c r="B102" s="38"/>
      <c r="C102" s="176" t="s">
        <v>181</v>
      </c>
      <c r="D102" s="176" t="s">
        <v>135</v>
      </c>
      <c r="E102" s="177" t="s">
        <v>1001</v>
      </c>
      <c r="F102" s="178" t="s">
        <v>1002</v>
      </c>
      <c r="G102" s="179" t="s">
        <v>184</v>
      </c>
      <c r="H102" s="180">
        <v>1</v>
      </c>
      <c r="I102" s="181"/>
      <c r="J102" s="182">
        <f>ROUND(I102*H102,2)</f>
        <v>0</v>
      </c>
      <c r="K102" s="178" t="s">
        <v>32</v>
      </c>
      <c r="L102" s="42"/>
      <c r="M102" s="183" t="s">
        <v>32</v>
      </c>
      <c r="N102" s="184" t="s">
        <v>50</v>
      </c>
      <c r="O102" s="67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977</v>
      </c>
      <c r="AT102" s="187" t="s">
        <v>135</v>
      </c>
      <c r="AU102" s="187" t="s">
        <v>88</v>
      </c>
      <c r="AY102" s="19" t="s">
        <v>132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86</v>
      </c>
      <c r="BK102" s="188">
        <f>ROUND(I102*H102,2)</f>
        <v>0</v>
      </c>
      <c r="BL102" s="19" t="s">
        <v>977</v>
      </c>
      <c r="BM102" s="187" t="s">
        <v>1003</v>
      </c>
    </row>
    <row r="103" spans="1:65" s="14" customFormat="1" ht="11.25">
      <c r="B103" s="200"/>
      <c r="C103" s="201"/>
      <c r="D103" s="191" t="s">
        <v>141</v>
      </c>
      <c r="E103" s="202" t="s">
        <v>32</v>
      </c>
      <c r="F103" s="203" t="s">
        <v>1004</v>
      </c>
      <c r="G103" s="201"/>
      <c r="H103" s="204">
        <v>1</v>
      </c>
      <c r="I103" s="205"/>
      <c r="J103" s="201"/>
      <c r="K103" s="201"/>
      <c r="L103" s="206"/>
      <c r="M103" s="250"/>
      <c r="N103" s="251"/>
      <c r="O103" s="251"/>
      <c r="P103" s="251"/>
      <c r="Q103" s="251"/>
      <c r="R103" s="251"/>
      <c r="S103" s="251"/>
      <c r="T103" s="252"/>
      <c r="AT103" s="210" t="s">
        <v>141</v>
      </c>
      <c r="AU103" s="210" t="s">
        <v>88</v>
      </c>
      <c r="AV103" s="14" t="s">
        <v>88</v>
      </c>
      <c r="AW103" s="14" t="s">
        <v>40</v>
      </c>
      <c r="AX103" s="14" t="s">
        <v>86</v>
      </c>
      <c r="AY103" s="210" t="s">
        <v>132</v>
      </c>
    </row>
    <row r="104" spans="1:65" s="2" customFormat="1" ht="6.95" customHeight="1">
      <c r="A104" s="37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sheetProtection algorithmName="SHA-512" hashValue="cDN5fYDez1jvijGGvKZTDdrGcfTlnzCNR0rx022JStIX+xklH4tmOlc4tAJA0eOU0yiDGBC1JKAPpfU7fJOnrw==" saltValue="eSL3Oby0Fpc5NGtiEEze4RKM1cTKW6eJd4+HZhAyXPqYGZjU8K2M2A531IbUCwfFXBv4XmWRRsNOZIDvyDHV4g==" spinCount="100000" sheet="1" objects="1" scenarios="1" formatColumns="0" formatRows="0" autoFilter="0"/>
  <autoFilter ref="C83:K10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96" r:id="rId3"/>
    <hyperlink ref="F100" r:id="rId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8" customWidth="1"/>
    <col min="2" max="2" width="1.6640625" style="258" customWidth="1"/>
    <col min="3" max="4" width="5" style="258" customWidth="1"/>
    <col min="5" max="5" width="11.6640625" style="258" customWidth="1"/>
    <col min="6" max="6" width="9.1640625" style="258" customWidth="1"/>
    <col min="7" max="7" width="5" style="258" customWidth="1"/>
    <col min="8" max="8" width="77.83203125" style="258" customWidth="1"/>
    <col min="9" max="10" width="20" style="258" customWidth="1"/>
    <col min="11" max="11" width="1.6640625" style="258" customWidth="1"/>
  </cols>
  <sheetData>
    <row r="1" spans="2:11" s="1" customFormat="1" ht="37.5" customHeight="1"/>
    <row r="2" spans="2:11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pans="2:11" s="17" customFormat="1" ht="45" customHeight="1">
      <c r="B3" s="262"/>
      <c r="C3" s="390" t="s">
        <v>1005</v>
      </c>
      <c r="D3" s="390"/>
      <c r="E3" s="390"/>
      <c r="F3" s="390"/>
      <c r="G3" s="390"/>
      <c r="H3" s="390"/>
      <c r="I3" s="390"/>
      <c r="J3" s="390"/>
      <c r="K3" s="263"/>
    </row>
    <row r="4" spans="2:11" s="1" customFormat="1" ht="25.5" customHeight="1">
      <c r="B4" s="264"/>
      <c r="C4" s="395" t="s">
        <v>1006</v>
      </c>
      <c r="D4" s="395"/>
      <c r="E4" s="395"/>
      <c r="F4" s="395"/>
      <c r="G4" s="395"/>
      <c r="H4" s="395"/>
      <c r="I4" s="395"/>
      <c r="J4" s="395"/>
      <c r="K4" s="265"/>
    </row>
    <row r="5" spans="2:11" s="1" customFormat="1" ht="5.25" customHeight="1">
      <c r="B5" s="264"/>
      <c r="C5" s="266"/>
      <c r="D5" s="266"/>
      <c r="E5" s="266"/>
      <c r="F5" s="266"/>
      <c r="G5" s="266"/>
      <c r="H5" s="266"/>
      <c r="I5" s="266"/>
      <c r="J5" s="266"/>
      <c r="K5" s="265"/>
    </row>
    <row r="6" spans="2:11" s="1" customFormat="1" ht="15" customHeight="1">
      <c r="B6" s="264"/>
      <c r="C6" s="394" t="s">
        <v>1007</v>
      </c>
      <c r="D6" s="394"/>
      <c r="E6" s="394"/>
      <c r="F6" s="394"/>
      <c r="G6" s="394"/>
      <c r="H6" s="394"/>
      <c r="I6" s="394"/>
      <c r="J6" s="394"/>
      <c r="K6" s="265"/>
    </row>
    <row r="7" spans="2:11" s="1" customFormat="1" ht="15" customHeight="1">
      <c r="B7" s="268"/>
      <c r="C7" s="394" t="s">
        <v>1008</v>
      </c>
      <c r="D7" s="394"/>
      <c r="E7" s="394"/>
      <c r="F7" s="394"/>
      <c r="G7" s="394"/>
      <c r="H7" s="394"/>
      <c r="I7" s="394"/>
      <c r="J7" s="394"/>
      <c r="K7" s="265"/>
    </row>
    <row r="8" spans="2:11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pans="2:11" s="1" customFormat="1" ht="15" customHeight="1">
      <c r="B9" s="268"/>
      <c r="C9" s="394" t="s">
        <v>1009</v>
      </c>
      <c r="D9" s="394"/>
      <c r="E9" s="394"/>
      <c r="F9" s="394"/>
      <c r="G9" s="394"/>
      <c r="H9" s="394"/>
      <c r="I9" s="394"/>
      <c r="J9" s="394"/>
      <c r="K9" s="265"/>
    </row>
    <row r="10" spans="2:11" s="1" customFormat="1" ht="15" customHeight="1">
      <c r="B10" s="268"/>
      <c r="C10" s="267"/>
      <c r="D10" s="394" t="s">
        <v>1010</v>
      </c>
      <c r="E10" s="394"/>
      <c r="F10" s="394"/>
      <c r="G10" s="394"/>
      <c r="H10" s="394"/>
      <c r="I10" s="394"/>
      <c r="J10" s="394"/>
      <c r="K10" s="265"/>
    </row>
    <row r="11" spans="2:11" s="1" customFormat="1" ht="15" customHeight="1">
      <c r="B11" s="268"/>
      <c r="C11" s="269"/>
      <c r="D11" s="394" t="s">
        <v>1011</v>
      </c>
      <c r="E11" s="394"/>
      <c r="F11" s="394"/>
      <c r="G11" s="394"/>
      <c r="H11" s="394"/>
      <c r="I11" s="394"/>
      <c r="J11" s="394"/>
      <c r="K11" s="265"/>
    </row>
    <row r="12" spans="2:11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pans="2:11" s="1" customFormat="1" ht="15" customHeight="1">
      <c r="B13" s="268"/>
      <c r="C13" s="269"/>
      <c r="D13" s="270" t="s">
        <v>1012</v>
      </c>
      <c r="E13" s="267"/>
      <c r="F13" s="267"/>
      <c r="G13" s="267"/>
      <c r="H13" s="267"/>
      <c r="I13" s="267"/>
      <c r="J13" s="267"/>
      <c r="K13" s="265"/>
    </row>
    <row r="14" spans="2:11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pans="2:11" s="1" customFormat="1" ht="15" customHeight="1">
      <c r="B15" s="268"/>
      <c r="C15" s="269"/>
      <c r="D15" s="394" t="s">
        <v>1013</v>
      </c>
      <c r="E15" s="394"/>
      <c r="F15" s="394"/>
      <c r="G15" s="394"/>
      <c r="H15" s="394"/>
      <c r="I15" s="394"/>
      <c r="J15" s="394"/>
      <c r="K15" s="265"/>
    </row>
    <row r="16" spans="2:11" s="1" customFormat="1" ht="15" customHeight="1">
      <c r="B16" s="268"/>
      <c r="C16" s="269"/>
      <c r="D16" s="394" t="s">
        <v>1014</v>
      </c>
      <c r="E16" s="394"/>
      <c r="F16" s="394"/>
      <c r="G16" s="394"/>
      <c r="H16" s="394"/>
      <c r="I16" s="394"/>
      <c r="J16" s="394"/>
      <c r="K16" s="265"/>
    </row>
    <row r="17" spans="2:11" s="1" customFormat="1" ht="15" customHeight="1">
      <c r="B17" s="268"/>
      <c r="C17" s="269"/>
      <c r="D17" s="394" t="s">
        <v>1015</v>
      </c>
      <c r="E17" s="394"/>
      <c r="F17" s="394"/>
      <c r="G17" s="394"/>
      <c r="H17" s="394"/>
      <c r="I17" s="394"/>
      <c r="J17" s="394"/>
      <c r="K17" s="265"/>
    </row>
    <row r="18" spans="2:11" s="1" customFormat="1" ht="15" customHeight="1">
      <c r="B18" s="268"/>
      <c r="C18" s="269"/>
      <c r="D18" s="269"/>
      <c r="E18" s="271" t="s">
        <v>84</v>
      </c>
      <c r="F18" s="394" t="s">
        <v>1016</v>
      </c>
      <c r="G18" s="394"/>
      <c r="H18" s="394"/>
      <c r="I18" s="394"/>
      <c r="J18" s="394"/>
      <c r="K18" s="265"/>
    </row>
    <row r="19" spans="2:11" s="1" customFormat="1" ht="15" customHeight="1">
      <c r="B19" s="268"/>
      <c r="C19" s="269"/>
      <c r="D19" s="269"/>
      <c r="E19" s="271" t="s">
        <v>1017</v>
      </c>
      <c r="F19" s="394" t="s">
        <v>1018</v>
      </c>
      <c r="G19" s="394"/>
      <c r="H19" s="394"/>
      <c r="I19" s="394"/>
      <c r="J19" s="394"/>
      <c r="K19" s="265"/>
    </row>
    <row r="20" spans="2:11" s="1" customFormat="1" ht="15" customHeight="1">
      <c r="B20" s="268"/>
      <c r="C20" s="269"/>
      <c r="D20" s="269"/>
      <c r="E20" s="271" t="s">
        <v>1019</v>
      </c>
      <c r="F20" s="394" t="s">
        <v>1020</v>
      </c>
      <c r="G20" s="394"/>
      <c r="H20" s="394"/>
      <c r="I20" s="394"/>
      <c r="J20" s="394"/>
      <c r="K20" s="265"/>
    </row>
    <row r="21" spans="2:11" s="1" customFormat="1" ht="15" customHeight="1">
      <c r="B21" s="268"/>
      <c r="C21" s="269"/>
      <c r="D21" s="269"/>
      <c r="E21" s="271" t="s">
        <v>1021</v>
      </c>
      <c r="F21" s="394" t="s">
        <v>1022</v>
      </c>
      <c r="G21" s="394"/>
      <c r="H21" s="394"/>
      <c r="I21" s="394"/>
      <c r="J21" s="394"/>
      <c r="K21" s="265"/>
    </row>
    <row r="22" spans="2:11" s="1" customFormat="1" ht="15" customHeight="1">
      <c r="B22" s="268"/>
      <c r="C22" s="269"/>
      <c r="D22" s="269"/>
      <c r="E22" s="271" t="s">
        <v>1023</v>
      </c>
      <c r="F22" s="394" t="s">
        <v>1024</v>
      </c>
      <c r="G22" s="394"/>
      <c r="H22" s="394"/>
      <c r="I22" s="394"/>
      <c r="J22" s="394"/>
      <c r="K22" s="265"/>
    </row>
    <row r="23" spans="2:11" s="1" customFormat="1" ht="15" customHeight="1">
      <c r="B23" s="268"/>
      <c r="C23" s="269"/>
      <c r="D23" s="269"/>
      <c r="E23" s="271" t="s">
        <v>1025</v>
      </c>
      <c r="F23" s="394" t="s">
        <v>1026</v>
      </c>
      <c r="G23" s="394"/>
      <c r="H23" s="394"/>
      <c r="I23" s="394"/>
      <c r="J23" s="394"/>
      <c r="K23" s="265"/>
    </row>
    <row r="24" spans="2:11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pans="2:11" s="1" customFormat="1" ht="15" customHeight="1">
      <c r="B25" s="268"/>
      <c r="C25" s="394" t="s">
        <v>1027</v>
      </c>
      <c r="D25" s="394"/>
      <c r="E25" s="394"/>
      <c r="F25" s="394"/>
      <c r="G25" s="394"/>
      <c r="H25" s="394"/>
      <c r="I25" s="394"/>
      <c r="J25" s="394"/>
      <c r="K25" s="265"/>
    </row>
    <row r="26" spans="2:11" s="1" customFormat="1" ht="15" customHeight="1">
      <c r="B26" s="268"/>
      <c r="C26" s="394" t="s">
        <v>1028</v>
      </c>
      <c r="D26" s="394"/>
      <c r="E26" s="394"/>
      <c r="F26" s="394"/>
      <c r="G26" s="394"/>
      <c r="H26" s="394"/>
      <c r="I26" s="394"/>
      <c r="J26" s="394"/>
      <c r="K26" s="265"/>
    </row>
    <row r="27" spans="2:11" s="1" customFormat="1" ht="15" customHeight="1">
      <c r="B27" s="268"/>
      <c r="C27" s="267"/>
      <c r="D27" s="394" t="s">
        <v>1029</v>
      </c>
      <c r="E27" s="394"/>
      <c r="F27" s="394"/>
      <c r="G27" s="394"/>
      <c r="H27" s="394"/>
      <c r="I27" s="394"/>
      <c r="J27" s="394"/>
      <c r="K27" s="265"/>
    </row>
    <row r="28" spans="2:11" s="1" customFormat="1" ht="15" customHeight="1">
      <c r="B28" s="268"/>
      <c r="C28" s="269"/>
      <c r="D28" s="394" t="s">
        <v>1030</v>
      </c>
      <c r="E28" s="394"/>
      <c r="F28" s="394"/>
      <c r="G28" s="394"/>
      <c r="H28" s="394"/>
      <c r="I28" s="394"/>
      <c r="J28" s="394"/>
      <c r="K28" s="265"/>
    </row>
    <row r="29" spans="2:11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pans="2:11" s="1" customFormat="1" ht="15" customHeight="1">
      <c r="B30" s="268"/>
      <c r="C30" s="269"/>
      <c r="D30" s="394" t="s">
        <v>1031</v>
      </c>
      <c r="E30" s="394"/>
      <c r="F30" s="394"/>
      <c r="G30" s="394"/>
      <c r="H30" s="394"/>
      <c r="I30" s="394"/>
      <c r="J30" s="394"/>
      <c r="K30" s="265"/>
    </row>
    <row r="31" spans="2:11" s="1" customFormat="1" ht="15" customHeight="1">
      <c r="B31" s="268"/>
      <c r="C31" s="269"/>
      <c r="D31" s="394" t="s">
        <v>1032</v>
      </c>
      <c r="E31" s="394"/>
      <c r="F31" s="394"/>
      <c r="G31" s="394"/>
      <c r="H31" s="394"/>
      <c r="I31" s="394"/>
      <c r="J31" s="394"/>
      <c r="K31" s="265"/>
    </row>
    <row r="32" spans="2:11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pans="2:11" s="1" customFormat="1" ht="15" customHeight="1">
      <c r="B33" s="268"/>
      <c r="C33" s="269"/>
      <c r="D33" s="394" t="s">
        <v>1033</v>
      </c>
      <c r="E33" s="394"/>
      <c r="F33" s="394"/>
      <c r="G33" s="394"/>
      <c r="H33" s="394"/>
      <c r="I33" s="394"/>
      <c r="J33" s="394"/>
      <c r="K33" s="265"/>
    </row>
    <row r="34" spans="2:11" s="1" customFormat="1" ht="15" customHeight="1">
      <c r="B34" s="268"/>
      <c r="C34" s="269"/>
      <c r="D34" s="394" t="s">
        <v>1034</v>
      </c>
      <c r="E34" s="394"/>
      <c r="F34" s="394"/>
      <c r="G34" s="394"/>
      <c r="H34" s="394"/>
      <c r="I34" s="394"/>
      <c r="J34" s="394"/>
      <c r="K34" s="265"/>
    </row>
    <row r="35" spans="2:11" s="1" customFormat="1" ht="15" customHeight="1">
      <c r="B35" s="268"/>
      <c r="C35" s="269"/>
      <c r="D35" s="394" t="s">
        <v>1035</v>
      </c>
      <c r="E35" s="394"/>
      <c r="F35" s="394"/>
      <c r="G35" s="394"/>
      <c r="H35" s="394"/>
      <c r="I35" s="394"/>
      <c r="J35" s="394"/>
      <c r="K35" s="265"/>
    </row>
    <row r="36" spans="2:11" s="1" customFormat="1" ht="15" customHeight="1">
      <c r="B36" s="268"/>
      <c r="C36" s="269"/>
      <c r="D36" s="267"/>
      <c r="E36" s="270" t="s">
        <v>118</v>
      </c>
      <c r="F36" s="267"/>
      <c r="G36" s="394" t="s">
        <v>1036</v>
      </c>
      <c r="H36" s="394"/>
      <c r="I36" s="394"/>
      <c r="J36" s="394"/>
      <c r="K36" s="265"/>
    </row>
    <row r="37" spans="2:11" s="1" customFormat="1" ht="30.75" customHeight="1">
      <c r="B37" s="268"/>
      <c r="C37" s="269"/>
      <c r="D37" s="267"/>
      <c r="E37" s="270" t="s">
        <v>1037</v>
      </c>
      <c r="F37" s="267"/>
      <c r="G37" s="394" t="s">
        <v>1038</v>
      </c>
      <c r="H37" s="394"/>
      <c r="I37" s="394"/>
      <c r="J37" s="394"/>
      <c r="K37" s="265"/>
    </row>
    <row r="38" spans="2:11" s="1" customFormat="1" ht="15" customHeight="1">
      <c r="B38" s="268"/>
      <c r="C38" s="269"/>
      <c r="D38" s="267"/>
      <c r="E38" s="270" t="s">
        <v>60</v>
      </c>
      <c r="F38" s="267"/>
      <c r="G38" s="394" t="s">
        <v>1039</v>
      </c>
      <c r="H38" s="394"/>
      <c r="I38" s="394"/>
      <c r="J38" s="394"/>
      <c r="K38" s="265"/>
    </row>
    <row r="39" spans="2:11" s="1" customFormat="1" ht="15" customHeight="1">
      <c r="B39" s="268"/>
      <c r="C39" s="269"/>
      <c r="D39" s="267"/>
      <c r="E39" s="270" t="s">
        <v>61</v>
      </c>
      <c r="F39" s="267"/>
      <c r="G39" s="394" t="s">
        <v>1040</v>
      </c>
      <c r="H39" s="394"/>
      <c r="I39" s="394"/>
      <c r="J39" s="394"/>
      <c r="K39" s="265"/>
    </row>
    <row r="40" spans="2:11" s="1" customFormat="1" ht="15" customHeight="1">
      <c r="B40" s="268"/>
      <c r="C40" s="269"/>
      <c r="D40" s="267"/>
      <c r="E40" s="270" t="s">
        <v>119</v>
      </c>
      <c r="F40" s="267"/>
      <c r="G40" s="394" t="s">
        <v>1041</v>
      </c>
      <c r="H40" s="394"/>
      <c r="I40" s="394"/>
      <c r="J40" s="394"/>
      <c r="K40" s="265"/>
    </row>
    <row r="41" spans="2:11" s="1" customFormat="1" ht="15" customHeight="1">
      <c r="B41" s="268"/>
      <c r="C41" s="269"/>
      <c r="D41" s="267"/>
      <c r="E41" s="270" t="s">
        <v>120</v>
      </c>
      <c r="F41" s="267"/>
      <c r="G41" s="394" t="s">
        <v>1042</v>
      </c>
      <c r="H41" s="394"/>
      <c r="I41" s="394"/>
      <c r="J41" s="394"/>
      <c r="K41" s="265"/>
    </row>
    <row r="42" spans="2:11" s="1" customFormat="1" ht="15" customHeight="1">
      <c r="B42" s="268"/>
      <c r="C42" s="269"/>
      <c r="D42" s="267"/>
      <c r="E42" s="270" t="s">
        <v>1043</v>
      </c>
      <c r="F42" s="267"/>
      <c r="G42" s="394" t="s">
        <v>1044</v>
      </c>
      <c r="H42" s="394"/>
      <c r="I42" s="394"/>
      <c r="J42" s="394"/>
      <c r="K42" s="265"/>
    </row>
    <row r="43" spans="2:11" s="1" customFormat="1" ht="15" customHeight="1">
      <c r="B43" s="268"/>
      <c r="C43" s="269"/>
      <c r="D43" s="267"/>
      <c r="E43" s="270"/>
      <c r="F43" s="267"/>
      <c r="G43" s="394" t="s">
        <v>1045</v>
      </c>
      <c r="H43" s="394"/>
      <c r="I43" s="394"/>
      <c r="J43" s="394"/>
      <c r="K43" s="265"/>
    </row>
    <row r="44" spans="2:11" s="1" customFormat="1" ht="15" customHeight="1">
      <c r="B44" s="268"/>
      <c r="C44" s="269"/>
      <c r="D44" s="267"/>
      <c r="E44" s="270" t="s">
        <v>1046</v>
      </c>
      <c r="F44" s="267"/>
      <c r="G44" s="394" t="s">
        <v>1047</v>
      </c>
      <c r="H44" s="394"/>
      <c r="I44" s="394"/>
      <c r="J44" s="394"/>
      <c r="K44" s="265"/>
    </row>
    <row r="45" spans="2:11" s="1" customFormat="1" ht="15" customHeight="1">
      <c r="B45" s="268"/>
      <c r="C45" s="269"/>
      <c r="D45" s="267"/>
      <c r="E45" s="270" t="s">
        <v>122</v>
      </c>
      <c r="F45" s="267"/>
      <c r="G45" s="394" t="s">
        <v>1048</v>
      </c>
      <c r="H45" s="394"/>
      <c r="I45" s="394"/>
      <c r="J45" s="394"/>
      <c r="K45" s="265"/>
    </row>
    <row r="46" spans="2:11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pans="2:11" s="1" customFormat="1" ht="15" customHeight="1">
      <c r="B47" s="268"/>
      <c r="C47" s="269"/>
      <c r="D47" s="394" t="s">
        <v>1049</v>
      </c>
      <c r="E47" s="394"/>
      <c r="F47" s="394"/>
      <c r="G47" s="394"/>
      <c r="H47" s="394"/>
      <c r="I47" s="394"/>
      <c r="J47" s="394"/>
      <c r="K47" s="265"/>
    </row>
    <row r="48" spans="2:11" s="1" customFormat="1" ht="15" customHeight="1">
      <c r="B48" s="268"/>
      <c r="C48" s="269"/>
      <c r="D48" s="269"/>
      <c r="E48" s="394" t="s">
        <v>1050</v>
      </c>
      <c r="F48" s="394"/>
      <c r="G48" s="394"/>
      <c r="H48" s="394"/>
      <c r="I48" s="394"/>
      <c r="J48" s="394"/>
      <c r="K48" s="265"/>
    </row>
    <row r="49" spans="2:11" s="1" customFormat="1" ht="15" customHeight="1">
      <c r="B49" s="268"/>
      <c r="C49" s="269"/>
      <c r="D49" s="269"/>
      <c r="E49" s="394" t="s">
        <v>1051</v>
      </c>
      <c r="F49" s="394"/>
      <c r="G49" s="394"/>
      <c r="H49" s="394"/>
      <c r="I49" s="394"/>
      <c r="J49" s="394"/>
      <c r="K49" s="265"/>
    </row>
    <row r="50" spans="2:11" s="1" customFormat="1" ht="15" customHeight="1">
      <c r="B50" s="268"/>
      <c r="C50" s="269"/>
      <c r="D50" s="269"/>
      <c r="E50" s="394" t="s">
        <v>1052</v>
      </c>
      <c r="F50" s="394"/>
      <c r="G50" s="394"/>
      <c r="H50" s="394"/>
      <c r="I50" s="394"/>
      <c r="J50" s="394"/>
      <c r="K50" s="265"/>
    </row>
    <row r="51" spans="2:11" s="1" customFormat="1" ht="15" customHeight="1">
      <c r="B51" s="268"/>
      <c r="C51" s="269"/>
      <c r="D51" s="394" t="s">
        <v>1053</v>
      </c>
      <c r="E51" s="394"/>
      <c r="F51" s="394"/>
      <c r="G51" s="394"/>
      <c r="H51" s="394"/>
      <c r="I51" s="394"/>
      <c r="J51" s="394"/>
      <c r="K51" s="265"/>
    </row>
    <row r="52" spans="2:11" s="1" customFormat="1" ht="25.5" customHeight="1">
      <c r="B52" s="264"/>
      <c r="C52" s="395" t="s">
        <v>1054</v>
      </c>
      <c r="D52" s="395"/>
      <c r="E52" s="395"/>
      <c r="F52" s="395"/>
      <c r="G52" s="395"/>
      <c r="H52" s="395"/>
      <c r="I52" s="395"/>
      <c r="J52" s="395"/>
      <c r="K52" s="265"/>
    </row>
    <row r="53" spans="2:11" s="1" customFormat="1" ht="5.25" customHeight="1">
      <c r="B53" s="264"/>
      <c r="C53" s="266"/>
      <c r="D53" s="266"/>
      <c r="E53" s="266"/>
      <c r="F53" s="266"/>
      <c r="G53" s="266"/>
      <c r="H53" s="266"/>
      <c r="I53" s="266"/>
      <c r="J53" s="266"/>
      <c r="K53" s="265"/>
    </row>
    <row r="54" spans="2:11" s="1" customFormat="1" ht="15" customHeight="1">
      <c r="B54" s="264"/>
      <c r="C54" s="394" t="s">
        <v>1055</v>
      </c>
      <c r="D54" s="394"/>
      <c r="E54" s="394"/>
      <c r="F54" s="394"/>
      <c r="G54" s="394"/>
      <c r="H54" s="394"/>
      <c r="I54" s="394"/>
      <c r="J54" s="394"/>
      <c r="K54" s="265"/>
    </row>
    <row r="55" spans="2:11" s="1" customFormat="1" ht="15" customHeight="1">
      <c r="B55" s="264"/>
      <c r="C55" s="394" t="s">
        <v>1056</v>
      </c>
      <c r="D55" s="394"/>
      <c r="E55" s="394"/>
      <c r="F55" s="394"/>
      <c r="G55" s="394"/>
      <c r="H55" s="394"/>
      <c r="I55" s="394"/>
      <c r="J55" s="394"/>
      <c r="K55" s="265"/>
    </row>
    <row r="56" spans="2:11" s="1" customFormat="1" ht="12.75" customHeight="1">
      <c r="B56" s="264"/>
      <c r="C56" s="267"/>
      <c r="D56" s="267"/>
      <c r="E56" s="267"/>
      <c r="F56" s="267"/>
      <c r="G56" s="267"/>
      <c r="H56" s="267"/>
      <c r="I56" s="267"/>
      <c r="J56" s="267"/>
      <c r="K56" s="265"/>
    </row>
    <row r="57" spans="2:11" s="1" customFormat="1" ht="15" customHeight="1">
      <c r="B57" s="264"/>
      <c r="C57" s="394" t="s">
        <v>1057</v>
      </c>
      <c r="D57" s="394"/>
      <c r="E57" s="394"/>
      <c r="F57" s="394"/>
      <c r="G57" s="394"/>
      <c r="H57" s="394"/>
      <c r="I57" s="394"/>
      <c r="J57" s="394"/>
      <c r="K57" s="265"/>
    </row>
    <row r="58" spans="2:11" s="1" customFormat="1" ht="15" customHeight="1">
      <c r="B58" s="264"/>
      <c r="C58" s="269"/>
      <c r="D58" s="394" t="s">
        <v>1058</v>
      </c>
      <c r="E58" s="394"/>
      <c r="F58" s="394"/>
      <c r="G58" s="394"/>
      <c r="H58" s="394"/>
      <c r="I58" s="394"/>
      <c r="J58" s="394"/>
      <c r="K58" s="265"/>
    </row>
    <row r="59" spans="2:11" s="1" customFormat="1" ht="15" customHeight="1">
      <c r="B59" s="264"/>
      <c r="C59" s="269"/>
      <c r="D59" s="394" t="s">
        <v>1059</v>
      </c>
      <c r="E59" s="394"/>
      <c r="F59" s="394"/>
      <c r="G59" s="394"/>
      <c r="H59" s="394"/>
      <c r="I59" s="394"/>
      <c r="J59" s="394"/>
      <c r="K59" s="265"/>
    </row>
    <row r="60" spans="2:11" s="1" customFormat="1" ht="15" customHeight="1">
      <c r="B60" s="264"/>
      <c r="C60" s="269"/>
      <c r="D60" s="394" t="s">
        <v>1060</v>
      </c>
      <c r="E60" s="394"/>
      <c r="F60" s="394"/>
      <c r="G60" s="394"/>
      <c r="H60" s="394"/>
      <c r="I60" s="394"/>
      <c r="J60" s="394"/>
      <c r="K60" s="265"/>
    </row>
    <row r="61" spans="2:11" s="1" customFormat="1" ht="15" customHeight="1">
      <c r="B61" s="264"/>
      <c r="C61" s="269"/>
      <c r="D61" s="394" t="s">
        <v>1061</v>
      </c>
      <c r="E61" s="394"/>
      <c r="F61" s="394"/>
      <c r="G61" s="394"/>
      <c r="H61" s="394"/>
      <c r="I61" s="394"/>
      <c r="J61" s="394"/>
      <c r="K61" s="265"/>
    </row>
    <row r="62" spans="2:11" s="1" customFormat="1" ht="15" customHeight="1">
      <c r="B62" s="264"/>
      <c r="C62" s="269"/>
      <c r="D62" s="396" t="s">
        <v>1062</v>
      </c>
      <c r="E62" s="396"/>
      <c r="F62" s="396"/>
      <c r="G62" s="396"/>
      <c r="H62" s="396"/>
      <c r="I62" s="396"/>
      <c r="J62" s="396"/>
      <c r="K62" s="265"/>
    </row>
    <row r="63" spans="2:11" s="1" customFormat="1" ht="15" customHeight="1">
      <c r="B63" s="264"/>
      <c r="C63" s="269"/>
      <c r="D63" s="394" t="s">
        <v>1063</v>
      </c>
      <c r="E63" s="394"/>
      <c r="F63" s="394"/>
      <c r="G63" s="394"/>
      <c r="H63" s="394"/>
      <c r="I63" s="394"/>
      <c r="J63" s="394"/>
      <c r="K63" s="265"/>
    </row>
    <row r="64" spans="2:11" s="1" customFormat="1" ht="12.75" customHeight="1">
      <c r="B64" s="264"/>
      <c r="C64" s="269"/>
      <c r="D64" s="269"/>
      <c r="E64" s="272"/>
      <c r="F64" s="269"/>
      <c r="G64" s="269"/>
      <c r="H64" s="269"/>
      <c r="I64" s="269"/>
      <c r="J64" s="269"/>
      <c r="K64" s="265"/>
    </row>
    <row r="65" spans="2:11" s="1" customFormat="1" ht="15" customHeight="1">
      <c r="B65" s="264"/>
      <c r="C65" s="269"/>
      <c r="D65" s="394" t="s">
        <v>1064</v>
      </c>
      <c r="E65" s="394"/>
      <c r="F65" s="394"/>
      <c r="G65" s="394"/>
      <c r="H65" s="394"/>
      <c r="I65" s="394"/>
      <c r="J65" s="394"/>
      <c r="K65" s="265"/>
    </row>
    <row r="66" spans="2:11" s="1" customFormat="1" ht="15" customHeight="1">
      <c r="B66" s="264"/>
      <c r="C66" s="269"/>
      <c r="D66" s="396" t="s">
        <v>1065</v>
      </c>
      <c r="E66" s="396"/>
      <c r="F66" s="396"/>
      <c r="G66" s="396"/>
      <c r="H66" s="396"/>
      <c r="I66" s="396"/>
      <c r="J66" s="396"/>
      <c r="K66" s="265"/>
    </row>
    <row r="67" spans="2:11" s="1" customFormat="1" ht="15" customHeight="1">
      <c r="B67" s="264"/>
      <c r="C67" s="269"/>
      <c r="D67" s="394" t="s">
        <v>1066</v>
      </c>
      <c r="E67" s="394"/>
      <c r="F67" s="394"/>
      <c r="G67" s="394"/>
      <c r="H67" s="394"/>
      <c r="I67" s="394"/>
      <c r="J67" s="394"/>
      <c r="K67" s="265"/>
    </row>
    <row r="68" spans="2:11" s="1" customFormat="1" ht="15" customHeight="1">
      <c r="B68" s="264"/>
      <c r="C68" s="269"/>
      <c r="D68" s="394" t="s">
        <v>1067</v>
      </c>
      <c r="E68" s="394"/>
      <c r="F68" s="394"/>
      <c r="G68" s="394"/>
      <c r="H68" s="394"/>
      <c r="I68" s="394"/>
      <c r="J68" s="394"/>
      <c r="K68" s="265"/>
    </row>
    <row r="69" spans="2:11" s="1" customFormat="1" ht="15" customHeight="1">
      <c r="B69" s="264"/>
      <c r="C69" s="269"/>
      <c r="D69" s="394" t="s">
        <v>1068</v>
      </c>
      <c r="E69" s="394"/>
      <c r="F69" s="394"/>
      <c r="G69" s="394"/>
      <c r="H69" s="394"/>
      <c r="I69" s="394"/>
      <c r="J69" s="394"/>
      <c r="K69" s="265"/>
    </row>
    <row r="70" spans="2:11" s="1" customFormat="1" ht="15" customHeight="1">
      <c r="B70" s="264"/>
      <c r="C70" s="269"/>
      <c r="D70" s="394" t="s">
        <v>1069</v>
      </c>
      <c r="E70" s="394"/>
      <c r="F70" s="394"/>
      <c r="G70" s="394"/>
      <c r="H70" s="394"/>
      <c r="I70" s="394"/>
      <c r="J70" s="394"/>
      <c r="K70" s="265"/>
    </row>
    <row r="71" spans="2:1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pans="2:11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2:11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pans="2:11" s="1" customFormat="1" ht="45" customHeight="1">
      <c r="B75" s="281"/>
      <c r="C75" s="389" t="s">
        <v>1070</v>
      </c>
      <c r="D75" s="389"/>
      <c r="E75" s="389"/>
      <c r="F75" s="389"/>
      <c r="G75" s="389"/>
      <c r="H75" s="389"/>
      <c r="I75" s="389"/>
      <c r="J75" s="389"/>
      <c r="K75" s="282"/>
    </row>
    <row r="76" spans="2:11" s="1" customFormat="1" ht="17.25" customHeight="1">
      <c r="B76" s="281"/>
      <c r="C76" s="283" t="s">
        <v>1071</v>
      </c>
      <c r="D76" s="283"/>
      <c r="E76" s="283"/>
      <c r="F76" s="283" t="s">
        <v>1072</v>
      </c>
      <c r="G76" s="284"/>
      <c r="H76" s="283" t="s">
        <v>61</v>
      </c>
      <c r="I76" s="283" t="s">
        <v>64</v>
      </c>
      <c r="J76" s="283" t="s">
        <v>1073</v>
      </c>
      <c r="K76" s="282"/>
    </row>
    <row r="77" spans="2:11" s="1" customFormat="1" ht="17.25" customHeight="1">
      <c r="B77" s="281"/>
      <c r="C77" s="285" t="s">
        <v>1074</v>
      </c>
      <c r="D77" s="285"/>
      <c r="E77" s="285"/>
      <c r="F77" s="286" t="s">
        <v>1075</v>
      </c>
      <c r="G77" s="287"/>
      <c r="H77" s="285"/>
      <c r="I77" s="285"/>
      <c r="J77" s="285" t="s">
        <v>1076</v>
      </c>
      <c r="K77" s="282"/>
    </row>
    <row r="78" spans="2:11" s="1" customFormat="1" ht="5.25" customHeight="1">
      <c r="B78" s="281"/>
      <c r="C78" s="288"/>
      <c r="D78" s="288"/>
      <c r="E78" s="288"/>
      <c r="F78" s="288"/>
      <c r="G78" s="289"/>
      <c r="H78" s="288"/>
      <c r="I78" s="288"/>
      <c r="J78" s="288"/>
      <c r="K78" s="282"/>
    </row>
    <row r="79" spans="2:11" s="1" customFormat="1" ht="15" customHeight="1">
      <c r="B79" s="281"/>
      <c r="C79" s="270" t="s">
        <v>60</v>
      </c>
      <c r="D79" s="290"/>
      <c r="E79" s="290"/>
      <c r="F79" s="291" t="s">
        <v>1077</v>
      </c>
      <c r="G79" s="292"/>
      <c r="H79" s="270" t="s">
        <v>1078</v>
      </c>
      <c r="I79" s="270" t="s">
        <v>1079</v>
      </c>
      <c r="J79" s="270">
        <v>20</v>
      </c>
      <c r="K79" s="282"/>
    </row>
    <row r="80" spans="2:11" s="1" customFormat="1" ht="15" customHeight="1">
      <c r="B80" s="281"/>
      <c r="C80" s="270" t="s">
        <v>1080</v>
      </c>
      <c r="D80" s="270"/>
      <c r="E80" s="270"/>
      <c r="F80" s="291" t="s">
        <v>1077</v>
      </c>
      <c r="G80" s="292"/>
      <c r="H80" s="270" t="s">
        <v>1081</v>
      </c>
      <c r="I80" s="270" t="s">
        <v>1079</v>
      </c>
      <c r="J80" s="270">
        <v>120</v>
      </c>
      <c r="K80" s="282"/>
    </row>
    <row r="81" spans="2:11" s="1" customFormat="1" ht="15" customHeight="1">
      <c r="B81" s="293"/>
      <c r="C81" s="270" t="s">
        <v>1082</v>
      </c>
      <c r="D81" s="270"/>
      <c r="E81" s="270"/>
      <c r="F81" s="291" t="s">
        <v>1083</v>
      </c>
      <c r="G81" s="292"/>
      <c r="H81" s="270" t="s">
        <v>1084</v>
      </c>
      <c r="I81" s="270" t="s">
        <v>1079</v>
      </c>
      <c r="J81" s="270">
        <v>50</v>
      </c>
      <c r="K81" s="282"/>
    </row>
    <row r="82" spans="2:11" s="1" customFormat="1" ht="15" customHeight="1">
      <c r="B82" s="293"/>
      <c r="C82" s="270" t="s">
        <v>1085</v>
      </c>
      <c r="D82" s="270"/>
      <c r="E82" s="270"/>
      <c r="F82" s="291" t="s">
        <v>1077</v>
      </c>
      <c r="G82" s="292"/>
      <c r="H82" s="270" t="s">
        <v>1086</v>
      </c>
      <c r="I82" s="270" t="s">
        <v>1087</v>
      </c>
      <c r="J82" s="270"/>
      <c r="K82" s="282"/>
    </row>
    <row r="83" spans="2:11" s="1" customFormat="1" ht="15" customHeight="1">
      <c r="B83" s="293"/>
      <c r="C83" s="294" t="s">
        <v>1088</v>
      </c>
      <c r="D83" s="294"/>
      <c r="E83" s="294"/>
      <c r="F83" s="295" t="s">
        <v>1083</v>
      </c>
      <c r="G83" s="294"/>
      <c r="H83" s="294" t="s">
        <v>1089</v>
      </c>
      <c r="I83" s="294" t="s">
        <v>1079</v>
      </c>
      <c r="J83" s="294">
        <v>15</v>
      </c>
      <c r="K83" s="282"/>
    </row>
    <row r="84" spans="2:11" s="1" customFormat="1" ht="15" customHeight="1">
      <c r="B84" s="293"/>
      <c r="C84" s="294" t="s">
        <v>1090</v>
      </c>
      <c r="D84" s="294"/>
      <c r="E84" s="294"/>
      <c r="F84" s="295" t="s">
        <v>1083</v>
      </c>
      <c r="G84" s="294"/>
      <c r="H84" s="294" t="s">
        <v>1091</v>
      </c>
      <c r="I84" s="294" t="s">
        <v>1079</v>
      </c>
      <c r="J84" s="294">
        <v>15</v>
      </c>
      <c r="K84" s="282"/>
    </row>
    <row r="85" spans="2:11" s="1" customFormat="1" ht="15" customHeight="1">
      <c r="B85" s="293"/>
      <c r="C85" s="294" t="s">
        <v>1092</v>
      </c>
      <c r="D85" s="294"/>
      <c r="E85" s="294"/>
      <c r="F85" s="295" t="s">
        <v>1083</v>
      </c>
      <c r="G85" s="294"/>
      <c r="H85" s="294" t="s">
        <v>1093</v>
      </c>
      <c r="I85" s="294" t="s">
        <v>1079</v>
      </c>
      <c r="J85" s="294">
        <v>20</v>
      </c>
      <c r="K85" s="282"/>
    </row>
    <row r="86" spans="2:11" s="1" customFormat="1" ht="15" customHeight="1">
      <c r="B86" s="293"/>
      <c r="C86" s="294" t="s">
        <v>1094</v>
      </c>
      <c r="D86" s="294"/>
      <c r="E86" s="294"/>
      <c r="F86" s="295" t="s">
        <v>1083</v>
      </c>
      <c r="G86" s="294"/>
      <c r="H86" s="294" t="s">
        <v>1095</v>
      </c>
      <c r="I86" s="294" t="s">
        <v>1079</v>
      </c>
      <c r="J86" s="294">
        <v>20</v>
      </c>
      <c r="K86" s="282"/>
    </row>
    <row r="87" spans="2:11" s="1" customFormat="1" ht="15" customHeight="1">
      <c r="B87" s="293"/>
      <c r="C87" s="270" t="s">
        <v>1096</v>
      </c>
      <c r="D87" s="270"/>
      <c r="E87" s="270"/>
      <c r="F87" s="291" t="s">
        <v>1083</v>
      </c>
      <c r="G87" s="292"/>
      <c r="H87" s="270" t="s">
        <v>1097</v>
      </c>
      <c r="I87" s="270" t="s">
        <v>1079</v>
      </c>
      <c r="J87" s="270">
        <v>50</v>
      </c>
      <c r="K87" s="282"/>
    </row>
    <row r="88" spans="2:11" s="1" customFormat="1" ht="15" customHeight="1">
      <c r="B88" s="293"/>
      <c r="C88" s="270" t="s">
        <v>1098</v>
      </c>
      <c r="D88" s="270"/>
      <c r="E88" s="270"/>
      <c r="F88" s="291" t="s">
        <v>1083</v>
      </c>
      <c r="G88" s="292"/>
      <c r="H88" s="270" t="s">
        <v>1099</v>
      </c>
      <c r="I88" s="270" t="s">
        <v>1079</v>
      </c>
      <c r="J88" s="270">
        <v>20</v>
      </c>
      <c r="K88" s="282"/>
    </row>
    <row r="89" spans="2:11" s="1" customFormat="1" ht="15" customHeight="1">
      <c r="B89" s="293"/>
      <c r="C89" s="270" t="s">
        <v>1100</v>
      </c>
      <c r="D89" s="270"/>
      <c r="E89" s="270"/>
      <c r="F89" s="291" t="s">
        <v>1083</v>
      </c>
      <c r="G89" s="292"/>
      <c r="H89" s="270" t="s">
        <v>1101</v>
      </c>
      <c r="I89" s="270" t="s">
        <v>1079</v>
      </c>
      <c r="J89" s="270">
        <v>20</v>
      </c>
      <c r="K89" s="282"/>
    </row>
    <row r="90" spans="2:11" s="1" customFormat="1" ht="15" customHeight="1">
      <c r="B90" s="293"/>
      <c r="C90" s="270" t="s">
        <v>1102</v>
      </c>
      <c r="D90" s="270"/>
      <c r="E90" s="270"/>
      <c r="F90" s="291" t="s">
        <v>1083</v>
      </c>
      <c r="G90" s="292"/>
      <c r="H90" s="270" t="s">
        <v>1103</v>
      </c>
      <c r="I90" s="270" t="s">
        <v>1079</v>
      </c>
      <c r="J90" s="270">
        <v>50</v>
      </c>
      <c r="K90" s="282"/>
    </row>
    <row r="91" spans="2:11" s="1" customFormat="1" ht="15" customHeight="1">
      <c r="B91" s="293"/>
      <c r="C91" s="270" t="s">
        <v>1104</v>
      </c>
      <c r="D91" s="270"/>
      <c r="E91" s="270"/>
      <c r="F91" s="291" t="s">
        <v>1083</v>
      </c>
      <c r="G91" s="292"/>
      <c r="H91" s="270" t="s">
        <v>1104</v>
      </c>
      <c r="I91" s="270" t="s">
        <v>1079</v>
      </c>
      <c r="J91" s="270">
        <v>50</v>
      </c>
      <c r="K91" s="282"/>
    </row>
    <row r="92" spans="2:11" s="1" customFormat="1" ht="15" customHeight="1">
      <c r="B92" s="293"/>
      <c r="C92" s="270" t="s">
        <v>1105</v>
      </c>
      <c r="D92" s="270"/>
      <c r="E92" s="270"/>
      <c r="F92" s="291" t="s">
        <v>1083</v>
      </c>
      <c r="G92" s="292"/>
      <c r="H92" s="270" t="s">
        <v>1106</v>
      </c>
      <c r="I92" s="270" t="s">
        <v>1079</v>
      </c>
      <c r="J92" s="270">
        <v>255</v>
      </c>
      <c r="K92" s="282"/>
    </row>
    <row r="93" spans="2:11" s="1" customFormat="1" ht="15" customHeight="1">
      <c r="B93" s="293"/>
      <c r="C93" s="270" t="s">
        <v>1107</v>
      </c>
      <c r="D93" s="270"/>
      <c r="E93" s="270"/>
      <c r="F93" s="291" t="s">
        <v>1077</v>
      </c>
      <c r="G93" s="292"/>
      <c r="H93" s="270" t="s">
        <v>1108</v>
      </c>
      <c r="I93" s="270" t="s">
        <v>1109</v>
      </c>
      <c r="J93" s="270"/>
      <c r="K93" s="282"/>
    </row>
    <row r="94" spans="2:11" s="1" customFormat="1" ht="15" customHeight="1">
      <c r="B94" s="293"/>
      <c r="C94" s="270" t="s">
        <v>1110</v>
      </c>
      <c r="D94" s="270"/>
      <c r="E94" s="270"/>
      <c r="F94" s="291" t="s">
        <v>1077</v>
      </c>
      <c r="G94" s="292"/>
      <c r="H94" s="270" t="s">
        <v>1111</v>
      </c>
      <c r="I94" s="270" t="s">
        <v>1112</v>
      </c>
      <c r="J94" s="270"/>
      <c r="K94" s="282"/>
    </row>
    <row r="95" spans="2:11" s="1" customFormat="1" ht="15" customHeight="1">
      <c r="B95" s="293"/>
      <c r="C95" s="270" t="s">
        <v>1113</v>
      </c>
      <c r="D95" s="270"/>
      <c r="E95" s="270"/>
      <c r="F95" s="291" t="s">
        <v>1077</v>
      </c>
      <c r="G95" s="292"/>
      <c r="H95" s="270" t="s">
        <v>1113</v>
      </c>
      <c r="I95" s="270" t="s">
        <v>1112</v>
      </c>
      <c r="J95" s="270"/>
      <c r="K95" s="282"/>
    </row>
    <row r="96" spans="2:11" s="1" customFormat="1" ht="15" customHeight="1">
      <c r="B96" s="293"/>
      <c r="C96" s="270" t="s">
        <v>45</v>
      </c>
      <c r="D96" s="270"/>
      <c r="E96" s="270"/>
      <c r="F96" s="291" t="s">
        <v>1077</v>
      </c>
      <c r="G96" s="292"/>
      <c r="H96" s="270" t="s">
        <v>1114</v>
      </c>
      <c r="I96" s="270" t="s">
        <v>1112</v>
      </c>
      <c r="J96" s="270"/>
      <c r="K96" s="282"/>
    </row>
    <row r="97" spans="2:11" s="1" customFormat="1" ht="15" customHeight="1">
      <c r="B97" s="293"/>
      <c r="C97" s="270" t="s">
        <v>55</v>
      </c>
      <c r="D97" s="270"/>
      <c r="E97" s="270"/>
      <c r="F97" s="291" t="s">
        <v>1077</v>
      </c>
      <c r="G97" s="292"/>
      <c r="H97" s="270" t="s">
        <v>1115</v>
      </c>
      <c r="I97" s="270" t="s">
        <v>1112</v>
      </c>
      <c r="J97" s="270"/>
      <c r="K97" s="282"/>
    </row>
    <row r="98" spans="2:11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pans="2:11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pans="2:11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pans="2:1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pans="2:11" s="1" customFormat="1" ht="45" customHeight="1">
      <c r="B102" s="281"/>
      <c r="C102" s="389" t="s">
        <v>1116</v>
      </c>
      <c r="D102" s="389"/>
      <c r="E102" s="389"/>
      <c r="F102" s="389"/>
      <c r="G102" s="389"/>
      <c r="H102" s="389"/>
      <c r="I102" s="389"/>
      <c r="J102" s="389"/>
      <c r="K102" s="282"/>
    </row>
    <row r="103" spans="2:11" s="1" customFormat="1" ht="17.25" customHeight="1">
      <c r="B103" s="281"/>
      <c r="C103" s="283" t="s">
        <v>1071</v>
      </c>
      <c r="D103" s="283"/>
      <c r="E103" s="283"/>
      <c r="F103" s="283" t="s">
        <v>1072</v>
      </c>
      <c r="G103" s="284"/>
      <c r="H103" s="283" t="s">
        <v>61</v>
      </c>
      <c r="I103" s="283" t="s">
        <v>64</v>
      </c>
      <c r="J103" s="283" t="s">
        <v>1073</v>
      </c>
      <c r="K103" s="282"/>
    </row>
    <row r="104" spans="2:11" s="1" customFormat="1" ht="17.25" customHeight="1">
      <c r="B104" s="281"/>
      <c r="C104" s="285" t="s">
        <v>1074</v>
      </c>
      <c r="D104" s="285"/>
      <c r="E104" s="285"/>
      <c r="F104" s="286" t="s">
        <v>1075</v>
      </c>
      <c r="G104" s="287"/>
      <c r="H104" s="285"/>
      <c r="I104" s="285"/>
      <c r="J104" s="285" t="s">
        <v>1076</v>
      </c>
      <c r="K104" s="282"/>
    </row>
    <row r="105" spans="2:11" s="1" customFormat="1" ht="5.25" customHeight="1">
      <c r="B105" s="281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pans="2:11" s="1" customFormat="1" ht="15" customHeight="1">
      <c r="B106" s="281"/>
      <c r="C106" s="270" t="s">
        <v>60</v>
      </c>
      <c r="D106" s="290"/>
      <c r="E106" s="290"/>
      <c r="F106" s="291" t="s">
        <v>1077</v>
      </c>
      <c r="G106" s="270"/>
      <c r="H106" s="270" t="s">
        <v>1117</v>
      </c>
      <c r="I106" s="270" t="s">
        <v>1079</v>
      </c>
      <c r="J106" s="270">
        <v>20</v>
      </c>
      <c r="K106" s="282"/>
    </row>
    <row r="107" spans="2:11" s="1" customFormat="1" ht="15" customHeight="1">
      <c r="B107" s="281"/>
      <c r="C107" s="270" t="s">
        <v>1080</v>
      </c>
      <c r="D107" s="270"/>
      <c r="E107" s="270"/>
      <c r="F107" s="291" t="s">
        <v>1077</v>
      </c>
      <c r="G107" s="270"/>
      <c r="H107" s="270" t="s">
        <v>1117</v>
      </c>
      <c r="I107" s="270" t="s">
        <v>1079</v>
      </c>
      <c r="J107" s="270">
        <v>120</v>
      </c>
      <c r="K107" s="282"/>
    </row>
    <row r="108" spans="2:11" s="1" customFormat="1" ht="15" customHeight="1">
      <c r="B108" s="293"/>
      <c r="C108" s="270" t="s">
        <v>1082</v>
      </c>
      <c r="D108" s="270"/>
      <c r="E108" s="270"/>
      <c r="F108" s="291" t="s">
        <v>1083</v>
      </c>
      <c r="G108" s="270"/>
      <c r="H108" s="270" t="s">
        <v>1117</v>
      </c>
      <c r="I108" s="270" t="s">
        <v>1079</v>
      </c>
      <c r="J108" s="270">
        <v>50</v>
      </c>
      <c r="K108" s="282"/>
    </row>
    <row r="109" spans="2:11" s="1" customFormat="1" ht="15" customHeight="1">
      <c r="B109" s="293"/>
      <c r="C109" s="270" t="s">
        <v>1085</v>
      </c>
      <c r="D109" s="270"/>
      <c r="E109" s="270"/>
      <c r="F109" s="291" t="s">
        <v>1077</v>
      </c>
      <c r="G109" s="270"/>
      <c r="H109" s="270" t="s">
        <v>1117</v>
      </c>
      <c r="I109" s="270" t="s">
        <v>1087</v>
      </c>
      <c r="J109" s="270"/>
      <c r="K109" s="282"/>
    </row>
    <row r="110" spans="2:11" s="1" customFormat="1" ht="15" customHeight="1">
      <c r="B110" s="293"/>
      <c r="C110" s="270" t="s">
        <v>1096</v>
      </c>
      <c r="D110" s="270"/>
      <c r="E110" s="270"/>
      <c r="F110" s="291" t="s">
        <v>1083</v>
      </c>
      <c r="G110" s="270"/>
      <c r="H110" s="270" t="s">
        <v>1117</v>
      </c>
      <c r="I110" s="270" t="s">
        <v>1079</v>
      </c>
      <c r="J110" s="270">
        <v>50</v>
      </c>
      <c r="K110" s="282"/>
    </row>
    <row r="111" spans="2:11" s="1" customFormat="1" ht="15" customHeight="1">
      <c r="B111" s="293"/>
      <c r="C111" s="270" t="s">
        <v>1104</v>
      </c>
      <c r="D111" s="270"/>
      <c r="E111" s="270"/>
      <c r="F111" s="291" t="s">
        <v>1083</v>
      </c>
      <c r="G111" s="270"/>
      <c r="H111" s="270" t="s">
        <v>1117</v>
      </c>
      <c r="I111" s="270" t="s">
        <v>1079</v>
      </c>
      <c r="J111" s="270">
        <v>50</v>
      </c>
      <c r="K111" s="282"/>
    </row>
    <row r="112" spans="2:11" s="1" customFormat="1" ht="15" customHeight="1">
      <c r="B112" s="293"/>
      <c r="C112" s="270" t="s">
        <v>1102</v>
      </c>
      <c r="D112" s="270"/>
      <c r="E112" s="270"/>
      <c r="F112" s="291" t="s">
        <v>1083</v>
      </c>
      <c r="G112" s="270"/>
      <c r="H112" s="270" t="s">
        <v>1117</v>
      </c>
      <c r="I112" s="270" t="s">
        <v>1079</v>
      </c>
      <c r="J112" s="270">
        <v>50</v>
      </c>
      <c r="K112" s="282"/>
    </row>
    <row r="113" spans="2:11" s="1" customFormat="1" ht="15" customHeight="1">
      <c r="B113" s="293"/>
      <c r="C113" s="270" t="s">
        <v>60</v>
      </c>
      <c r="D113" s="270"/>
      <c r="E113" s="270"/>
      <c r="F113" s="291" t="s">
        <v>1077</v>
      </c>
      <c r="G113" s="270"/>
      <c r="H113" s="270" t="s">
        <v>1118</v>
      </c>
      <c r="I113" s="270" t="s">
        <v>1079</v>
      </c>
      <c r="J113" s="270">
        <v>20</v>
      </c>
      <c r="K113" s="282"/>
    </row>
    <row r="114" spans="2:11" s="1" customFormat="1" ht="15" customHeight="1">
      <c r="B114" s="293"/>
      <c r="C114" s="270" t="s">
        <v>1119</v>
      </c>
      <c r="D114" s="270"/>
      <c r="E114" s="270"/>
      <c r="F114" s="291" t="s">
        <v>1077</v>
      </c>
      <c r="G114" s="270"/>
      <c r="H114" s="270" t="s">
        <v>1120</v>
      </c>
      <c r="I114" s="270" t="s">
        <v>1079</v>
      </c>
      <c r="J114" s="270">
        <v>120</v>
      </c>
      <c r="K114" s="282"/>
    </row>
    <row r="115" spans="2:11" s="1" customFormat="1" ht="15" customHeight="1">
      <c r="B115" s="293"/>
      <c r="C115" s="270" t="s">
        <v>45</v>
      </c>
      <c r="D115" s="270"/>
      <c r="E115" s="270"/>
      <c r="F115" s="291" t="s">
        <v>1077</v>
      </c>
      <c r="G115" s="270"/>
      <c r="H115" s="270" t="s">
        <v>1121</v>
      </c>
      <c r="I115" s="270" t="s">
        <v>1112</v>
      </c>
      <c r="J115" s="270"/>
      <c r="K115" s="282"/>
    </row>
    <row r="116" spans="2:11" s="1" customFormat="1" ht="15" customHeight="1">
      <c r="B116" s="293"/>
      <c r="C116" s="270" t="s">
        <v>55</v>
      </c>
      <c r="D116" s="270"/>
      <c r="E116" s="270"/>
      <c r="F116" s="291" t="s">
        <v>1077</v>
      </c>
      <c r="G116" s="270"/>
      <c r="H116" s="270" t="s">
        <v>1122</v>
      </c>
      <c r="I116" s="270" t="s">
        <v>1112</v>
      </c>
      <c r="J116" s="270"/>
      <c r="K116" s="282"/>
    </row>
    <row r="117" spans="2:11" s="1" customFormat="1" ht="15" customHeight="1">
      <c r="B117" s="293"/>
      <c r="C117" s="270" t="s">
        <v>64</v>
      </c>
      <c r="D117" s="270"/>
      <c r="E117" s="270"/>
      <c r="F117" s="291" t="s">
        <v>1077</v>
      </c>
      <c r="G117" s="270"/>
      <c r="H117" s="270" t="s">
        <v>1123</v>
      </c>
      <c r="I117" s="270" t="s">
        <v>1124</v>
      </c>
      <c r="J117" s="270"/>
      <c r="K117" s="282"/>
    </row>
    <row r="118" spans="2:11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pans="2:11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pans="2:11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pans="2:1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pans="2:11" s="1" customFormat="1" ht="45" customHeight="1">
      <c r="B122" s="309"/>
      <c r="C122" s="390" t="s">
        <v>1125</v>
      </c>
      <c r="D122" s="390"/>
      <c r="E122" s="390"/>
      <c r="F122" s="390"/>
      <c r="G122" s="390"/>
      <c r="H122" s="390"/>
      <c r="I122" s="390"/>
      <c r="J122" s="390"/>
      <c r="K122" s="310"/>
    </row>
    <row r="123" spans="2:11" s="1" customFormat="1" ht="17.25" customHeight="1">
      <c r="B123" s="311"/>
      <c r="C123" s="283" t="s">
        <v>1071</v>
      </c>
      <c r="D123" s="283"/>
      <c r="E123" s="283"/>
      <c r="F123" s="283" t="s">
        <v>1072</v>
      </c>
      <c r="G123" s="284"/>
      <c r="H123" s="283" t="s">
        <v>61</v>
      </c>
      <c r="I123" s="283" t="s">
        <v>64</v>
      </c>
      <c r="J123" s="283" t="s">
        <v>1073</v>
      </c>
      <c r="K123" s="312"/>
    </row>
    <row r="124" spans="2:11" s="1" customFormat="1" ht="17.25" customHeight="1">
      <c r="B124" s="311"/>
      <c r="C124" s="285" t="s">
        <v>1074</v>
      </c>
      <c r="D124" s="285"/>
      <c r="E124" s="285"/>
      <c r="F124" s="286" t="s">
        <v>1075</v>
      </c>
      <c r="G124" s="287"/>
      <c r="H124" s="285"/>
      <c r="I124" s="285"/>
      <c r="J124" s="285" t="s">
        <v>1076</v>
      </c>
      <c r="K124" s="312"/>
    </row>
    <row r="125" spans="2:11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pans="2:11" s="1" customFormat="1" ht="15" customHeight="1">
      <c r="B126" s="313"/>
      <c r="C126" s="270" t="s">
        <v>1080</v>
      </c>
      <c r="D126" s="290"/>
      <c r="E126" s="290"/>
      <c r="F126" s="291" t="s">
        <v>1077</v>
      </c>
      <c r="G126" s="270"/>
      <c r="H126" s="270" t="s">
        <v>1117</v>
      </c>
      <c r="I126" s="270" t="s">
        <v>1079</v>
      </c>
      <c r="J126" s="270">
        <v>120</v>
      </c>
      <c r="K126" s="316"/>
    </row>
    <row r="127" spans="2:11" s="1" customFormat="1" ht="15" customHeight="1">
      <c r="B127" s="313"/>
      <c r="C127" s="270" t="s">
        <v>1126</v>
      </c>
      <c r="D127" s="270"/>
      <c r="E127" s="270"/>
      <c r="F127" s="291" t="s">
        <v>1077</v>
      </c>
      <c r="G127" s="270"/>
      <c r="H127" s="270" t="s">
        <v>1127</v>
      </c>
      <c r="I127" s="270" t="s">
        <v>1079</v>
      </c>
      <c r="J127" s="270" t="s">
        <v>1128</v>
      </c>
      <c r="K127" s="316"/>
    </row>
    <row r="128" spans="2:11" s="1" customFormat="1" ht="15" customHeight="1">
      <c r="B128" s="313"/>
      <c r="C128" s="270" t="s">
        <v>1025</v>
      </c>
      <c r="D128" s="270"/>
      <c r="E128" s="270"/>
      <c r="F128" s="291" t="s">
        <v>1077</v>
      </c>
      <c r="G128" s="270"/>
      <c r="H128" s="270" t="s">
        <v>1129</v>
      </c>
      <c r="I128" s="270" t="s">
        <v>1079</v>
      </c>
      <c r="J128" s="270" t="s">
        <v>1128</v>
      </c>
      <c r="K128" s="316"/>
    </row>
    <row r="129" spans="2:11" s="1" customFormat="1" ht="15" customHeight="1">
      <c r="B129" s="313"/>
      <c r="C129" s="270" t="s">
        <v>1088</v>
      </c>
      <c r="D129" s="270"/>
      <c r="E129" s="270"/>
      <c r="F129" s="291" t="s">
        <v>1083</v>
      </c>
      <c r="G129" s="270"/>
      <c r="H129" s="270" t="s">
        <v>1089</v>
      </c>
      <c r="I129" s="270" t="s">
        <v>1079</v>
      </c>
      <c r="J129" s="270">
        <v>15</v>
      </c>
      <c r="K129" s="316"/>
    </row>
    <row r="130" spans="2:11" s="1" customFormat="1" ht="15" customHeight="1">
      <c r="B130" s="313"/>
      <c r="C130" s="294" t="s">
        <v>1090</v>
      </c>
      <c r="D130" s="294"/>
      <c r="E130" s="294"/>
      <c r="F130" s="295" t="s">
        <v>1083</v>
      </c>
      <c r="G130" s="294"/>
      <c r="H130" s="294" t="s">
        <v>1091</v>
      </c>
      <c r="I130" s="294" t="s">
        <v>1079</v>
      </c>
      <c r="J130" s="294">
        <v>15</v>
      </c>
      <c r="K130" s="316"/>
    </row>
    <row r="131" spans="2:11" s="1" customFormat="1" ht="15" customHeight="1">
      <c r="B131" s="313"/>
      <c r="C131" s="294" t="s">
        <v>1092</v>
      </c>
      <c r="D131" s="294"/>
      <c r="E131" s="294"/>
      <c r="F131" s="295" t="s">
        <v>1083</v>
      </c>
      <c r="G131" s="294"/>
      <c r="H131" s="294" t="s">
        <v>1093</v>
      </c>
      <c r="I131" s="294" t="s">
        <v>1079</v>
      </c>
      <c r="J131" s="294">
        <v>20</v>
      </c>
      <c r="K131" s="316"/>
    </row>
    <row r="132" spans="2:11" s="1" customFormat="1" ht="15" customHeight="1">
      <c r="B132" s="313"/>
      <c r="C132" s="294" t="s">
        <v>1094</v>
      </c>
      <c r="D132" s="294"/>
      <c r="E132" s="294"/>
      <c r="F132" s="295" t="s">
        <v>1083</v>
      </c>
      <c r="G132" s="294"/>
      <c r="H132" s="294" t="s">
        <v>1095</v>
      </c>
      <c r="I132" s="294" t="s">
        <v>1079</v>
      </c>
      <c r="J132" s="294">
        <v>20</v>
      </c>
      <c r="K132" s="316"/>
    </row>
    <row r="133" spans="2:11" s="1" customFormat="1" ht="15" customHeight="1">
      <c r="B133" s="313"/>
      <c r="C133" s="270" t="s">
        <v>1082</v>
      </c>
      <c r="D133" s="270"/>
      <c r="E133" s="270"/>
      <c r="F133" s="291" t="s">
        <v>1083</v>
      </c>
      <c r="G133" s="270"/>
      <c r="H133" s="270" t="s">
        <v>1117</v>
      </c>
      <c r="I133" s="270" t="s">
        <v>1079</v>
      </c>
      <c r="J133" s="270">
        <v>50</v>
      </c>
      <c r="K133" s="316"/>
    </row>
    <row r="134" spans="2:11" s="1" customFormat="1" ht="15" customHeight="1">
      <c r="B134" s="313"/>
      <c r="C134" s="270" t="s">
        <v>1096</v>
      </c>
      <c r="D134" s="270"/>
      <c r="E134" s="270"/>
      <c r="F134" s="291" t="s">
        <v>1083</v>
      </c>
      <c r="G134" s="270"/>
      <c r="H134" s="270" t="s">
        <v>1117</v>
      </c>
      <c r="I134" s="270" t="s">
        <v>1079</v>
      </c>
      <c r="J134" s="270">
        <v>50</v>
      </c>
      <c r="K134" s="316"/>
    </row>
    <row r="135" spans="2:11" s="1" customFormat="1" ht="15" customHeight="1">
      <c r="B135" s="313"/>
      <c r="C135" s="270" t="s">
        <v>1102</v>
      </c>
      <c r="D135" s="270"/>
      <c r="E135" s="270"/>
      <c r="F135" s="291" t="s">
        <v>1083</v>
      </c>
      <c r="G135" s="270"/>
      <c r="H135" s="270" t="s">
        <v>1117</v>
      </c>
      <c r="I135" s="270" t="s">
        <v>1079</v>
      </c>
      <c r="J135" s="270">
        <v>50</v>
      </c>
      <c r="K135" s="316"/>
    </row>
    <row r="136" spans="2:11" s="1" customFormat="1" ht="15" customHeight="1">
      <c r="B136" s="313"/>
      <c r="C136" s="270" t="s">
        <v>1104</v>
      </c>
      <c r="D136" s="270"/>
      <c r="E136" s="270"/>
      <c r="F136" s="291" t="s">
        <v>1083</v>
      </c>
      <c r="G136" s="270"/>
      <c r="H136" s="270" t="s">
        <v>1117</v>
      </c>
      <c r="I136" s="270" t="s">
        <v>1079</v>
      </c>
      <c r="J136" s="270">
        <v>50</v>
      </c>
      <c r="K136" s="316"/>
    </row>
    <row r="137" spans="2:11" s="1" customFormat="1" ht="15" customHeight="1">
      <c r="B137" s="313"/>
      <c r="C137" s="270" t="s">
        <v>1105</v>
      </c>
      <c r="D137" s="270"/>
      <c r="E137" s="270"/>
      <c r="F137" s="291" t="s">
        <v>1083</v>
      </c>
      <c r="G137" s="270"/>
      <c r="H137" s="270" t="s">
        <v>1130</v>
      </c>
      <c r="I137" s="270" t="s">
        <v>1079</v>
      </c>
      <c r="J137" s="270">
        <v>255</v>
      </c>
      <c r="K137" s="316"/>
    </row>
    <row r="138" spans="2:11" s="1" customFormat="1" ht="15" customHeight="1">
      <c r="B138" s="313"/>
      <c r="C138" s="270" t="s">
        <v>1107</v>
      </c>
      <c r="D138" s="270"/>
      <c r="E138" s="270"/>
      <c r="F138" s="291" t="s">
        <v>1077</v>
      </c>
      <c r="G138" s="270"/>
      <c r="H138" s="270" t="s">
        <v>1131</v>
      </c>
      <c r="I138" s="270" t="s">
        <v>1109</v>
      </c>
      <c r="J138" s="270"/>
      <c r="K138" s="316"/>
    </row>
    <row r="139" spans="2:11" s="1" customFormat="1" ht="15" customHeight="1">
      <c r="B139" s="313"/>
      <c r="C139" s="270" t="s">
        <v>1110</v>
      </c>
      <c r="D139" s="270"/>
      <c r="E139" s="270"/>
      <c r="F139" s="291" t="s">
        <v>1077</v>
      </c>
      <c r="G139" s="270"/>
      <c r="H139" s="270" t="s">
        <v>1132</v>
      </c>
      <c r="I139" s="270" t="s">
        <v>1112</v>
      </c>
      <c r="J139" s="270"/>
      <c r="K139" s="316"/>
    </row>
    <row r="140" spans="2:11" s="1" customFormat="1" ht="15" customHeight="1">
      <c r="B140" s="313"/>
      <c r="C140" s="270" t="s">
        <v>1113</v>
      </c>
      <c r="D140" s="270"/>
      <c r="E140" s="270"/>
      <c r="F140" s="291" t="s">
        <v>1077</v>
      </c>
      <c r="G140" s="270"/>
      <c r="H140" s="270" t="s">
        <v>1113</v>
      </c>
      <c r="I140" s="270" t="s">
        <v>1112</v>
      </c>
      <c r="J140" s="270"/>
      <c r="K140" s="316"/>
    </row>
    <row r="141" spans="2:11" s="1" customFormat="1" ht="15" customHeight="1">
      <c r="B141" s="313"/>
      <c r="C141" s="270" t="s">
        <v>45</v>
      </c>
      <c r="D141" s="270"/>
      <c r="E141" s="270"/>
      <c r="F141" s="291" t="s">
        <v>1077</v>
      </c>
      <c r="G141" s="270"/>
      <c r="H141" s="270" t="s">
        <v>1133</v>
      </c>
      <c r="I141" s="270" t="s">
        <v>1112</v>
      </c>
      <c r="J141" s="270"/>
      <c r="K141" s="316"/>
    </row>
    <row r="142" spans="2:11" s="1" customFormat="1" ht="15" customHeight="1">
      <c r="B142" s="313"/>
      <c r="C142" s="270" t="s">
        <v>1134</v>
      </c>
      <c r="D142" s="270"/>
      <c r="E142" s="270"/>
      <c r="F142" s="291" t="s">
        <v>1077</v>
      </c>
      <c r="G142" s="270"/>
      <c r="H142" s="270" t="s">
        <v>1135</v>
      </c>
      <c r="I142" s="270" t="s">
        <v>1112</v>
      </c>
      <c r="J142" s="270"/>
      <c r="K142" s="316"/>
    </row>
    <row r="143" spans="2:11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pans="2:11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pans="2:11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pans="2:11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pans="2:11" s="1" customFormat="1" ht="45" customHeight="1">
      <c r="B147" s="281"/>
      <c r="C147" s="389" t="s">
        <v>1136</v>
      </c>
      <c r="D147" s="389"/>
      <c r="E147" s="389"/>
      <c r="F147" s="389"/>
      <c r="G147" s="389"/>
      <c r="H147" s="389"/>
      <c r="I147" s="389"/>
      <c r="J147" s="389"/>
      <c r="K147" s="282"/>
    </row>
    <row r="148" spans="2:11" s="1" customFormat="1" ht="17.25" customHeight="1">
      <c r="B148" s="281"/>
      <c r="C148" s="283" t="s">
        <v>1071</v>
      </c>
      <c r="D148" s="283"/>
      <c r="E148" s="283"/>
      <c r="F148" s="283" t="s">
        <v>1072</v>
      </c>
      <c r="G148" s="284"/>
      <c r="H148" s="283" t="s">
        <v>61</v>
      </c>
      <c r="I148" s="283" t="s">
        <v>64</v>
      </c>
      <c r="J148" s="283" t="s">
        <v>1073</v>
      </c>
      <c r="K148" s="282"/>
    </row>
    <row r="149" spans="2:11" s="1" customFormat="1" ht="17.25" customHeight="1">
      <c r="B149" s="281"/>
      <c r="C149" s="285" t="s">
        <v>1074</v>
      </c>
      <c r="D149" s="285"/>
      <c r="E149" s="285"/>
      <c r="F149" s="286" t="s">
        <v>1075</v>
      </c>
      <c r="G149" s="287"/>
      <c r="H149" s="285"/>
      <c r="I149" s="285"/>
      <c r="J149" s="285" t="s">
        <v>1076</v>
      </c>
      <c r="K149" s="282"/>
    </row>
    <row r="150" spans="2:11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pans="2:11" s="1" customFormat="1" ht="15" customHeight="1">
      <c r="B151" s="293"/>
      <c r="C151" s="320" t="s">
        <v>1080</v>
      </c>
      <c r="D151" s="270"/>
      <c r="E151" s="270"/>
      <c r="F151" s="321" t="s">
        <v>1077</v>
      </c>
      <c r="G151" s="270"/>
      <c r="H151" s="320" t="s">
        <v>1117</v>
      </c>
      <c r="I151" s="320" t="s">
        <v>1079</v>
      </c>
      <c r="J151" s="320">
        <v>120</v>
      </c>
      <c r="K151" s="316"/>
    </row>
    <row r="152" spans="2:11" s="1" customFormat="1" ht="15" customHeight="1">
      <c r="B152" s="293"/>
      <c r="C152" s="320" t="s">
        <v>1126</v>
      </c>
      <c r="D152" s="270"/>
      <c r="E152" s="270"/>
      <c r="F152" s="321" t="s">
        <v>1077</v>
      </c>
      <c r="G152" s="270"/>
      <c r="H152" s="320" t="s">
        <v>1137</v>
      </c>
      <c r="I152" s="320" t="s">
        <v>1079</v>
      </c>
      <c r="J152" s="320" t="s">
        <v>1128</v>
      </c>
      <c r="K152" s="316"/>
    </row>
    <row r="153" spans="2:11" s="1" customFormat="1" ht="15" customHeight="1">
      <c r="B153" s="293"/>
      <c r="C153" s="320" t="s">
        <v>1025</v>
      </c>
      <c r="D153" s="270"/>
      <c r="E153" s="270"/>
      <c r="F153" s="321" t="s">
        <v>1077</v>
      </c>
      <c r="G153" s="270"/>
      <c r="H153" s="320" t="s">
        <v>1138</v>
      </c>
      <c r="I153" s="320" t="s">
        <v>1079</v>
      </c>
      <c r="J153" s="320" t="s">
        <v>1128</v>
      </c>
      <c r="K153" s="316"/>
    </row>
    <row r="154" spans="2:11" s="1" customFormat="1" ht="15" customHeight="1">
      <c r="B154" s="293"/>
      <c r="C154" s="320" t="s">
        <v>1082</v>
      </c>
      <c r="D154" s="270"/>
      <c r="E154" s="270"/>
      <c r="F154" s="321" t="s">
        <v>1083</v>
      </c>
      <c r="G154" s="270"/>
      <c r="H154" s="320" t="s">
        <v>1117</v>
      </c>
      <c r="I154" s="320" t="s">
        <v>1079</v>
      </c>
      <c r="J154" s="320">
        <v>50</v>
      </c>
      <c r="K154" s="316"/>
    </row>
    <row r="155" spans="2:11" s="1" customFormat="1" ht="15" customHeight="1">
      <c r="B155" s="293"/>
      <c r="C155" s="320" t="s">
        <v>1085</v>
      </c>
      <c r="D155" s="270"/>
      <c r="E155" s="270"/>
      <c r="F155" s="321" t="s">
        <v>1077</v>
      </c>
      <c r="G155" s="270"/>
      <c r="H155" s="320" t="s">
        <v>1117</v>
      </c>
      <c r="I155" s="320" t="s">
        <v>1087</v>
      </c>
      <c r="J155" s="320"/>
      <c r="K155" s="316"/>
    </row>
    <row r="156" spans="2:11" s="1" customFormat="1" ht="15" customHeight="1">
      <c r="B156" s="293"/>
      <c r="C156" s="320" t="s">
        <v>1096</v>
      </c>
      <c r="D156" s="270"/>
      <c r="E156" s="270"/>
      <c r="F156" s="321" t="s">
        <v>1083</v>
      </c>
      <c r="G156" s="270"/>
      <c r="H156" s="320" t="s">
        <v>1117</v>
      </c>
      <c r="I156" s="320" t="s">
        <v>1079</v>
      </c>
      <c r="J156" s="320">
        <v>50</v>
      </c>
      <c r="K156" s="316"/>
    </row>
    <row r="157" spans="2:11" s="1" customFormat="1" ht="15" customHeight="1">
      <c r="B157" s="293"/>
      <c r="C157" s="320" t="s">
        <v>1104</v>
      </c>
      <c r="D157" s="270"/>
      <c r="E157" s="270"/>
      <c r="F157" s="321" t="s">
        <v>1083</v>
      </c>
      <c r="G157" s="270"/>
      <c r="H157" s="320" t="s">
        <v>1117</v>
      </c>
      <c r="I157" s="320" t="s">
        <v>1079</v>
      </c>
      <c r="J157" s="320">
        <v>50</v>
      </c>
      <c r="K157" s="316"/>
    </row>
    <row r="158" spans="2:11" s="1" customFormat="1" ht="15" customHeight="1">
      <c r="B158" s="293"/>
      <c r="C158" s="320" t="s">
        <v>1102</v>
      </c>
      <c r="D158" s="270"/>
      <c r="E158" s="270"/>
      <c r="F158" s="321" t="s">
        <v>1083</v>
      </c>
      <c r="G158" s="270"/>
      <c r="H158" s="320" t="s">
        <v>1117</v>
      </c>
      <c r="I158" s="320" t="s">
        <v>1079</v>
      </c>
      <c r="J158" s="320">
        <v>50</v>
      </c>
      <c r="K158" s="316"/>
    </row>
    <row r="159" spans="2:11" s="1" customFormat="1" ht="15" customHeight="1">
      <c r="B159" s="293"/>
      <c r="C159" s="320" t="s">
        <v>99</v>
      </c>
      <c r="D159" s="270"/>
      <c r="E159" s="270"/>
      <c r="F159" s="321" t="s">
        <v>1077</v>
      </c>
      <c r="G159" s="270"/>
      <c r="H159" s="320" t="s">
        <v>1139</v>
      </c>
      <c r="I159" s="320" t="s">
        <v>1079</v>
      </c>
      <c r="J159" s="320" t="s">
        <v>1140</v>
      </c>
      <c r="K159" s="316"/>
    </row>
    <row r="160" spans="2:11" s="1" customFormat="1" ht="15" customHeight="1">
      <c r="B160" s="293"/>
      <c r="C160" s="320" t="s">
        <v>1141</v>
      </c>
      <c r="D160" s="270"/>
      <c r="E160" s="270"/>
      <c r="F160" s="321" t="s">
        <v>1077</v>
      </c>
      <c r="G160" s="270"/>
      <c r="H160" s="320" t="s">
        <v>1142</v>
      </c>
      <c r="I160" s="320" t="s">
        <v>1112</v>
      </c>
      <c r="J160" s="320"/>
      <c r="K160" s="316"/>
    </row>
    <row r="161" spans="2:1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pans="2:11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pans="2:11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pans="2:11" s="1" customFormat="1" ht="7.5" customHeight="1">
      <c r="B164" s="259"/>
      <c r="C164" s="260"/>
      <c r="D164" s="260"/>
      <c r="E164" s="260"/>
      <c r="F164" s="260"/>
      <c r="G164" s="260"/>
      <c r="H164" s="260"/>
      <c r="I164" s="260"/>
      <c r="J164" s="260"/>
      <c r="K164" s="261"/>
    </row>
    <row r="165" spans="2:11" s="1" customFormat="1" ht="45" customHeight="1">
      <c r="B165" s="262"/>
      <c r="C165" s="390" t="s">
        <v>1143</v>
      </c>
      <c r="D165" s="390"/>
      <c r="E165" s="390"/>
      <c r="F165" s="390"/>
      <c r="G165" s="390"/>
      <c r="H165" s="390"/>
      <c r="I165" s="390"/>
      <c r="J165" s="390"/>
      <c r="K165" s="263"/>
    </row>
    <row r="166" spans="2:11" s="1" customFormat="1" ht="17.25" customHeight="1">
      <c r="B166" s="262"/>
      <c r="C166" s="283" t="s">
        <v>1071</v>
      </c>
      <c r="D166" s="283"/>
      <c r="E166" s="283"/>
      <c r="F166" s="283" t="s">
        <v>1072</v>
      </c>
      <c r="G166" s="325"/>
      <c r="H166" s="326" t="s">
        <v>61</v>
      </c>
      <c r="I166" s="326" t="s">
        <v>64</v>
      </c>
      <c r="J166" s="283" t="s">
        <v>1073</v>
      </c>
      <c r="K166" s="263"/>
    </row>
    <row r="167" spans="2:11" s="1" customFormat="1" ht="17.25" customHeight="1">
      <c r="B167" s="264"/>
      <c r="C167" s="285" t="s">
        <v>1074</v>
      </c>
      <c r="D167" s="285"/>
      <c r="E167" s="285"/>
      <c r="F167" s="286" t="s">
        <v>1075</v>
      </c>
      <c r="G167" s="327"/>
      <c r="H167" s="328"/>
      <c r="I167" s="328"/>
      <c r="J167" s="285" t="s">
        <v>1076</v>
      </c>
      <c r="K167" s="265"/>
    </row>
    <row r="168" spans="2:11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pans="2:11" s="1" customFormat="1" ht="15" customHeight="1">
      <c r="B169" s="293"/>
      <c r="C169" s="270" t="s">
        <v>1080</v>
      </c>
      <c r="D169" s="270"/>
      <c r="E169" s="270"/>
      <c r="F169" s="291" t="s">
        <v>1077</v>
      </c>
      <c r="G169" s="270"/>
      <c r="H169" s="270" t="s">
        <v>1117</v>
      </c>
      <c r="I169" s="270" t="s">
        <v>1079</v>
      </c>
      <c r="J169" s="270">
        <v>120</v>
      </c>
      <c r="K169" s="316"/>
    </row>
    <row r="170" spans="2:11" s="1" customFormat="1" ht="15" customHeight="1">
      <c r="B170" s="293"/>
      <c r="C170" s="270" t="s">
        <v>1126</v>
      </c>
      <c r="D170" s="270"/>
      <c r="E170" s="270"/>
      <c r="F170" s="291" t="s">
        <v>1077</v>
      </c>
      <c r="G170" s="270"/>
      <c r="H170" s="270" t="s">
        <v>1127</v>
      </c>
      <c r="I170" s="270" t="s">
        <v>1079</v>
      </c>
      <c r="J170" s="270" t="s">
        <v>1128</v>
      </c>
      <c r="K170" s="316"/>
    </row>
    <row r="171" spans="2:11" s="1" customFormat="1" ht="15" customHeight="1">
      <c r="B171" s="293"/>
      <c r="C171" s="270" t="s">
        <v>1025</v>
      </c>
      <c r="D171" s="270"/>
      <c r="E171" s="270"/>
      <c r="F171" s="291" t="s">
        <v>1077</v>
      </c>
      <c r="G171" s="270"/>
      <c r="H171" s="270" t="s">
        <v>1144</v>
      </c>
      <c r="I171" s="270" t="s">
        <v>1079</v>
      </c>
      <c r="J171" s="270" t="s">
        <v>1128</v>
      </c>
      <c r="K171" s="316"/>
    </row>
    <row r="172" spans="2:11" s="1" customFormat="1" ht="15" customHeight="1">
      <c r="B172" s="293"/>
      <c r="C172" s="270" t="s">
        <v>1082</v>
      </c>
      <c r="D172" s="270"/>
      <c r="E172" s="270"/>
      <c r="F172" s="291" t="s">
        <v>1083</v>
      </c>
      <c r="G172" s="270"/>
      <c r="H172" s="270" t="s">
        <v>1144</v>
      </c>
      <c r="I172" s="270" t="s">
        <v>1079</v>
      </c>
      <c r="J172" s="270">
        <v>50</v>
      </c>
      <c r="K172" s="316"/>
    </row>
    <row r="173" spans="2:11" s="1" customFormat="1" ht="15" customHeight="1">
      <c r="B173" s="293"/>
      <c r="C173" s="270" t="s">
        <v>1085</v>
      </c>
      <c r="D173" s="270"/>
      <c r="E173" s="270"/>
      <c r="F173" s="291" t="s">
        <v>1077</v>
      </c>
      <c r="G173" s="270"/>
      <c r="H173" s="270" t="s">
        <v>1144</v>
      </c>
      <c r="I173" s="270" t="s">
        <v>1087</v>
      </c>
      <c r="J173" s="270"/>
      <c r="K173" s="316"/>
    </row>
    <row r="174" spans="2:11" s="1" customFormat="1" ht="15" customHeight="1">
      <c r="B174" s="293"/>
      <c r="C174" s="270" t="s">
        <v>1096</v>
      </c>
      <c r="D174" s="270"/>
      <c r="E174" s="270"/>
      <c r="F174" s="291" t="s">
        <v>1083</v>
      </c>
      <c r="G174" s="270"/>
      <c r="H174" s="270" t="s">
        <v>1144</v>
      </c>
      <c r="I174" s="270" t="s">
        <v>1079</v>
      </c>
      <c r="J174" s="270">
        <v>50</v>
      </c>
      <c r="K174" s="316"/>
    </row>
    <row r="175" spans="2:11" s="1" customFormat="1" ht="15" customHeight="1">
      <c r="B175" s="293"/>
      <c r="C175" s="270" t="s">
        <v>1104</v>
      </c>
      <c r="D175" s="270"/>
      <c r="E175" s="270"/>
      <c r="F175" s="291" t="s">
        <v>1083</v>
      </c>
      <c r="G175" s="270"/>
      <c r="H175" s="270" t="s">
        <v>1144</v>
      </c>
      <c r="I175" s="270" t="s">
        <v>1079</v>
      </c>
      <c r="J175" s="270">
        <v>50</v>
      </c>
      <c r="K175" s="316"/>
    </row>
    <row r="176" spans="2:11" s="1" customFormat="1" ht="15" customHeight="1">
      <c r="B176" s="293"/>
      <c r="C176" s="270" t="s">
        <v>1102</v>
      </c>
      <c r="D176" s="270"/>
      <c r="E176" s="270"/>
      <c r="F176" s="291" t="s">
        <v>1083</v>
      </c>
      <c r="G176" s="270"/>
      <c r="H176" s="270" t="s">
        <v>1144</v>
      </c>
      <c r="I176" s="270" t="s">
        <v>1079</v>
      </c>
      <c r="J176" s="270">
        <v>50</v>
      </c>
      <c r="K176" s="316"/>
    </row>
    <row r="177" spans="2:11" s="1" customFormat="1" ht="15" customHeight="1">
      <c r="B177" s="293"/>
      <c r="C177" s="270" t="s">
        <v>118</v>
      </c>
      <c r="D177" s="270"/>
      <c r="E177" s="270"/>
      <c r="F177" s="291" t="s">
        <v>1077</v>
      </c>
      <c r="G177" s="270"/>
      <c r="H177" s="270" t="s">
        <v>1145</v>
      </c>
      <c r="I177" s="270" t="s">
        <v>1146</v>
      </c>
      <c r="J177" s="270"/>
      <c r="K177" s="316"/>
    </row>
    <row r="178" spans="2:11" s="1" customFormat="1" ht="15" customHeight="1">
      <c r="B178" s="293"/>
      <c r="C178" s="270" t="s">
        <v>64</v>
      </c>
      <c r="D178" s="270"/>
      <c r="E178" s="270"/>
      <c r="F178" s="291" t="s">
        <v>1077</v>
      </c>
      <c r="G178" s="270"/>
      <c r="H178" s="270" t="s">
        <v>1147</v>
      </c>
      <c r="I178" s="270" t="s">
        <v>1148</v>
      </c>
      <c r="J178" s="270">
        <v>1</v>
      </c>
      <c r="K178" s="316"/>
    </row>
    <row r="179" spans="2:11" s="1" customFormat="1" ht="15" customHeight="1">
      <c r="B179" s="293"/>
      <c r="C179" s="270" t="s">
        <v>60</v>
      </c>
      <c r="D179" s="270"/>
      <c r="E179" s="270"/>
      <c r="F179" s="291" t="s">
        <v>1077</v>
      </c>
      <c r="G179" s="270"/>
      <c r="H179" s="270" t="s">
        <v>1149</v>
      </c>
      <c r="I179" s="270" t="s">
        <v>1079</v>
      </c>
      <c r="J179" s="270">
        <v>20</v>
      </c>
      <c r="K179" s="316"/>
    </row>
    <row r="180" spans="2:11" s="1" customFormat="1" ht="15" customHeight="1">
      <c r="B180" s="293"/>
      <c r="C180" s="270" t="s">
        <v>61</v>
      </c>
      <c r="D180" s="270"/>
      <c r="E180" s="270"/>
      <c r="F180" s="291" t="s">
        <v>1077</v>
      </c>
      <c r="G180" s="270"/>
      <c r="H180" s="270" t="s">
        <v>1150</v>
      </c>
      <c r="I180" s="270" t="s">
        <v>1079</v>
      </c>
      <c r="J180" s="270">
        <v>255</v>
      </c>
      <c r="K180" s="316"/>
    </row>
    <row r="181" spans="2:11" s="1" customFormat="1" ht="15" customHeight="1">
      <c r="B181" s="293"/>
      <c r="C181" s="270" t="s">
        <v>119</v>
      </c>
      <c r="D181" s="270"/>
      <c r="E181" s="270"/>
      <c r="F181" s="291" t="s">
        <v>1077</v>
      </c>
      <c r="G181" s="270"/>
      <c r="H181" s="270" t="s">
        <v>1041</v>
      </c>
      <c r="I181" s="270" t="s">
        <v>1079</v>
      </c>
      <c r="J181" s="270">
        <v>10</v>
      </c>
      <c r="K181" s="316"/>
    </row>
    <row r="182" spans="2:11" s="1" customFormat="1" ht="15" customHeight="1">
      <c r="B182" s="293"/>
      <c r="C182" s="270" t="s">
        <v>120</v>
      </c>
      <c r="D182" s="270"/>
      <c r="E182" s="270"/>
      <c r="F182" s="291" t="s">
        <v>1077</v>
      </c>
      <c r="G182" s="270"/>
      <c r="H182" s="270" t="s">
        <v>1151</v>
      </c>
      <c r="I182" s="270" t="s">
        <v>1112</v>
      </c>
      <c r="J182" s="270"/>
      <c r="K182" s="316"/>
    </row>
    <row r="183" spans="2:11" s="1" customFormat="1" ht="15" customHeight="1">
      <c r="B183" s="293"/>
      <c r="C183" s="270" t="s">
        <v>1152</v>
      </c>
      <c r="D183" s="270"/>
      <c r="E183" s="270"/>
      <c r="F183" s="291" t="s">
        <v>1077</v>
      </c>
      <c r="G183" s="270"/>
      <c r="H183" s="270" t="s">
        <v>1153</v>
      </c>
      <c r="I183" s="270" t="s">
        <v>1112</v>
      </c>
      <c r="J183" s="270"/>
      <c r="K183" s="316"/>
    </row>
    <row r="184" spans="2:11" s="1" customFormat="1" ht="15" customHeight="1">
      <c r="B184" s="293"/>
      <c r="C184" s="270" t="s">
        <v>1141</v>
      </c>
      <c r="D184" s="270"/>
      <c r="E184" s="270"/>
      <c r="F184" s="291" t="s">
        <v>1077</v>
      </c>
      <c r="G184" s="270"/>
      <c r="H184" s="270" t="s">
        <v>1154</v>
      </c>
      <c r="I184" s="270" t="s">
        <v>1112</v>
      </c>
      <c r="J184" s="270"/>
      <c r="K184" s="316"/>
    </row>
    <row r="185" spans="2:11" s="1" customFormat="1" ht="15" customHeight="1">
      <c r="B185" s="293"/>
      <c r="C185" s="270" t="s">
        <v>122</v>
      </c>
      <c r="D185" s="270"/>
      <c r="E185" s="270"/>
      <c r="F185" s="291" t="s">
        <v>1083</v>
      </c>
      <c r="G185" s="270"/>
      <c r="H185" s="270" t="s">
        <v>1155</v>
      </c>
      <c r="I185" s="270" t="s">
        <v>1079</v>
      </c>
      <c r="J185" s="270">
        <v>50</v>
      </c>
      <c r="K185" s="316"/>
    </row>
    <row r="186" spans="2:11" s="1" customFormat="1" ht="15" customHeight="1">
      <c r="B186" s="293"/>
      <c r="C186" s="270" t="s">
        <v>1156</v>
      </c>
      <c r="D186" s="270"/>
      <c r="E186" s="270"/>
      <c r="F186" s="291" t="s">
        <v>1083</v>
      </c>
      <c r="G186" s="270"/>
      <c r="H186" s="270" t="s">
        <v>1157</v>
      </c>
      <c r="I186" s="270" t="s">
        <v>1158</v>
      </c>
      <c r="J186" s="270"/>
      <c r="K186" s="316"/>
    </row>
    <row r="187" spans="2:11" s="1" customFormat="1" ht="15" customHeight="1">
      <c r="B187" s="293"/>
      <c r="C187" s="270" t="s">
        <v>1159</v>
      </c>
      <c r="D187" s="270"/>
      <c r="E187" s="270"/>
      <c r="F187" s="291" t="s">
        <v>1083</v>
      </c>
      <c r="G187" s="270"/>
      <c r="H187" s="270" t="s">
        <v>1160</v>
      </c>
      <c r="I187" s="270" t="s">
        <v>1158</v>
      </c>
      <c r="J187" s="270"/>
      <c r="K187" s="316"/>
    </row>
    <row r="188" spans="2:11" s="1" customFormat="1" ht="15" customHeight="1">
      <c r="B188" s="293"/>
      <c r="C188" s="270" t="s">
        <v>1161</v>
      </c>
      <c r="D188" s="270"/>
      <c r="E188" s="270"/>
      <c r="F188" s="291" t="s">
        <v>1083</v>
      </c>
      <c r="G188" s="270"/>
      <c r="H188" s="270" t="s">
        <v>1162</v>
      </c>
      <c r="I188" s="270" t="s">
        <v>1158</v>
      </c>
      <c r="J188" s="270"/>
      <c r="K188" s="316"/>
    </row>
    <row r="189" spans="2:11" s="1" customFormat="1" ht="15" customHeight="1">
      <c r="B189" s="293"/>
      <c r="C189" s="329" t="s">
        <v>1163</v>
      </c>
      <c r="D189" s="270"/>
      <c r="E189" s="270"/>
      <c r="F189" s="291" t="s">
        <v>1083</v>
      </c>
      <c r="G189" s="270"/>
      <c r="H189" s="270" t="s">
        <v>1164</v>
      </c>
      <c r="I189" s="270" t="s">
        <v>1165</v>
      </c>
      <c r="J189" s="330" t="s">
        <v>1166</v>
      </c>
      <c r="K189" s="316"/>
    </row>
    <row r="190" spans="2:11" s="1" customFormat="1" ht="15" customHeight="1">
      <c r="B190" s="293"/>
      <c r="C190" s="329" t="s">
        <v>49</v>
      </c>
      <c r="D190" s="270"/>
      <c r="E190" s="270"/>
      <c r="F190" s="291" t="s">
        <v>1077</v>
      </c>
      <c r="G190" s="270"/>
      <c r="H190" s="267" t="s">
        <v>1167</v>
      </c>
      <c r="I190" s="270" t="s">
        <v>1168</v>
      </c>
      <c r="J190" s="270"/>
      <c r="K190" s="316"/>
    </row>
    <row r="191" spans="2:11" s="1" customFormat="1" ht="15" customHeight="1">
      <c r="B191" s="293"/>
      <c r="C191" s="329" t="s">
        <v>1169</v>
      </c>
      <c r="D191" s="270"/>
      <c r="E191" s="270"/>
      <c r="F191" s="291" t="s">
        <v>1077</v>
      </c>
      <c r="G191" s="270"/>
      <c r="H191" s="270" t="s">
        <v>1170</v>
      </c>
      <c r="I191" s="270" t="s">
        <v>1112</v>
      </c>
      <c r="J191" s="270"/>
      <c r="K191" s="316"/>
    </row>
    <row r="192" spans="2:11" s="1" customFormat="1" ht="15" customHeight="1">
      <c r="B192" s="293"/>
      <c r="C192" s="329" t="s">
        <v>1171</v>
      </c>
      <c r="D192" s="270"/>
      <c r="E192" s="270"/>
      <c r="F192" s="291" t="s">
        <v>1077</v>
      </c>
      <c r="G192" s="270"/>
      <c r="H192" s="270" t="s">
        <v>1172</v>
      </c>
      <c r="I192" s="270" t="s">
        <v>1112</v>
      </c>
      <c r="J192" s="270"/>
      <c r="K192" s="316"/>
    </row>
    <row r="193" spans="2:11" s="1" customFormat="1" ht="15" customHeight="1">
      <c r="B193" s="293"/>
      <c r="C193" s="329" t="s">
        <v>1173</v>
      </c>
      <c r="D193" s="270"/>
      <c r="E193" s="270"/>
      <c r="F193" s="291" t="s">
        <v>1083</v>
      </c>
      <c r="G193" s="270"/>
      <c r="H193" s="270" t="s">
        <v>1174</v>
      </c>
      <c r="I193" s="270" t="s">
        <v>1112</v>
      </c>
      <c r="J193" s="270"/>
      <c r="K193" s="316"/>
    </row>
    <row r="194" spans="2:11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pans="2:11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pans="2:11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pans="2:11" s="1" customFormat="1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spans="2:11" s="1" customFormat="1" ht="13.5">
      <c r="B198" s="259"/>
      <c r="C198" s="260"/>
      <c r="D198" s="260"/>
      <c r="E198" s="260"/>
      <c r="F198" s="260"/>
      <c r="G198" s="260"/>
      <c r="H198" s="260"/>
      <c r="I198" s="260"/>
      <c r="J198" s="260"/>
      <c r="K198" s="261"/>
    </row>
    <row r="199" spans="2:11" s="1" customFormat="1" ht="21">
      <c r="B199" s="262"/>
      <c r="C199" s="390" t="s">
        <v>1175</v>
      </c>
      <c r="D199" s="390"/>
      <c r="E199" s="390"/>
      <c r="F199" s="390"/>
      <c r="G199" s="390"/>
      <c r="H199" s="390"/>
      <c r="I199" s="390"/>
      <c r="J199" s="390"/>
      <c r="K199" s="263"/>
    </row>
    <row r="200" spans="2:11" s="1" customFormat="1" ht="25.5" customHeight="1">
      <c r="B200" s="262"/>
      <c r="C200" s="332" t="s">
        <v>1176</v>
      </c>
      <c r="D200" s="332"/>
      <c r="E200" s="332"/>
      <c r="F200" s="332" t="s">
        <v>1177</v>
      </c>
      <c r="G200" s="333"/>
      <c r="H200" s="391" t="s">
        <v>1178</v>
      </c>
      <c r="I200" s="391"/>
      <c r="J200" s="391"/>
      <c r="K200" s="263"/>
    </row>
    <row r="201" spans="2:1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pans="2:11" s="1" customFormat="1" ht="15" customHeight="1">
      <c r="B202" s="293"/>
      <c r="C202" s="270" t="s">
        <v>1168</v>
      </c>
      <c r="D202" s="270"/>
      <c r="E202" s="270"/>
      <c r="F202" s="291" t="s">
        <v>50</v>
      </c>
      <c r="G202" s="270"/>
      <c r="H202" s="392" t="s">
        <v>1179</v>
      </c>
      <c r="I202" s="392"/>
      <c r="J202" s="392"/>
      <c r="K202" s="316"/>
    </row>
    <row r="203" spans="2:11" s="1" customFormat="1" ht="15" customHeight="1">
      <c r="B203" s="293"/>
      <c r="C203" s="270"/>
      <c r="D203" s="270"/>
      <c r="E203" s="270"/>
      <c r="F203" s="291" t="s">
        <v>51</v>
      </c>
      <c r="G203" s="270"/>
      <c r="H203" s="392" t="s">
        <v>1180</v>
      </c>
      <c r="I203" s="392"/>
      <c r="J203" s="392"/>
      <c r="K203" s="316"/>
    </row>
    <row r="204" spans="2:11" s="1" customFormat="1" ht="15" customHeight="1">
      <c r="B204" s="293"/>
      <c r="C204" s="270"/>
      <c r="D204" s="270"/>
      <c r="E204" s="270"/>
      <c r="F204" s="291" t="s">
        <v>54</v>
      </c>
      <c r="G204" s="270"/>
      <c r="H204" s="392" t="s">
        <v>1181</v>
      </c>
      <c r="I204" s="392"/>
      <c r="J204" s="392"/>
      <c r="K204" s="316"/>
    </row>
    <row r="205" spans="2:11" s="1" customFormat="1" ht="15" customHeight="1">
      <c r="B205" s="293"/>
      <c r="C205" s="270"/>
      <c r="D205" s="270"/>
      <c r="E205" s="270"/>
      <c r="F205" s="291" t="s">
        <v>52</v>
      </c>
      <c r="G205" s="270"/>
      <c r="H205" s="392" t="s">
        <v>1182</v>
      </c>
      <c r="I205" s="392"/>
      <c r="J205" s="392"/>
      <c r="K205" s="316"/>
    </row>
    <row r="206" spans="2:11" s="1" customFormat="1" ht="15" customHeight="1">
      <c r="B206" s="293"/>
      <c r="C206" s="270"/>
      <c r="D206" s="270"/>
      <c r="E206" s="270"/>
      <c r="F206" s="291" t="s">
        <v>53</v>
      </c>
      <c r="G206" s="270"/>
      <c r="H206" s="392" t="s">
        <v>1183</v>
      </c>
      <c r="I206" s="392"/>
      <c r="J206" s="392"/>
      <c r="K206" s="316"/>
    </row>
    <row r="207" spans="2:11" s="1" customFormat="1" ht="15" customHeight="1">
      <c r="B207" s="293"/>
      <c r="C207" s="270"/>
      <c r="D207" s="270"/>
      <c r="E207" s="270"/>
      <c r="F207" s="291"/>
      <c r="G207" s="270"/>
      <c r="H207" s="270"/>
      <c r="I207" s="270"/>
      <c r="J207" s="270"/>
      <c r="K207" s="316"/>
    </row>
    <row r="208" spans="2:11" s="1" customFormat="1" ht="15" customHeight="1">
      <c r="B208" s="293"/>
      <c r="C208" s="270" t="s">
        <v>1124</v>
      </c>
      <c r="D208" s="270"/>
      <c r="E208" s="270"/>
      <c r="F208" s="291" t="s">
        <v>84</v>
      </c>
      <c r="G208" s="270"/>
      <c r="H208" s="392" t="s">
        <v>1184</v>
      </c>
      <c r="I208" s="392"/>
      <c r="J208" s="392"/>
      <c r="K208" s="316"/>
    </row>
    <row r="209" spans="2:11" s="1" customFormat="1" ht="15" customHeight="1">
      <c r="B209" s="293"/>
      <c r="C209" s="270"/>
      <c r="D209" s="270"/>
      <c r="E209" s="270"/>
      <c r="F209" s="291" t="s">
        <v>1019</v>
      </c>
      <c r="G209" s="270"/>
      <c r="H209" s="392" t="s">
        <v>1020</v>
      </c>
      <c r="I209" s="392"/>
      <c r="J209" s="392"/>
      <c r="K209" s="316"/>
    </row>
    <row r="210" spans="2:11" s="1" customFormat="1" ht="15" customHeight="1">
      <c r="B210" s="293"/>
      <c r="C210" s="270"/>
      <c r="D210" s="270"/>
      <c r="E210" s="270"/>
      <c r="F210" s="291" t="s">
        <v>1017</v>
      </c>
      <c r="G210" s="270"/>
      <c r="H210" s="392" t="s">
        <v>1185</v>
      </c>
      <c r="I210" s="392"/>
      <c r="J210" s="392"/>
      <c r="K210" s="316"/>
    </row>
    <row r="211" spans="2:11" s="1" customFormat="1" ht="15" customHeight="1">
      <c r="B211" s="334"/>
      <c r="C211" s="270"/>
      <c r="D211" s="270"/>
      <c r="E211" s="270"/>
      <c r="F211" s="291" t="s">
        <v>1021</v>
      </c>
      <c r="G211" s="329"/>
      <c r="H211" s="393" t="s">
        <v>1022</v>
      </c>
      <c r="I211" s="393"/>
      <c r="J211" s="393"/>
      <c r="K211" s="335"/>
    </row>
    <row r="212" spans="2:11" s="1" customFormat="1" ht="15" customHeight="1">
      <c r="B212" s="334"/>
      <c r="C212" s="270"/>
      <c r="D212" s="270"/>
      <c r="E212" s="270"/>
      <c r="F212" s="291" t="s">
        <v>1023</v>
      </c>
      <c r="G212" s="329"/>
      <c r="H212" s="393" t="s">
        <v>995</v>
      </c>
      <c r="I212" s="393"/>
      <c r="J212" s="393"/>
      <c r="K212" s="335"/>
    </row>
    <row r="213" spans="2:11" s="1" customFormat="1" ht="15" customHeight="1">
      <c r="B213" s="334"/>
      <c r="C213" s="270"/>
      <c r="D213" s="270"/>
      <c r="E213" s="270"/>
      <c r="F213" s="291"/>
      <c r="G213" s="329"/>
      <c r="H213" s="320"/>
      <c r="I213" s="320"/>
      <c r="J213" s="320"/>
      <c r="K213" s="335"/>
    </row>
    <row r="214" spans="2:11" s="1" customFormat="1" ht="15" customHeight="1">
      <c r="B214" s="334"/>
      <c r="C214" s="270" t="s">
        <v>1148</v>
      </c>
      <c r="D214" s="270"/>
      <c r="E214" s="270"/>
      <c r="F214" s="291">
        <v>1</v>
      </c>
      <c r="G214" s="329"/>
      <c r="H214" s="393" t="s">
        <v>1186</v>
      </c>
      <c r="I214" s="393"/>
      <c r="J214" s="393"/>
      <c r="K214" s="335"/>
    </row>
    <row r="215" spans="2:11" s="1" customFormat="1" ht="15" customHeight="1">
      <c r="B215" s="334"/>
      <c r="C215" s="270"/>
      <c r="D215" s="270"/>
      <c r="E215" s="270"/>
      <c r="F215" s="291">
        <v>2</v>
      </c>
      <c r="G215" s="329"/>
      <c r="H215" s="393" t="s">
        <v>1187</v>
      </c>
      <c r="I215" s="393"/>
      <c r="J215" s="393"/>
      <c r="K215" s="335"/>
    </row>
    <row r="216" spans="2:11" s="1" customFormat="1" ht="15" customHeight="1">
      <c r="B216" s="334"/>
      <c r="C216" s="270"/>
      <c r="D216" s="270"/>
      <c r="E216" s="270"/>
      <c r="F216" s="291">
        <v>3</v>
      </c>
      <c r="G216" s="329"/>
      <c r="H216" s="393" t="s">
        <v>1188</v>
      </c>
      <c r="I216" s="393"/>
      <c r="J216" s="393"/>
      <c r="K216" s="335"/>
    </row>
    <row r="217" spans="2:11" s="1" customFormat="1" ht="15" customHeight="1">
      <c r="B217" s="334"/>
      <c r="C217" s="270"/>
      <c r="D217" s="270"/>
      <c r="E217" s="270"/>
      <c r="F217" s="291">
        <v>4</v>
      </c>
      <c r="G217" s="329"/>
      <c r="H217" s="393" t="s">
        <v>1189</v>
      </c>
      <c r="I217" s="393"/>
      <c r="J217" s="393"/>
      <c r="K217" s="335"/>
    </row>
    <row r="218" spans="2:11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STA - Stavební část</vt:lpstr>
      <vt:lpstr>ELE - Elektroinstalace</vt:lpstr>
      <vt:lpstr>VRN - Vedlejší rozpočtové...</vt:lpstr>
      <vt:lpstr>Pokyny pro vyplnění</vt:lpstr>
      <vt:lpstr>'ELE - Elektroinstalace'!Názvy_tisku</vt:lpstr>
      <vt:lpstr>'Rekapitulace stavby'!Názvy_tisku</vt:lpstr>
      <vt:lpstr>'STA - Stavební část'!Názvy_tisku</vt:lpstr>
      <vt:lpstr>'VRN - Vedlejší rozpočtové...'!Názvy_tisku</vt:lpstr>
      <vt:lpstr>'ELE - Elektroinstalace'!Oblast_tisku</vt:lpstr>
      <vt:lpstr>'Pokyny pro vyplnění'!Oblast_tisku</vt:lpstr>
      <vt:lpstr>'Rekapitulace stavby'!Oblast_tisku</vt:lpstr>
      <vt:lpstr>'STA - Stavební část'!Oblast_tisku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created xsi:type="dcterms:W3CDTF">2023-08-01T20:35:57Z</dcterms:created>
  <dcterms:modified xsi:type="dcterms:W3CDTF">2023-08-02T19:11:49Z</dcterms:modified>
</cp:coreProperties>
</file>