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"/>
    </mc:Choice>
  </mc:AlternateContent>
  <bookViews>
    <workbookView xWindow="0" yWindow="0" windowWidth="0" windowHeight="0"/>
  </bookViews>
  <sheets>
    <sheet name="Rekapitulace stavby" sheetId="1" r:id="rId1"/>
    <sheet name="D1_01_1-P27 - Stavební - ..." sheetId="2" r:id="rId2"/>
    <sheet name="D1_01_3-P27 - Požárně bez..." sheetId="3" r:id="rId3"/>
    <sheet name="D1_01_4h3-P27 - ZPPRS - z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'D1_01_1-P27 - Stavební - ...'!$C$135:$K$188</definedName>
    <definedName name="_xlnm.Print_Area" localSheetId="1">'D1_01_1-P27 - Stavební - ...'!$C$4:$J$76,'D1_01_1-P27 - Stavební - ...'!$C$82:$J$115,'D1_01_1-P27 - Stavební - ...'!$C$121:$K$188</definedName>
    <definedName name="_xlnm.Print_Titles" localSheetId="1">'D1_01_1-P27 - Stavební - ...'!$135:$135</definedName>
    <definedName name="_xlnm._FilterDatabase" localSheetId="2" hidden="1">'D1_01_3-P27 - Požárně bez...'!$C$131:$K$172</definedName>
    <definedName name="_xlnm.Print_Area" localSheetId="2">'D1_01_3-P27 - Požárně bez...'!$C$4:$J$76,'D1_01_3-P27 - Požárně bez...'!$C$82:$J$111,'D1_01_3-P27 - Požárně bez...'!$C$117:$K$172</definedName>
    <definedName name="_xlnm.Print_Titles" localSheetId="2">'D1_01_3-P27 - Požárně bez...'!$131:$131</definedName>
    <definedName name="_xlnm._FilterDatabase" localSheetId="3" hidden="1">'D1_01_4h3-P27 - ZPPRS - z...'!$C$132:$K$154</definedName>
    <definedName name="_xlnm.Print_Area" localSheetId="3">'D1_01_4h3-P27 - ZPPRS - z...'!$C$4:$J$76,'D1_01_4h3-P27 - ZPPRS - z...'!$C$82:$J$112,'D1_01_4h3-P27 - ZPPRS - z...'!$C$118:$K$154</definedName>
    <definedName name="_xlnm.Print_Titles" localSheetId="3">'D1_01_4h3-P27 - ZPPRS - z...'!$132:$132</definedName>
  </definedNames>
  <calcPr/>
</workbook>
</file>

<file path=xl/calcChain.xml><?xml version="1.0" encoding="utf-8"?>
<calcChain xmlns="http://schemas.openxmlformats.org/spreadsheetml/2006/main">
  <c i="4" l="1" r="J41"/>
  <c r="J40"/>
  <c i="1" r="AY98"/>
  <c i="4" r="J39"/>
  <c i="1" r="AX98"/>
  <c i="4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9"/>
  <c r="F129"/>
  <c r="F127"/>
  <c r="E125"/>
  <c r="BI110"/>
  <c r="BH110"/>
  <c r="BG110"/>
  <c r="BF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3"/>
  <c r="F93"/>
  <c r="F91"/>
  <c r="E89"/>
  <c r="J26"/>
  <c r="E26"/>
  <c r="J130"/>
  <c r="J25"/>
  <c r="J20"/>
  <c r="E20"/>
  <c r="F130"/>
  <c r="J19"/>
  <c r="J14"/>
  <c r="J127"/>
  <c r="E7"/>
  <c r="E121"/>
  <c i="3" r="J41"/>
  <c r="J40"/>
  <c i="1" r="AY97"/>
  <c i="3" r="J39"/>
  <c i="1" r="AX97"/>
  <c i="3" r="BI161"/>
  <c r="BH161"/>
  <c r="BG161"/>
  <c r="BF161"/>
  <c r="T161"/>
  <c r="R161"/>
  <c r="P161"/>
  <c r="BI160"/>
  <c r="BH160"/>
  <c r="BG160"/>
  <c r="BF160"/>
  <c r="T160"/>
  <c r="R160"/>
  <c r="P160"/>
  <c r="BI148"/>
  <c r="BH148"/>
  <c r="BG148"/>
  <c r="BF148"/>
  <c r="T148"/>
  <c r="R148"/>
  <c r="P148"/>
  <c r="BI147"/>
  <c r="BH147"/>
  <c r="BG147"/>
  <c r="BF147"/>
  <c r="T147"/>
  <c r="R147"/>
  <c r="P147"/>
  <c r="BI135"/>
  <c r="BH135"/>
  <c r="BG135"/>
  <c r="BF135"/>
  <c r="T135"/>
  <c r="R135"/>
  <c r="P135"/>
  <c r="J129"/>
  <c r="J128"/>
  <c r="F128"/>
  <c r="F126"/>
  <c r="E124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4"/>
  <c r="J93"/>
  <c r="F93"/>
  <c r="F91"/>
  <c r="E89"/>
  <c r="J20"/>
  <c r="E20"/>
  <c r="F94"/>
  <c r="J19"/>
  <c r="J14"/>
  <c r="J91"/>
  <c r="E7"/>
  <c r="E120"/>
  <c i="2" r="J41"/>
  <c r="J40"/>
  <c i="1" r="AY96"/>
  <c i="2" r="J39"/>
  <c i="1" r="AX96"/>
  <c i="2" r="BI184"/>
  <c r="BH184"/>
  <c r="BG184"/>
  <c r="BF184"/>
  <c r="T184"/>
  <c r="T183"/>
  <c r="R184"/>
  <c r="R183"/>
  <c r="P184"/>
  <c r="P183"/>
  <c r="BI171"/>
  <c r="BH171"/>
  <c r="BG171"/>
  <c r="BF171"/>
  <c r="T171"/>
  <c r="R171"/>
  <c r="P171"/>
  <c r="BI167"/>
  <c r="BH167"/>
  <c r="BG167"/>
  <c r="BF167"/>
  <c r="T167"/>
  <c r="R167"/>
  <c r="P167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39"/>
  <c r="BH139"/>
  <c r="BG139"/>
  <c r="BF139"/>
  <c r="T139"/>
  <c r="T138"/>
  <c r="T137"/>
  <c r="R139"/>
  <c r="R138"/>
  <c r="R137"/>
  <c r="P139"/>
  <c r="P138"/>
  <c r="P137"/>
  <c r="J133"/>
  <c r="J132"/>
  <c r="F132"/>
  <c r="F130"/>
  <c r="E128"/>
  <c r="BI113"/>
  <c r="BH113"/>
  <c r="BG113"/>
  <c r="BF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J94"/>
  <c r="J93"/>
  <c r="F93"/>
  <c r="F91"/>
  <c r="E89"/>
  <c r="J20"/>
  <c r="E20"/>
  <c r="F133"/>
  <c r="J19"/>
  <c r="J14"/>
  <c r="J130"/>
  <c r="E7"/>
  <c r="E124"/>
  <c i="1" r="L90"/>
  <c r="AM90"/>
  <c r="AM89"/>
  <c r="L89"/>
  <c r="AM87"/>
  <c r="L87"/>
  <c r="L85"/>
  <c r="L84"/>
  <c i="2" r="J171"/>
  <c r="BK155"/>
  <c r="BK139"/>
  <c i="3" r="BK160"/>
  <c r="J135"/>
  <c r="J160"/>
  <c i="4" r="BK154"/>
  <c r="J147"/>
  <c r="J148"/>
  <c r="J142"/>
  <c r="BK137"/>
  <c r="BK135"/>
  <c r="BK149"/>
  <c r="BK145"/>
  <c r="J140"/>
  <c r="J138"/>
  <c i="2" r="BK184"/>
  <c r="BK167"/>
  <c r="BK152"/>
  <c i="1" r="AS95"/>
  <c i="3" r="BK147"/>
  <c i="4" r="BK150"/>
  <c r="J154"/>
  <c r="BK147"/>
  <c r="BK140"/>
  <c r="BK136"/>
  <c r="BK153"/>
  <c r="BK148"/>
  <c r="BK144"/>
  <c r="BK139"/>
  <c i="2" r="J184"/>
  <c r="J167"/>
  <c r="J152"/>
  <c i="3" r="J161"/>
  <c r="J147"/>
  <c r="BK148"/>
  <c i="4" r="J153"/>
  <c r="J149"/>
  <c r="J150"/>
  <c r="J144"/>
  <c r="J139"/>
  <c r="BK141"/>
  <c r="J137"/>
  <c i="2" r="BK171"/>
  <c r="J155"/>
  <c r="J139"/>
  <c i="3" r="J148"/>
  <c r="BK161"/>
  <c r="BK135"/>
  <c i="4" r="BK152"/>
  <c r="J146"/>
  <c r="J145"/>
  <c r="J141"/>
  <c r="BK138"/>
  <c r="J136"/>
  <c r="J152"/>
  <c r="BK146"/>
  <c r="BK142"/>
  <c r="J135"/>
  <c i="2" l="1" r="P154"/>
  <c r="P153"/>
  <c r="P136"/>
  <c i="1" r="AU96"/>
  <c i="3" r="P134"/>
  <c r="P133"/>
  <c r="P132"/>
  <c i="1" r="AU97"/>
  <c i="2" r="R154"/>
  <c r="R153"/>
  <c r="R136"/>
  <c i="3" r="R134"/>
  <c r="R133"/>
  <c r="R132"/>
  <c i="4" r="P134"/>
  <c r="BK143"/>
  <c r="J143"/>
  <c r="J100"/>
  <c r="R143"/>
  <c r="P151"/>
  <c i="2" r="T154"/>
  <c r="T153"/>
  <c r="T136"/>
  <c i="3" r="BK134"/>
  <c r="J134"/>
  <c r="J100"/>
  <c i="4" r="T134"/>
  <c r="P143"/>
  <c r="BK151"/>
  <c r="J151"/>
  <c r="J101"/>
  <c r="R151"/>
  <c i="2" r="BK154"/>
  <c r="BK153"/>
  <c r="J153"/>
  <c r="J102"/>
  <c i="3" r="T134"/>
  <c r="T133"/>
  <c r="T132"/>
  <c i="4" r="BK134"/>
  <c r="J134"/>
  <c r="J99"/>
  <c r="R134"/>
  <c r="R133"/>
  <c r="T143"/>
  <c r="T151"/>
  <c i="2" r="BK151"/>
  <c r="J151"/>
  <c r="J101"/>
  <c r="BK138"/>
  <c r="J138"/>
  <c r="J100"/>
  <c r="BK183"/>
  <c r="J183"/>
  <c r="J104"/>
  <c i="3" r="BK133"/>
  <c r="J133"/>
  <c r="J99"/>
  <c i="4" r="J91"/>
  <c r="J94"/>
  <c r="BE135"/>
  <c r="BE138"/>
  <c r="BE140"/>
  <c r="BE141"/>
  <c r="BE147"/>
  <c r="F94"/>
  <c r="E85"/>
  <c r="BE136"/>
  <c r="BE137"/>
  <c r="BE139"/>
  <c r="BE142"/>
  <c r="BE144"/>
  <c r="BE145"/>
  <c r="BE146"/>
  <c r="BE148"/>
  <c r="BE154"/>
  <c r="BE149"/>
  <c r="BE150"/>
  <c r="BE152"/>
  <c r="BE153"/>
  <c i="2" r="J154"/>
  <c r="J103"/>
  <c i="3" r="F129"/>
  <c r="BE160"/>
  <c r="E85"/>
  <c r="J126"/>
  <c r="BE147"/>
  <c r="BE135"/>
  <c r="BE148"/>
  <c r="BE161"/>
  <c i="2" r="E85"/>
  <c r="J91"/>
  <c r="F94"/>
  <c r="BE139"/>
  <c r="BE152"/>
  <c r="BE155"/>
  <c r="BE167"/>
  <c r="BE171"/>
  <c r="BE184"/>
  <c r="F41"/>
  <c i="1" r="BD96"/>
  <c i="4" r="F40"/>
  <c i="1" r="BC98"/>
  <c i="3" r="F40"/>
  <c i="1" r="BC97"/>
  <c i="3" r="F41"/>
  <c i="1" r="BD97"/>
  <c i="2" r="F40"/>
  <c i="1" r="BC96"/>
  <c i="4" r="F38"/>
  <c i="1" r="BA98"/>
  <c i="4" r="F41"/>
  <c i="1" r="BD98"/>
  <c i="3" r="J38"/>
  <c i="1" r="AW97"/>
  <c i="2" r="J38"/>
  <c i="1" r="AW96"/>
  <c i="4" r="J38"/>
  <c i="1" r="AW98"/>
  <c i="4" r="F39"/>
  <c i="1" r="BB98"/>
  <c i="3" r="F38"/>
  <c i="1" r="BA97"/>
  <c r="AS94"/>
  <c i="2" r="F38"/>
  <c i="1" r="BA96"/>
  <c i="2" r="F39"/>
  <c i="1" r="BB96"/>
  <c i="3" r="F39"/>
  <c i="1" r="BB97"/>
  <c i="4" l="1" r="P133"/>
  <c i="1" r="AU98"/>
  <c i="4" r="T133"/>
  <c i="2" r="BK137"/>
  <c r="J137"/>
  <c r="J99"/>
  <c i="4" r="BK133"/>
  <c r="J133"/>
  <c r="J98"/>
  <c r="J32"/>
  <c i="3" r="BK132"/>
  <c r="J132"/>
  <c r="J98"/>
  <c r="J32"/>
  <c i="1" r="AU95"/>
  <c r="AU94"/>
  <c r="BA95"/>
  <c r="BA94"/>
  <c r="W30"/>
  <c r="BD95"/>
  <c r="BD94"/>
  <c r="W33"/>
  <c i="3" r="J109"/>
  <c r="BE109"/>
  <c r="J37"/>
  <c i="1" r="AV97"/>
  <c r="AT97"/>
  <c i="4" r="J110"/>
  <c r="J104"/>
  <c r="J33"/>
  <c r="J34"/>
  <c i="1" r="AG98"/>
  <c r="BC95"/>
  <c r="BC94"/>
  <c r="AY94"/>
  <c r="BB95"/>
  <c r="AX95"/>
  <c i="4" l="1" r="BE110"/>
  <c i="2" r="BK136"/>
  <c r="J136"/>
  <c r="J98"/>
  <c r="J32"/>
  <c i="4" r="J37"/>
  <c i="1" r="AV98"/>
  <c r="AT98"/>
  <c r="AN98"/>
  <c r="BB94"/>
  <c r="W31"/>
  <c r="AY95"/>
  <c i="3" r="F37"/>
  <c i="1" r="AZ97"/>
  <c i="4" r="J112"/>
  <c i="1" r="AW94"/>
  <c r="AK30"/>
  <c r="AW95"/>
  <c r="W32"/>
  <c i="4" r="F37"/>
  <c i="1" r="AZ98"/>
  <c i="2" r="J113"/>
  <c r="BE113"/>
  <c r="J37"/>
  <c i="1" r="AV96"/>
  <c r="AT96"/>
  <c i="3" r="J103"/>
  <c r="J111"/>
  <c i="4" l="1" r="J43"/>
  <c i="3" r="J33"/>
  <c i="2" r="J107"/>
  <c r="J115"/>
  <c i="1" r="AX94"/>
  <c i="3" r="J34"/>
  <c i="1" r="AG97"/>
  <c r="AN97"/>
  <c i="2" r="F37"/>
  <c i="1" r="AZ96"/>
  <c r="AZ95"/>
  <c r="AV95"/>
  <c r="AT95"/>
  <c i="2" l="1" r="J33"/>
  <c i="3" r="J43"/>
  <c i="2" r="J34"/>
  <c i="1" r="AG96"/>
  <c r="AN96"/>
  <c r="AZ94"/>
  <c r="AV94"/>
  <c r="AK29"/>
  <c i="2" l="1" r="J43"/>
  <c i="1" r="AG95"/>
  <c r="AG94"/>
  <c r="AK26"/>
  <c r="AK35"/>
  <c r="W29"/>
  <c r="AT94"/>
  <c l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<sst xmlns="http://schemas.openxmlformats.org/spreadsheetml/2006/main">
  <si>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</si>
  <si>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</si>
  <si>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</si>
  <si>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</si>
  <si>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</si>
  <si>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{0284c63e-00bb-4442-8dbd-0f0213206085}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</si>
  <si>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</si>
  <si>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</si>
  <si>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</si>
  <si>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</si>
  <si>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</si>
  <si>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</si>
  <si>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</si>
  <si>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</si>
  <si>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A06-18-P-Z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</si>
  <si>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</si>
  <si>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</si>
  <si>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CUP Pardubice - Změny</t>
  </si>
  <si>
    <t>KSO:</t>
  </si>
  <si>
    <t>CC-CZ:</t>
  </si>
  <si>
    <t>Místo:</t>
  </si>
  <si>
    <t>Pardubice</t>
  </si>
  <si>
    <t>Datum:</t>
  </si>
  <si>
    <t>11. 10. 2021</t>
  </si>
  <si>
    <t>Zadavatel:</t>
  </si>
  <si>
    <t>IČ:</t>
  </si>
  <si>
    <t>Pardubický kraj</t>
  </si>
  <si>
    <t>DIČ:</t>
  </si>
  <si>
    <t>Uchazeč:</t>
  </si>
  <si>
    <t>Vyplň údaj</t>
  </si>
  <si>
    <t>Projektant:</t>
  </si>
  <si>
    <t>Atelier Penta v.o.s.,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</si>
  <si>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</si>
  <si>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</si>
  <si>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</si>
  <si>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</si>
  <si>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</si>
  <si>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</si>
  <si>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</si>
  <si>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</si>
  <si>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</si>
  <si>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</si>
  <si>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</si>
  <si>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</si>
  <si>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</si>
  <si>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</si>
  <si>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</si>
  <si>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</si>
  <si>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</si>
  <si>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</si>
  <si>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</si>
  <si>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</si>
  <si>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</si>
  <si>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</si>
  <si>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</si>
  <si>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</si>
  <si>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</si>
  <si>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</si>
  <si>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</si>
  <si>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</si>
  <si>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</si>
  <si>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</si>
  <si>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</si>
  <si>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</si>
  <si>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</si>
  <si>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</si>
  <si>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</si>
  <si>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</si>
  <si>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</si>
  <si>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</si>
  <si>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</si>
  <si>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</si>
  <si>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</si>
  <si>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</si>
  <si>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</si>
  <si>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</si>
  <si>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</si>
  <si>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</si>
  <si>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</si>
  <si>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</si>
  <si>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D1_01-F1</t>
  </si>
  <si>
    <t>Centrální urgentní příjem - fáze I.</t>
  </si>
  <si>
    <t>STA</t>
  </si>
  <si>
    <t>1</t>
  </si>
  <si>
    <t>{3ebe14c6-13ef-4ece-b575-a63539a1ebeb}</t>
  </si>
  <si>
    <t>2</t>
  </si>
  <si>
    <t>/</t>
  </si>
  <si>
    <t>D1_01_1-P27</t>
  </si>
  <si>
    <t>Stavební - Změna P27</t>
  </si>
  <si>
    <t>Soupis</t>
  </si>
  <si>
    <t>{00a91320-a6bb-4c05-9ed4-79202b7c19d5}</t>
  </si>
  <si>
    <t>D1_01_3-P27</t>
  </si>
  <si>
    <t>Požárně bezpečnostní řešení - Změna P27</t>
  </si>
  <si>
    <t>{371426c6-7f24-421c-8db9-ecd50d087ac8}</t>
  </si>
  <si>
    <t>D1_01_4h3-P27</t>
  </si>
  <si>
    <t>ZPPRS - zářízení pro posílení rádiového signálu - Změna P27</t>
  </si>
  <si>
    <t>{a6a22a9d-1835-4dcc-b25f-70f81845da03}</t>
  </si>
  <si>
    <t>KRYCÍ LIST SOUPISU PRACÍ</t>
  </si>
  <si>
    <t>Objekt:</t>
  </si>
  <si>
    <t>D1_01-F1 - Centrální urgentní příjem - fáze I.</t>
  </si>
  <si>
    <t>Soupis:</t>
  </si>
  <si>
    <t>D1_01_1-P27 - Stavební - Změna P27</t>
  </si>
  <si>
    <t>Bc. Čermák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</si>
  <si>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</si>
  <si>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</si>
  <si>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</si>
  <si>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</si>
  <si>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</si>
  <si>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</si>
  <si>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</si>
  <si>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</si>
  <si>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</si>
  <si>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</si>
  <si>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</si>
  <si>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763 - Konstrukce suché výstavby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</si>
  <si>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</si>
  <si>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</si>
  <si>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</si>
  <si>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</si>
  <si>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</si>
  <si>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</si>
  <si>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</si>
  <si>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</si>
  <si>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</si>
  <si>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</si>
  <si>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</si>
  <si>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</si>
  <si>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</si>
  <si>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</si>
  <si>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</si>
  <si>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</si>
  <si>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</si>
  <si>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</si>
  <si>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</si>
  <si>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</si>
  <si>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</si>
  <si>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</si>
  <si>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</si>
  <si>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</si>
  <si>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</si>
  <si>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</si>
  <si>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</si>
  <si>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</si>
  <si>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</si>
  <si>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</si>
  <si>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</si>
  <si>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</si>
  <si>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</si>
  <si>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2020 01</t>
  </si>
  <si>
    <t>4</t>
  </si>
  <si>
    <t>-46466306</t>
  </si>
  <si>
    <t>VV</t>
  </si>
  <si>
    <t>Příprava pro profese:</t>
  </si>
  <si>
    <t>"1.PP" 46,5+82,29</t>
  </si>
  <si>
    <t>"1.NP" 94,86+7,62</t>
  </si>
  <si>
    <t>"2.NP" 16,99+12,92+20,1</t>
  </si>
  <si>
    <t>"3.NP" 1,65+6,4+3,26</t>
  </si>
  <si>
    <t>"4.NP" 32,75+8,64+5,28</t>
  </si>
  <si>
    <t>"5.NP" 2,84+5,67+2,5</t>
  </si>
  <si>
    <t>"6.NP" 2,84+5,67+2,5</t>
  </si>
  <si>
    <t>"7.NP" 12,8+9,06+11,82</t>
  </si>
  <si>
    <t>"8.NP" 5,22+5,25</t>
  </si>
  <si>
    <t>Součet</t>
  </si>
  <si>
    <t>998</t>
  </si>
  <si>
    <t>Přesun hmot</t>
  </si>
  <si>
    <t>998017004</t>
  </si>
  <si>
    <t>Přesun hmot s omezením mechanizace pro budovy v do 36 m</t>
  </si>
  <si>
    <t>t</t>
  </si>
  <si>
    <t>-1991368258</t>
  </si>
  <si>
    <t>PSV</t>
  </si>
  <si>
    <t>Práce a dodávky PSV</t>
  </si>
  <si>
    <t>763</t>
  </si>
  <si>
    <t>Konstrukce suché výstavby</t>
  </si>
  <si>
    <t>3</t>
  </si>
  <si>
    <t>763135611</t>
  </si>
  <si>
    <t>Montáž kazet SDK kazetového podhledu</t>
  </si>
  <si>
    <t>16</t>
  </si>
  <si>
    <t>-1747136380</t>
  </si>
  <si>
    <t>763164535r01</t>
  </si>
  <si>
    <t>SDK obklad kcí tvaru L š do 0,8 m desky 1xDF 12,5</t>
  </si>
  <si>
    <t>m</t>
  </si>
  <si>
    <t>311159118</t>
  </si>
  <si>
    <t>"instalační kanál - výtahová šachta" 32,5</t>
  </si>
  <si>
    <t>5</t>
  </si>
  <si>
    <t>763431871</t>
  </si>
  <si>
    <t>Demontáž vyjímatelných panelů minerálního podhledu připevněných na zavěšeném roštu</t>
  </si>
  <si>
    <t>1284749991</t>
  </si>
  <si>
    <t>HZS</t>
  </si>
  <si>
    <t>Hodinové zúčtovací sazby</t>
  </si>
  <si>
    <t>6</t>
  </si>
  <si>
    <t>HZS4231r01</t>
  </si>
  <si>
    <t>Hodinová zúčtovací sazba technik</t>
  </si>
  <si>
    <t>hod</t>
  </si>
  <si>
    <t>512</t>
  </si>
  <si>
    <t>-2130993453</t>
  </si>
  <si>
    <t>- zajištění výtahu a obsluha kvalifikovaným technikem, při montáži elektro-kastlíku ve výtahové šachtě</t>
  </si>
  <si>
    <t>D1_01_3-P27 - Požárně bezpečnostní řešení - Změna P27</t>
  </si>
  <si>
    <t xml:space="preserve">    PBŘ - Požárně bezpečnostrní řešení</t>
  </si>
  <si>
    <t>Mimostav. doprava</t>
  </si>
  <si>
    <t>Ostatní</t>
  </si>
  <si>
    <t>PBŘ</t>
  </si>
  <si>
    <t>Požárně bezpečnostrní řešení</t>
  </si>
  <si>
    <t>PBR1PENA</t>
  </si>
  <si>
    <t>MONTÁŽ PROTIPOŽÁRNÍ PĚNY</t>
  </si>
  <si>
    <t>KS</t>
  </si>
  <si>
    <t>314103733</t>
  </si>
  <si>
    <t>Prostupy profese:</t>
  </si>
  <si>
    <t>"1.PP" 9</t>
  </si>
  <si>
    <t>"1.NP"4</t>
  </si>
  <si>
    <t>"2.NP" 3</t>
  </si>
  <si>
    <t>"3.NP" 1</t>
  </si>
  <si>
    <t>"4.NP" 3</t>
  </si>
  <si>
    <t>"5.NP" 2</t>
  </si>
  <si>
    <t>"6.NP" 2</t>
  </si>
  <si>
    <t>"7.NP" 6</t>
  </si>
  <si>
    <t>"8.NP" 2</t>
  </si>
  <si>
    <t>M</t>
  </si>
  <si>
    <t>PBR100PENA</t>
  </si>
  <si>
    <t>požární pěna pro kabely, kovové trubky a plastové trubky do DN 50 v 300 ml tubách</t>
  </si>
  <si>
    <t>8</t>
  </si>
  <si>
    <t>1575627306</t>
  </si>
  <si>
    <t>PBR1TMEL</t>
  </si>
  <si>
    <t>MONTÁŽ PROTIPOŽÁRNÍHO TMELU</t>
  </si>
  <si>
    <t>-2113189487</t>
  </si>
  <si>
    <t>PBR100tmel</t>
  </si>
  <si>
    <t>požární tmel v 310 ml tubách</t>
  </si>
  <si>
    <t>2130680365</t>
  </si>
  <si>
    <t>PBR-DMNTZ</t>
  </si>
  <si>
    <t>DEMONTÁŽ DOČASNÉ PROTIPOŽÁRNÍ UCPÁVKY Z PĚNY A TMELU</t>
  </si>
  <si>
    <t>-1354386147</t>
  </si>
  <si>
    <t>D1_01_4h3-P27 - ZPPRS - zářízení pro posílení rádiového signálu - Změna P27</t>
  </si>
  <si>
    <t xml:space="preserve"> </t>
  </si>
  <si>
    <t xml:space="preserve">D1 - </t>
  </si>
  <si>
    <t>D1</t>
  </si>
  <si>
    <t>Pol358</t>
  </si>
  <si>
    <t xml:space="preserve">Objektový převaděč analog HZS  frekvenční pásmo 136-174 MHz, kanálová rozteč 12,5 kHz, duplexní odstup 4,6 MHz uživatelsky nastavitelný, regulovatelný výkon 1-50 W</t>
  </si>
  <si>
    <t>ks</t>
  </si>
  <si>
    <t>Pol359</t>
  </si>
  <si>
    <t>Duplexer pro objektový převaděč</t>
  </si>
  <si>
    <t>Pol360</t>
  </si>
  <si>
    <t>Napájecí zdroj pro převaděč se zálohou napájení pří výpadku sítě po dobu 60 minut</t>
  </si>
  <si>
    <t>Pol361</t>
  </si>
  <si>
    <t>Racková skříň - rozvaděč nástěnný, 600x500mm, výška 18U, prosklené dveře, krytí IP30, nosnost/zatížitelnost min 80kg, včetně jističového panelu a zemnicí sběrnice</t>
  </si>
  <si>
    <t>Pol362</t>
  </si>
  <si>
    <t>Anténa všesmerová pásmo 400/160 MHz prutová, včetně protiváhy a konektorové redukce FME-male / N-male</t>
  </si>
  <si>
    <t>10</t>
  </si>
  <si>
    <t>Pol363</t>
  </si>
  <si>
    <t>Rozbočovač dvoucestný (-3.3 dB/ -3.3 dB)</t>
  </si>
  <si>
    <t>12</t>
  </si>
  <si>
    <t>Pol364</t>
  </si>
  <si>
    <t>Odbočovač (-6 dB/ -1.3 dB)</t>
  </si>
  <si>
    <t>14</t>
  </si>
  <si>
    <t>Pol365</t>
  </si>
  <si>
    <t>Odbočovač (-10 dB/ -0.5 dB)</t>
  </si>
  <si>
    <t>Pol366</t>
  </si>
  <si>
    <t>Koaxiální kabel 1/2", nízkoútlumový</t>
  </si>
  <si>
    <t>18</t>
  </si>
  <si>
    <t>Pol367</t>
  </si>
  <si>
    <t>Konektor N-male na kabel 1/2"</t>
  </si>
  <si>
    <t>20</t>
  </si>
  <si>
    <t>Pol368</t>
  </si>
  <si>
    <t>Konektor N-female na kabel 1/2"</t>
  </si>
  <si>
    <t>22</t>
  </si>
  <si>
    <t>Pol369</t>
  </si>
  <si>
    <t>Příchytka plastová pro kabel 1/2", dle specifikace výrobce kabelu</t>
  </si>
  <si>
    <t>24</t>
  </si>
  <si>
    <t>Pol370</t>
  </si>
  <si>
    <t>Příchytka kovová pro kabel 1/2", dle specifikace výrobce kabelu</t>
  </si>
  <si>
    <t>26</t>
  </si>
  <si>
    <t>Pol371</t>
  </si>
  <si>
    <t>Kovová stahovací páska</t>
  </si>
  <si>
    <t>28</t>
  </si>
  <si>
    <t>Pol372</t>
  </si>
  <si>
    <t>Pomocný montážní materiál - hmoždinky, šrouby, kabelové štítky apod.</t>
  </si>
  <si>
    <t>kpl</t>
  </si>
  <si>
    <t>30</t>
  </si>
  <si>
    <t>Pol373</t>
  </si>
  <si>
    <t>Kontrola kabelových rozvodů, včetně měření DTF kabelů a SWR antén</t>
  </si>
  <si>
    <t>32</t>
  </si>
  <si>
    <t>Pol374</t>
  </si>
  <si>
    <t>Měření pokrytí a zkoušky spojení v jednotlivých patrech</t>
  </si>
  <si>
    <t>34</t>
  </si>
  <si>
    <t>Pol375</t>
  </si>
  <si>
    <t>Dokumentace skutečného provedení</t>
  </si>
  <si>
    <t>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</si>
</sst>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A06-18-P-Z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CUP Pardubice - Změny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Pardubice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11. 10. 2021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Pardubický kraj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Atelier Penta v.o.s., Mrštíkova 12, Jihlava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Avuk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23.2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'D1_01_1-P27 - Stavební - ...'!J34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'D1_01_1-P27 - Stavební - ...'!P136</f>
        <v>0</v>
      </c>
      <c r="AV96" s="138">
        <f>'D1_01_1-P27 - Stavební - ...'!J37</f>
        <v>0</v>
      </c>
      <c r="AW96" s="138">
        <f>'D1_01_1-P27 - Stavební - ...'!J38</f>
        <v>0</v>
      </c>
      <c r="AX96" s="138">
        <f>'D1_01_1-P27 - Stavební - ...'!J39</f>
        <v>0</v>
      </c>
      <c r="AY96" s="138">
        <f>'D1_01_1-P27 - Stavební - ...'!J40</f>
        <v>0</v>
      </c>
      <c r="AZ96" s="138">
        <f>'D1_01_1-P27 - Stavební - ...'!F37</f>
        <v>0</v>
      </c>
      <c r="BA96" s="138">
        <f>'D1_01_1-P27 - Stavební - ...'!F38</f>
        <v>0</v>
      </c>
      <c r="BB96" s="138">
        <f>'D1_01_1-P27 - Stavební - ...'!F39</f>
        <v>0</v>
      </c>
      <c r="BC96" s="138">
        <f>'D1_01_1-P27 - Stavební - ...'!F40</f>
        <v>0</v>
      </c>
      <c r="BD96" s="140">
        <f>'D1_01_1-P27 - Stavební - ...'!F41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23.2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'D1_01_3-P27 - Požárně bez...'!J34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'D1_01_3-P27 - Požárně bez...'!P132</f>
        <v>0</v>
      </c>
      <c r="AV97" s="138">
        <f>'D1_01_3-P27 - Požárně bez...'!J37</f>
        <v>0</v>
      </c>
      <c r="AW97" s="138">
        <f>'D1_01_3-P27 - Požárně bez...'!J38</f>
        <v>0</v>
      </c>
      <c r="AX97" s="138">
        <f>'D1_01_3-P27 - Požárně bez...'!J39</f>
        <v>0</v>
      </c>
      <c r="AY97" s="138">
        <f>'D1_01_3-P27 - Požárně bez...'!J40</f>
        <v>0</v>
      </c>
      <c r="AZ97" s="138">
        <f>'D1_01_3-P27 - Požárně bez...'!F37</f>
        <v>0</v>
      </c>
      <c r="BA97" s="138">
        <f>'D1_01_3-P27 - Požárně bez...'!F38</f>
        <v>0</v>
      </c>
      <c r="BB97" s="138">
        <f>'D1_01_3-P27 - Požárně bez...'!F39</f>
        <v>0</v>
      </c>
      <c r="BC97" s="138">
        <f>'D1_01_3-P27 - Požárně bez...'!F40</f>
        <v>0</v>
      </c>
      <c r="BD97" s="140">
        <f>'D1_01_3-P27 - Požárně bez...'!F41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4" customFormat="1" ht="23.25" customHeight="1">
      <c r="A98" s="132" t="s">
        <v>86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'D1_01_4h3-P27 - ZPPRS - z...'!J34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42">
        <v>0</v>
      </c>
      <c r="AT98" s="143">
        <f>ROUND(SUM(AV98:AW98),2)</f>
        <v>0</v>
      </c>
      <c r="AU98" s="144">
        <f>'D1_01_4h3-P27 - ZPPRS - z...'!P133</f>
        <v>0</v>
      </c>
      <c r="AV98" s="143">
        <f>'D1_01_4h3-P27 - ZPPRS - z...'!J37</f>
        <v>0</v>
      </c>
      <c r="AW98" s="143">
        <f>'D1_01_4h3-P27 - ZPPRS - z...'!J38</f>
        <v>0</v>
      </c>
      <c r="AX98" s="143">
        <f>'D1_01_4h3-P27 - ZPPRS - z...'!J39</f>
        <v>0</v>
      </c>
      <c r="AY98" s="143">
        <f>'D1_01_4h3-P27 - ZPPRS - z...'!J40</f>
        <v>0</v>
      </c>
      <c r="AZ98" s="143">
        <f>'D1_01_4h3-P27 - ZPPRS - z...'!F37</f>
        <v>0</v>
      </c>
      <c r="BA98" s="143">
        <f>'D1_01_4h3-P27 - ZPPRS - z...'!F38</f>
        <v>0</v>
      </c>
      <c r="BB98" s="143">
        <f>'D1_01_4h3-P27 - ZPPRS - z...'!F39</f>
        <v>0</v>
      </c>
      <c r="BC98" s="143">
        <f>'D1_01_4h3-P27 - ZPPRS - z...'!F40</f>
        <v>0</v>
      </c>
      <c r="BD98" s="145">
        <f>'D1_01_4h3-P27 - ZPPRS - z...'!F41</f>
        <v>0</v>
      </c>
      <c r="BE98" s="4"/>
      <c r="BT98" s="141" t="s">
        <v>85</v>
      </c>
      <c r="BV98" s="141" t="s">
        <v>78</v>
      </c>
      <c r="BW98" s="141" t="s">
        <v>96</v>
      </c>
      <c r="BX98" s="141" t="s">
        <v>84</v>
      </c>
      <c r="CL98" s="141" t="s">
        <v>1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SsCaXghdwXC38BWAZiix6zT7JR+c4PO1IU86jphAkTDGnCbdITPxLwvh4XOR5QTULEIsRFnpJHDpewm/oaDfIw==" hashValue="7r/zACcgGVxs64uEAMch8kyTzPl5YUjujzxutMsNHvQ7n480vu6fN0FC+cbezrsvrjoMC9CdjzLbf30Iy1YDbw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D1_01_1-P27 - Stavební - ...'!C2" display="/"/>
    <hyperlink ref="A97" location="'D1_01_3-P27 - Požárně bez...'!C2" display="/"/>
    <hyperlink ref="A98" location="'D1_01_4h3-P27 - ZPPRS - 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CUP Pardubice - Změny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11. 10. 2021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102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141" t="s">
        <v>103</v>
      </c>
      <c r="E32" s="38"/>
      <c r="F32" s="38"/>
      <c r="G32" s="38"/>
      <c r="H32" s="38"/>
      <c r="I32" s="38"/>
      <c r="J32" s="159">
        <f>J98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104</v>
      </c>
      <c r="E33" s="38"/>
      <c r="F33" s="38"/>
      <c r="G33" s="38"/>
      <c r="H33" s="38"/>
      <c r="I33" s="38"/>
      <c r="J33" s="159">
        <f>J107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36</v>
      </c>
      <c r="E34" s="38"/>
      <c r="F34" s="38"/>
      <c r="G34" s="38"/>
      <c r="H34" s="38"/>
      <c r="I34" s="38"/>
      <c r="J34" s="162">
        <f>ROUND(J32 + J33,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8"/>
      <c r="E35" s="158"/>
      <c r="F35" s="158"/>
      <c r="G35" s="158"/>
      <c r="H35" s="158"/>
      <c r="I35" s="158"/>
      <c r="J35" s="158"/>
      <c r="K35" s="15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38</v>
      </c>
      <c r="G36" s="38"/>
      <c r="H36" s="38"/>
      <c r="I36" s="163" t="s">
        <v>37</v>
      </c>
      <c r="J36" s="163" t="s">
        <v>39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4" t="s">
        <v>40</v>
      </c>
      <c r="E37" s="150" t="s">
        <v>41</v>
      </c>
      <c r="F37" s="165">
        <f>ROUND((SUM(BE107:BE114) + SUM(BE136:BE188)),  2)</f>
        <v>0</v>
      </c>
      <c r="G37" s="38"/>
      <c r="H37" s="38"/>
      <c r="I37" s="166">
        <v>0.20999999999999999</v>
      </c>
      <c r="J37" s="165">
        <f>ROUND(((SUM(BE107:BE114) + SUM(BE136:BE188))*I37),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0" t="s">
        <v>42</v>
      </c>
      <c r="F38" s="165">
        <f>ROUND((SUM(BF107:BF114) + SUM(BF136:BF188)),  2)</f>
        <v>0</v>
      </c>
      <c r="G38" s="38"/>
      <c r="H38" s="38"/>
      <c r="I38" s="166">
        <v>0.14999999999999999</v>
      </c>
      <c r="J38" s="165">
        <f>ROUND(((SUM(BF107:BF114) + SUM(BF136:BF188))*I38),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5">
        <f>ROUND((SUM(BG107:BG114) + SUM(BG136:BG188)),  2)</f>
        <v>0</v>
      </c>
      <c r="G39" s="38"/>
      <c r="H39" s="38"/>
      <c r="I39" s="166">
        <v>0.20999999999999999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0" t="s">
        <v>44</v>
      </c>
      <c r="F40" s="165">
        <f>ROUND((SUM(BH107:BH114) + SUM(BH136:BH188)),  2)</f>
        <v>0</v>
      </c>
      <c r="G40" s="38"/>
      <c r="H40" s="38"/>
      <c r="I40" s="166">
        <v>0.14999999999999999</v>
      </c>
      <c r="J40" s="165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0" t="s">
        <v>45</v>
      </c>
      <c r="F41" s="165">
        <f>ROUND((SUM(BI107:BI114) + SUM(BI136:BI188)),  2)</f>
        <v>0</v>
      </c>
      <c r="G41" s="38"/>
      <c r="H41" s="38"/>
      <c r="I41" s="166">
        <v>0</v>
      </c>
      <c r="J41" s="165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CUP Pardubice - Změny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5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D1_01_1-P27 - Stavební - Změna P27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11. 10. 2021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Pardubický kraj</v>
      </c>
      <c r="G93" s="40"/>
      <c r="H93" s="40"/>
      <c r="I93" s="32" t="s">
        <v>30</v>
      </c>
      <c r="J93" s="36" t="str">
        <f>E23</f>
        <v>Atelier Penta v.o.s.,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Bc. Čermák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106</v>
      </c>
      <c r="D96" s="187"/>
      <c r="E96" s="187"/>
      <c r="F96" s="187"/>
      <c r="G96" s="187"/>
      <c r="H96" s="187"/>
      <c r="I96" s="187"/>
      <c r="J96" s="188" t="s">
        <v>107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108</v>
      </c>
      <c r="D98" s="40"/>
      <c r="E98" s="40"/>
      <c r="F98" s="40"/>
      <c r="G98" s="40"/>
      <c r="H98" s="40"/>
      <c r="I98" s="40"/>
      <c r="J98" s="110">
        <f>J136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9" customFormat="1" ht="24.96" customHeight="1">
      <c r="A99" s="9"/>
      <c r="B99" s="190"/>
      <c r="C99" s="191"/>
      <c r="D99" s="192" t="s">
        <v>110</v>
      </c>
      <c r="E99" s="193"/>
      <c r="F99" s="193"/>
      <c r="G99" s="193"/>
      <c r="H99" s="193"/>
      <c r="I99" s="193"/>
      <c r="J99" s="194">
        <f>J137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3"/>
      <c r="D100" s="197" t="s">
        <v>111</v>
      </c>
      <c r="E100" s="198"/>
      <c r="F100" s="198"/>
      <c r="G100" s="198"/>
      <c r="H100" s="198"/>
      <c r="I100" s="198"/>
      <c r="J100" s="199">
        <f>J138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112</v>
      </c>
      <c r="E101" s="198"/>
      <c r="F101" s="198"/>
      <c r="G101" s="198"/>
      <c r="H101" s="198"/>
      <c r="I101" s="198"/>
      <c r="J101" s="199">
        <f>J151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113</v>
      </c>
      <c r="E102" s="193"/>
      <c r="F102" s="193"/>
      <c r="G102" s="193"/>
      <c r="H102" s="193"/>
      <c r="I102" s="193"/>
      <c r="J102" s="194">
        <f>J153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6"/>
      <c r="C103" s="133"/>
      <c r="D103" s="197" t="s">
        <v>114</v>
      </c>
      <c r="E103" s="198"/>
      <c r="F103" s="198"/>
      <c r="G103" s="198"/>
      <c r="H103" s="198"/>
      <c r="I103" s="198"/>
      <c r="J103" s="199">
        <f>J154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115</v>
      </c>
      <c r="E104" s="193"/>
      <c r="F104" s="193"/>
      <c r="G104" s="193"/>
      <c r="H104" s="193"/>
      <c r="I104" s="193"/>
      <c r="J104" s="194">
        <f>J183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9.28" customHeight="1">
      <c r="A107" s="38"/>
      <c r="B107" s="39"/>
      <c r="C107" s="189" t="s">
        <v>116</v>
      </c>
      <c r="D107" s="40"/>
      <c r="E107" s="40"/>
      <c r="F107" s="40"/>
      <c r="G107" s="40"/>
      <c r="H107" s="40"/>
      <c r="I107" s="40"/>
      <c r="J107" s="201">
        <f>ROUND(J108 + J109 + J110 + J111 + J112 + J113,2)</f>
        <v>0</v>
      </c>
      <c r="K107" s="40"/>
      <c r="L107" s="63"/>
      <c r="N107" s="202" t="s">
        <v>40</v>
      </c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8" customHeight="1">
      <c r="A108" s="38"/>
      <c r="B108" s="39"/>
      <c r="C108" s="40"/>
      <c r="D108" s="203" t="s">
        <v>117</v>
      </c>
      <c r="E108" s="204"/>
      <c r="F108" s="204"/>
      <c r="G108" s="40"/>
      <c r="H108" s="40"/>
      <c r="I108" s="40"/>
      <c r="J108" s="205">
        <v>0</v>
      </c>
      <c r="K108" s="40"/>
      <c r="L108" s="206"/>
      <c r="M108" s="207"/>
      <c r="N108" s="208" t="s">
        <v>41</v>
      </c>
      <c r="O108" s="207"/>
      <c r="P108" s="207"/>
      <c r="Q108" s="207"/>
      <c r="R108" s="207"/>
      <c r="S108" s="209"/>
      <c r="T108" s="209"/>
      <c r="U108" s="209"/>
      <c r="V108" s="209"/>
      <c r="W108" s="209"/>
      <c r="X108" s="209"/>
      <c r="Y108" s="209"/>
      <c r="Z108" s="209"/>
      <c r="AA108" s="209"/>
      <c r="AB108" s="209"/>
      <c r="AC108" s="209"/>
      <c r="AD108" s="209"/>
      <c r="AE108" s="209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10" t="s">
        <v>118</v>
      </c>
      <c r="AZ108" s="207"/>
      <c r="BA108" s="207"/>
      <c r="BB108" s="207"/>
      <c r="BC108" s="207"/>
      <c r="BD108" s="207"/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210" t="s">
        <v>83</v>
      </c>
      <c r="BK108" s="207"/>
      <c r="BL108" s="207"/>
      <c r="BM108" s="207"/>
    </row>
    <row r="109" s="2" customFormat="1" ht="18" customHeight="1">
      <c r="A109" s="38"/>
      <c r="B109" s="39"/>
      <c r="C109" s="40"/>
      <c r="D109" s="203" t="s">
        <v>119</v>
      </c>
      <c r="E109" s="204"/>
      <c r="F109" s="204"/>
      <c r="G109" s="40"/>
      <c r="H109" s="40"/>
      <c r="I109" s="40"/>
      <c r="J109" s="205">
        <v>0</v>
      </c>
      <c r="K109" s="40"/>
      <c r="L109" s="206"/>
      <c r="M109" s="207"/>
      <c r="N109" s="208" t="s">
        <v>41</v>
      </c>
      <c r="O109" s="207"/>
      <c r="P109" s="207"/>
      <c r="Q109" s="207"/>
      <c r="R109" s="207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209"/>
      <c r="AD109" s="209"/>
      <c r="AE109" s="209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10" t="s">
        <v>118</v>
      </c>
      <c r="AZ109" s="207"/>
      <c r="BA109" s="207"/>
      <c r="BB109" s="207"/>
      <c r="BC109" s="207"/>
      <c r="BD109" s="207"/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210" t="s">
        <v>83</v>
      </c>
      <c r="BK109" s="207"/>
      <c r="BL109" s="207"/>
      <c r="BM109" s="207"/>
    </row>
    <row r="110" s="2" customFormat="1" ht="18" customHeight="1">
      <c r="A110" s="38"/>
      <c r="B110" s="39"/>
      <c r="C110" s="40"/>
      <c r="D110" s="203" t="s">
        <v>120</v>
      </c>
      <c r="E110" s="204"/>
      <c r="F110" s="204"/>
      <c r="G110" s="40"/>
      <c r="H110" s="40"/>
      <c r="I110" s="40"/>
      <c r="J110" s="205">
        <v>0</v>
      </c>
      <c r="K110" s="40"/>
      <c r="L110" s="206"/>
      <c r="M110" s="207"/>
      <c r="N110" s="208" t="s">
        <v>41</v>
      </c>
      <c r="O110" s="207"/>
      <c r="P110" s="207"/>
      <c r="Q110" s="207"/>
      <c r="R110" s="207"/>
      <c r="S110" s="209"/>
      <c r="T110" s="209"/>
      <c r="U110" s="209"/>
      <c r="V110" s="209"/>
      <c r="W110" s="209"/>
      <c r="X110" s="209"/>
      <c r="Y110" s="209"/>
      <c r="Z110" s="209"/>
      <c r="AA110" s="209"/>
      <c r="AB110" s="209"/>
      <c r="AC110" s="209"/>
      <c r="AD110" s="209"/>
      <c r="AE110" s="209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10" t="s">
        <v>118</v>
      </c>
      <c r="AZ110" s="207"/>
      <c r="BA110" s="207"/>
      <c r="BB110" s="207"/>
      <c r="BC110" s="207"/>
      <c r="BD110" s="207"/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210" t="s">
        <v>83</v>
      </c>
      <c r="BK110" s="207"/>
      <c r="BL110" s="207"/>
      <c r="BM110" s="207"/>
    </row>
    <row r="111" s="2" customFormat="1" ht="18" customHeight="1">
      <c r="A111" s="38"/>
      <c r="B111" s="39"/>
      <c r="C111" s="40"/>
      <c r="D111" s="203" t="s">
        <v>121</v>
      </c>
      <c r="E111" s="204"/>
      <c r="F111" s="204"/>
      <c r="G111" s="40"/>
      <c r="H111" s="40"/>
      <c r="I111" s="40"/>
      <c r="J111" s="205">
        <v>0</v>
      </c>
      <c r="K111" s="40"/>
      <c r="L111" s="206"/>
      <c r="M111" s="207"/>
      <c r="N111" s="208" t="s">
        <v>41</v>
      </c>
      <c r="O111" s="207"/>
      <c r="P111" s="207"/>
      <c r="Q111" s="207"/>
      <c r="R111" s="207"/>
      <c r="S111" s="209"/>
      <c r="T111" s="209"/>
      <c r="U111" s="209"/>
      <c r="V111" s="209"/>
      <c r="W111" s="209"/>
      <c r="X111" s="209"/>
      <c r="Y111" s="209"/>
      <c r="Z111" s="209"/>
      <c r="AA111" s="209"/>
      <c r="AB111" s="209"/>
      <c r="AC111" s="209"/>
      <c r="AD111" s="209"/>
      <c r="AE111" s="209"/>
      <c r="AF111" s="207"/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10" t="s">
        <v>118</v>
      </c>
      <c r="AZ111" s="207"/>
      <c r="BA111" s="207"/>
      <c r="BB111" s="207"/>
      <c r="BC111" s="207"/>
      <c r="BD111" s="207"/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210" t="s">
        <v>83</v>
      </c>
      <c r="BK111" s="207"/>
      <c r="BL111" s="207"/>
      <c r="BM111" s="207"/>
    </row>
    <row r="112" s="2" customFormat="1" ht="18" customHeight="1">
      <c r="A112" s="38"/>
      <c r="B112" s="39"/>
      <c r="C112" s="40"/>
      <c r="D112" s="203" t="s">
        <v>122</v>
      </c>
      <c r="E112" s="204"/>
      <c r="F112" s="204"/>
      <c r="G112" s="40"/>
      <c r="H112" s="40"/>
      <c r="I112" s="40"/>
      <c r="J112" s="205">
        <v>0</v>
      </c>
      <c r="K112" s="40"/>
      <c r="L112" s="206"/>
      <c r="M112" s="207"/>
      <c r="N112" s="208" t="s">
        <v>41</v>
      </c>
      <c r="O112" s="207"/>
      <c r="P112" s="207"/>
      <c r="Q112" s="207"/>
      <c r="R112" s="207"/>
      <c r="S112" s="209"/>
      <c r="T112" s="209"/>
      <c r="U112" s="209"/>
      <c r="V112" s="209"/>
      <c r="W112" s="209"/>
      <c r="X112" s="209"/>
      <c r="Y112" s="209"/>
      <c r="Z112" s="209"/>
      <c r="AA112" s="209"/>
      <c r="AB112" s="209"/>
      <c r="AC112" s="209"/>
      <c r="AD112" s="209"/>
      <c r="AE112" s="209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10" t="s">
        <v>118</v>
      </c>
      <c r="AZ112" s="207"/>
      <c r="BA112" s="207"/>
      <c r="BB112" s="207"/>
      <c r="BC112" s="207"/>
      <c r="BD112" s="207"/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210" t="s">
        <v>83</v>
      </c>
      <c r="BK112" s="207"/>
      <c r="BL112" s="207"/>
      <c r="BM112" s="207"/>
    </row>
    <row r="113" s="2" customFormat="1" ht="18" customHeight="1">
      <c r="A113" s="38"/>
      <c r="B113" s="39"/>
      <c r="C113" s="40"/>
      <c r="D113" s="204" t="s">
        <v>123</v>
      </c>
      <c r="E113" s="40"/>
      <c r="F113" s="40"/>
      <c r="G113" s="40"/>
      <c r="H113" s="40"/>
      <c r="I113" s="40"/>
      <c r="J113" s="205">
        <f>ROUND(J32*T113,2)</f>
        <v>0</v>
      </c>
      <c r="K113" s="40"/>
      <c r="L113" s="206"/>
      <c r="M113" s="207"/>
      <c r="N113" s="208" t="s">
        <v>41</v>
      </c>
      <c r="O113" s="207"/>
      <c r="P113" s="207"/>
      <c r="Q113" s="207"/>
      <c r="R113" s="207"/>
      <c r="S113" s="209"/>
      <c r="T113" s="209"/>
      <c r="U113" s="209"/>
      <c r="V113" s="209"/>
      <c r="W113" s="209"/>
      <c r="X113" s="209"/>
      <c r="Y113" s="209"/>
      <c r="Z113" s="209"/>
      <c r="AA113" s="209"/>
      <c r="AB113" s="209"/>
      <c r="AC113" s="209"/>
      <c r="AD113" s="209"/>
      <c r="AE113" s="209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10" t="s">
        <v>124</v>
      </c>
      <c r="AZ113" s="207"/>
      <c r="BA113" s="207"/>
      <c r="BB113" s="207"/>
      <c r="BC113" s="207"/>
      <c r="BD113" s="207"/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210" t="s">
        <v>83</v>
      </c>
      <c r="BK113" s="207"/>
      <c r="BL113" s="207"/>
      <c r="BM113" s="207"/>
    </row>
    <row r="114" s="2" customForma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9.28" customHeight="1">
      <c r="A115" s="38"/>
      <c r="B115" s="39"/>
      <c r="C115" s="212" t="s">
        <v>125</v>
      </c>
      <c r="D115" s="187"/>
      <c r="E115" s="187"/>
      <c r="F115" s="187"/>
      <c r="G115" s="187"/>
      <c r="H115" s="187"/>
      <c r="I115" s="187"/>
      <c r="J115" s="213">
        <f>ROUND(J98+J107,2)</f>
        <v>0</v>
      </c>
      <c r="K115" s="18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126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85" t="str">
        <f>E7</f>
        <v>CUP Pardubice - Změny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" customFormat="1" ht="12" customHeight="1">
      <c r="B125" s="21"/>
      <c r="C125" s="32" t="s">
        <v>98</v>
      </c>
      <c r="D125" s="22"/>
      <c r="E125" s="22"/>
      <c r="F125" s="22"/>
      <c r="G125" s="22"/>
      <c r="H125" s="22"/>
      <c r="I125" s="22"/>
      <c r="J125" s="22"/>
      <c r="K125" s="22"/>
      <c r="L125" s="20"/>
    </row>
    <row r="126" s="2" customFormat="1" ht="16.5" customHeight="1">
      <c r="A126" s="38"/>
      <c r="B126" s="39"/>
      <c r="C126" s="40"/>
      <c r="D126" s="40"/>
      <c r="E126" s="185" t="s">
        <v>99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100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E11</f>
        <v>D1_01_1-P27 - Stavební - Změna P27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F14</f>
        <v>Pardubice</v>
      </c>
      <c r="G130" s="40"/>
      <c r="H130" s="40"/>
      <c r="I130" s="32" t="s">
        <v>22</v>
      </c>
      <c r="J130" s="79" t="str">
        <f>IF(J14="","",J14)</f>
        <v>11. 10. 2021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5.65" customHeight="1">
      <c r="A132" s="38"/>
      <c r="B132" s="39"/>
      <c r="C132" s="32" t="s">
        <v>24</v>
      </c>
      <c r="D132" s="40"/>
      <c r="E132" s="40"/>
      <c r="F132" s="27" t="str">
        <f>E17</f>
        <v>Pardubický kraj</v>
      </c>
      <c r="G132" s="40"/>
      <c r="H132" s="40"/>
      <c r="I132" s="32" t="s">
        <v>30</v>
      </c>
      <c r="J132" s="36" t="str">
        <f>E23</f>
        <v>Atelier Penta v.o.s., Mrštíkova 12, Jihlava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IF(E20="","",E20)</f>
        <v>Vyplň údaj</v>
      </c>
      <c r="G133" s="40"/>
      <c r="H133" s="40"/>
      <c r="I133" s="32" t="s">
        <v>33</v>
      </c>
      <c r="J133" s="36" t="str">
        <f>E26</f>
        <v>Bc. Čermák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214"/>
      <c r="B135" s="215"/>
      <c r="C135" s="216" t="s">
        <v>127</v>
      </c>
      <c r="D135" s="217" t="s">
        <v>61</v>
      </c>
      <c r="E135" s="217" t="s">
        <v>57</v>
      </c>
      <c r="F135" s="217" t="s">
        <v>58</v>
      </c>
      <c r="G135" s="217" t="s">
        <v>128</v>
      </c>
      <c r="H135" s="217" t="s">
        <v>129</v>
      </c>
      <c r="I135" s="217" t="s">
        <v>130</v>
      </c>
      <c r="J135" s="217" t="s">
        <v>107</v>
      </c>
      <c r="K135" s="218" t="s">
        <v>131</v>
      </c>
      <c r="L135" s="219"/>
      <c r="M135" s="100" t="s">
        <v>1</v>
      </c>
      <c r="N135" s="101" t="s">
        <v>40</v>
      </c>
      <c r="O135" s="101" t="s">
        <v>132</v>
      </c>
      <c r="P135" s="101" t="s">
        <v>133</v>
      </c>
      <c r="Q135" s="101" t="s">
        <v>134</v>
      </c>
      <c r="R135" s="101" t="s">
        <v>135</v>
      </c>
      <c r="S135" s="101" t="s">
        <v>136</v>
      </c>
      <c r="T135" s="102" t="s">
        <v>137</v>
      </c>
      <c r="U135" s="214"/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/>
    </row>
    <row r="136" s="2" customFormat="1" ht="22.8" customHeight="1">
      <c r="A136" s="38"/>
      <c r="B136" s="39"/>
      <c r="C136" s="107" t="s">
        <v>138</v>
      </c>
      <c r="D136" s="40"/>
      <c r="E136" s="40"/>
      <c r="F136" s="40"/>
      <c r="G136" s="40"/>
      <c r="H136" s="40"/>
      <c r="I136" s="40"/>
      <c r="J136" s="220">
        <f>BK136</f>
        <v>0</v>
      </c>
      <c r="K136" s="40"/>
      <c r="L136" s="44"/>
      <c r="M136" s="103"/>
      <c r="N136" s="221"/>
      <c r="O136" s="104"/>
      <c r="P136" s="222">
        <f>P137+P153+P183</f>
        <v>0</v>
      </c>
      <c r="Q136" s="104"/>
      <c r="R136" s="222">
        <f>R137+R153+R183</f>
        <v>0.37835589999999997</v>
      </c>
      <c r="S136" s="104"/>
      <c r="T136" s="223">
        <f>T137+T153+T183</f>
        <v>0.49057029999999996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75</v>
      </c>
      <c r="AU136" s="17" t="s">
        <v>109</v>
      </c>
      <c r="BK136" s="224">
        <f>BK137+BK153+BK183</f>
        <v>0</v>
      </c>
    </row>
    <row r="137" s="12" customFormat="1" ht="25.92" customHeight="1">
      <c r="A137" s="12"/>
      <c r="B137" s="225"/>
      <c r="C137" s="226"/>
      <c r="D137" s="227" t="s">
        <v>75</v>
      </c>
      <c r="E137" s="228" t="s">
        <v>139</v>
      </c>
      <c r="F137" s="228" t="s">
        <v>140</v>
      </c>
      <c r="G137" s="226"/>
      <c r="H137" s="226"/>
      <c r="I137" s="229"/>
      <c r="J137" s="230">
        <f>BK137</f>
        <v>0</v>
      </c>
      <c r="K137" s="226"/>
      <c r="L137" s="231"/>
      <c r="M137" s="232"/>
      <c r="N137" s="233"/>
      <c r="O137" s="233"/>
      <c r="P137" s="234">
        <f>P138+P151</f>
        <v>0</v>
      </c>
      <c r="Q137" s="233"/>
      <c r="R137" s="234">
        <f>R138+R151</f>
        <v>0.052705899999999993</v>
      </c>
      <c r="S137" s="233"/>
      <c r="T137" s="235">
        <f>T138+T151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6" t="s">
        <v>83</v>
      </c>
      <c r="AT137" s="237" t="s">
        <v>75</v>
      </c>
      <c r="AU137" s="237" t="s">
        <v>76</v>
      </c>
      <c r="AY137" s="236" t="s">
        <v>141</v>
      </c>
      <c r="BK137" s="238">
        <f>BK138+BK151</f>
        <v>0</v>
      </c>
    </row>
    <row r="138" s="12" customFormat="1" ht="22.8" customHeight="1">
      <c r="A138" s="12"/>
      <c r="B138" s="225"/>
      <c r="C138" s="226"/>
      <c r="D138" s="227" t="s">
        <v>75</v>
      </c>
      <c r="E138" s="239" t="s">
        <v>142</v>
      </c>
      <c r="F138" s="239" t="s">
        <v>143</v>
      </c>
      <c r="G138" s="226"/>
      <c r="H138" s="226"/>
      <c r="I138" s="229"/>
      <c r="J138" s="240">
        <f>BK138</f>
        <v>0</v>
      </c>
      <c r="K138" s="226"/>
      <c r="L138" s="231"/>
      <c r="M138" s="232"/>
      <c r="N138" s="233"/>
      <c r="O138" s="233"/>
      <c r="P138" s="234">
        <f>SUM(P139:P150)</f>
        <v>0</v>
      </c>
      <c r="Q138" s="233"/>
      <c r="R138" s="234">
        <f>SUM(R139:R150)</f>
        <v>0.052705899999999993</v>
      </c>
      <c r="S138" s="233"/>
      <c r="T138" s="235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6" t="s">
        <v>83</v>
      </c>
      <c r="AT138" s="237" t="s">
        <v>75</v>
      </c>
      <c r="AU138" s="237" t="s">
        <v>83</v>
      </c>
      <c r="AY138" s="236" t="s">
        <v>141</v>
      </c>
      <c r="BK138" s="238">
        <f>SUM(BK139:BK150)</f>
        <v>0</v>
      </c>
    </row>
    <row r="139" s="2" customFormat="1" ht="33" customHeight="1">
      <c r="A139" s="38"/>
      <c r="B139" s="39"/>
      <c r="C139" s="241" t="s">
        <v>83</v>
      </c>
      <c r="D139" s="241" t="s">
        <v>144</v>
      </c>
      <c r="E139" s="242" t="s">
        <v>145</v>
      </c>
      <c r="F139" s="243" t="s">
        <v>146</v>
      </c>
      <c r="G139" s="244" t="s">
        <v>147</v>
      </c>
      <c r="H139" s="245">
        <v>405.43000000000001</v>
      </c>
      <c r="I139" s="246"/>
      <c r="J139" s="247">
        <f>ROUND(I139*H139,2)</f>
        <v>0</v>
      </c>
      <c r="K139" s="243" t="s">
        <v>148</v>
      </c>
      <c r="L139" s="44"/>
      <c r="M139" s="248" t="s">
        <v>1</v>
      </c>
      <c r="N139" s="249" t="s">
        <v>41</v>
      </c>
      <c r="O139" s="91"/>
      <c r="P139" s="250">
        <f>O139*H139</f>
        <v>0</v>
      </c>
      <c r="Q139" s="250">
        <v>0.00012999999999999999</v>
      </c>
      <c r="R139" s="250">
        <f>Q139*H139</f>
        <v>0.052705899999999993</v>
      </c>
      <c r="S139" s="250">
        <v>0</v>
      </c>
      <c r="T139" s="25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2" t="s">
        <v>149</v>
      </c>
      <c r="AT139" s="252" t="s">
        <v>144</v>
      </c>
      <c r="AU139" s="252" t="s">
        <v>85</v>
      </c>
      <c r="AY139" s="17" t="s">
        <v>141</v>
      </c>
      <c r="BE139" s="253">
        <f>IF(N139="základní",J139,0)</f>
        <v>0</v>
      </c>
      <c r="BF139" s="253">
        <f>IF(N139="snížená",J139,0)</f>
        <v>0</v>
      </c>
      <c r="BG139" s="253">
        <f>IF(N139="zákl. přenesená",J139,0)</f>
        <v>0</v>
      </c>
      <c r="BH139" s="253">
        <f>IF(N139="sníž. přenesená",J139,0)</f>
        <v>0</v>
      </c>
      <c r="BI139" s="253">
        <f>IF(N139="nulová",J139,0)</f>
        <v>0</v>
      </c>
      <c r="BJ139" s="17" t="s">
        <v>83</v>
      </c>
      <c r="BK139" s="253">
        <f>ROUND(I139*H139,2)</f>
        <v>0</v>
      </c>
      <c r="BL139" s="17" t="s">
        <v>149</v>
      </c>
      <c r="BM139" s="252" t="s">
        <v>150</v>
      </c>
    </row>
    <row r="140" s="13" customFormat="1">
      <c r="A140" s="13"/>
      <c r="B140" s="254"/>
      <c r="C140" s="255"/>
      <c r="D140" s="256" t="s">
        <v>151</v>
      </c>
      <c r="E140" s="257" t="s">
        <v>1</v>
      </c>
      <c r="F140" s="258" t="s">
        <v>152</v>
      </c>
      <c r="G140" s="255"/>
      <c r="H140" s="257" t="s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4" t="s">
        <v>151</v>
      </c>
      <c r="AU140" s="264" t="s">
        <v>85</v>
      </c>
      <c r="AV140" s="13" t="s">
        <v>83</v>
      </c>
      <c r="AW140" s="13" t="s">
        <v>32</v>
      </c>
      <c r="AX140" s="13" t="s">
        <v>76</v>
      </c>
      <c r="AY140" s="264" t="s">
        <v>141</v>
      </c>
    </row>
    <row r="141" s="14" customFormat="1">
      <c r="A141" s="14"/>
      <c r="B141" s="265"/>
      <c r="C141" s="266"/>
      <c r="D141" s="256" t="s">
        <v>151</v>
      </c>
      <c r="E141" s="267" t="s">
        <v>1</v>
      </c>
      <c r="F141" s="268" t="s">
        <v>153</v>
      </c>
      <c r="G141" s="266"/>
      <c r="H141" s="269">
        <v>128.78999999999999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5" t="s">
        <v>151</v>
      </c>
      <c r="AU141" s="275" t="s">
        <v>85</v>
      </c>
      <c r="AV141" s="14" t="s">
        <v>85</v>
      </c>
      <c r="AW141" s="14" t="s">
        <v>32</v>
      </c>
      <c r="AX141" s="14" t="s">
        <v>76</v>
      </c>
      <c r="AY141" s="275" t="s">
        <v>141</v>
      </c>
    </row>
    <row r="142" s="14" customFormat="1">
      <c r="A142" s="14"/>
      <c r="B142" s="265"/>
      <c r="C142" s="266"/>
      <c r="D142" s="256" t="s">
        <v>151</v>
      </c>
      <c r="E142" s="267" t="s">
        <v>1</v>
      </c>
      <c r="F142" s="268" t="s">
        <v>154</v>
      </c>
      <c r="G142" s="266"/>
      <c r="H142" s="269">
        <v>102.48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5" t="s">
        <v>151</v>
      </c>
      <c r="AU142" s="275" t="s">
        <v>85</v>
      </c>
      <c r="AV142" s="14" t="s">
        <v>85</v>
      </c>
      <c r="AW142" s="14" t="s">
        <v>32</v>
      </c>
      <c r="AX142" s="14" t="s">
        <v>76</v>
      </c>
      <c r="AY142" s="275" t="s">
        <v>141</v>
      </c>
    </row>
    <row r="143" s="14" customFormat="1">
      <c r="A143" s="14"/>
      <c r="B143" s="265"/>
      <c r="C143" s="266"/>
      <c r="D143" s="256" t="s">
        <v>151</v>
      </c>
      <c r="E143" s="267" t="s">
        <v>1</v>
      </c>
      <c r="F143" s="268" t="s">
        <v>155</v>
      </c>
      <c r="G143" s="266"/>
      <c r="H143" s="269">
        <v>50.009999999999998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5" t="s">
        <v>151</v>
      </c>
      <c r="AU143" s="275" t="s">
        <v>85</v>
      </c>
      <c r="AV143" s="14" t="s">
        <v>85</v>
      </c>
      <c r="AW143" s="14" t="s">
        <v>32</v>
      </c>
      <c r="AX143" s="14" t="s">
        <v>76</v>
      </c>
      <c r="AY143" s="275" t="s">
        <v>141</v>
      </c>
    </row>
    <row r="144" s="14" customFormat="1">
      <c r="A144" s="14"/>
      <c r="B144" s="265"/>
      <c r="C144" s="266"/>
      <c r="D144" s="256" t="s">
        <v>151</v>
      </c>
      <c r="E144" s="267" t="s">
        <v>1</v>
      </c>
      <c r="F144" s="268" t="s">
        <v>156</v>
      </c>
      <c r="G144" s="266"/>
      <c r="H144" s="269">
        <v>11.310000000000001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5" t="s">
        <v>151</v>
      </c>
      <c r="AU144" s="275" t="s">
        <v>85</v>
      </c>
      <c r="AV144" s="14" t="s">
        <v>85</v>
      </c>
      <c r="AW144" s="14" t="s">
        <v>32</v>
      </c>
      <c r="AX144" s="14" t="s">
        <v>76</v>
      </c>
      <c r="AY144" s="275" t="s">
        <v>141</v>
      </c>
    </row>
    <row r="145" s="14" customFormat="1">
      <c r="A145" s="14"/>
      <c r="B145" s="265"/>
      <c r="C145" s="266"/>
      <c r="D145" s="256" t="s">
        <v>151</v>
      </c>
      <c r="E145" s="267" t="s">
        <v>1</v>
      </c>
      <c r="F145" s="268" t="s">
        <v>157</v>
      </c>
      <c r="G145" s="266"/>
      <c r="H145" s="269">
        <v>46.670000000000002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5" t="s">
        <v>151</v>
      </c>
      <c r="AU145" s="275" t="s">
        <v>85</v>
      </c>
      <c r="AV145" s="14" t="s">
        <v>85</v>
      </c>
      <c r="AW145" s="14" t="s">
        <v>32</v>
      </c>
      <c r="AX145" s="14" t="s">
        <v>76</v>
      </c>
      <c r="AY145" s="275" t="s">
        <v>141</v>
      </c>
    </row>
    <row r="146" s="14" customFormat="1">
      <c r="A146" s="14"/>
      <c r="B146" s="265"/>
      <c r="C146" s="266"/>
      <c r="D146" s="256" t="s">
        <v>151</v>
      </c>
      <c r="E146" s="267" t="s">
        <v>1</v>
      </c>
      <c r="F146" s="268" t="s">
        <v>158</v>
      </c>
      <c r="G146" s="266"/>
      <c r="H146" s="269">
        <v>11.01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5" t="s">
        <v>151</v>
      </c>
      <c r="AU146" s="275" t="s">
        <v>85</v>
      </c>
      <c r="AV146" s="14" t="s">
        <v>85</v>
      </c>
      <c r="AW146" s="14" t="s">
        <v>32</v>
      </c>
      <c r="AX146" s="14" t="s">
        <v>76</v>
      </c>
      <c r="AY146" s="275" t="s">
        <v>141</v>
      </c>
    </row>
    <row r="147" s="14" customFormat="1">
      <c r="A147" s="14"/>
      <c r="B147" s="265"/>
      <c r="C147" s="266"/>
      <c r="D147" s="256" t="s">
        <v>151</v>
      </c>
      <c r="E147" s="267" t="s">
        <v>1</v>
      </c>
      <c r="F147" s="268" t="s">
        <v>159</v>
      </c>
      <c r="G147" s="266"/>
      <c r="H147" s="269">
        <v>11.01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5" t="s">
        <v>151</v>
      </c>
      <c r="AU147" s="275" t="s">
        <v>85</v>
      </c>
      <c r="AV147" s="14" t="s">
        <v>85</v>
      </c>
      <c r="AW147" s="14" t="s">
        <v>32</v>
      </c>
      <c r="AX147" s="14" t="s">
        <v>76</v>
      </c>
      <c r="AY147" s="275" t="s">
        <v>141</v>
      </c>
    </row>
    <row r="148" s="14" customFormat="1">
      <c r="A148" s="14"/>
      <c r="B148" s="265"/>
      <c r="C148" s="266"/>
      <c r="D148" s="256" t="s">
        <v>151</v>
      </c>
      <c r="E148" s="267" t="s">
        <v>1</v>
      </c>
      <c r="F148" s="268" t="s">
        <v>160</v>
      </c>
      <c r="G148" s="266"/>
      <c r="H148" s="269">
        <v>33.68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5" t="s">
        <v>151</v>
      </c>
      <c r="AU148" s="275" t="s">
        <v>85</v>
      </c>
      <c r="AV148" s="14" t="s">
        <v>85</v>
      </c>
      <c r="AW148" s="14" t="s">
        <v>32</v>
      </c>
      <c r="AX148" s="14" t="s">
        <v>76</v>
      </c>
      <c r="AY148" s="275" t="s">
        <v>141</v>
      </c>
    </row>
    <row r="149" s="14" customFormat="1">
      <c r="A149" s="14"/>
      <c r="B149" s="265"/>
      <c r="C149" s="266"/>
      <c r="D149" s="256" t="s">
        <v>151</v>
      </c>
      <c r="E149" s="267" t="s">
        <v>1</v>
      </c>
      <c r="F149" s="268" t="s">
        <v>161</v>
      </c>
      <c r="G149" s="266"/>
      <c r="H149" s="269">
        <v>10.470000000000001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5" t="s">
        <v>151</v>
      </c>
      <c r="AU149" s="275" t="s">
        <v>85</v>
      </c>
      <c r="AV149" s="14" t="s">
        <v>85</v>
      </c>
      <c r="AW149" s="14" t="s">
        <v>32</v>
      </c>
      <c r="AX149" s="14" t="s">
        <v>76</v>
      </c>
      <c r="AY149" s="275" t="s">
        <v>141</v>
      </c>
    </row>
    <row r="150" s="15" customFormat="1">
      <c r="A150" s="15"/>
      <c r="B150" s="276"/>
      <c r="C150" s="277"/>
      <c r="D150" s="256" t="s">
        <v>151</v>
      </c>
      <c r="E150" s="278" t="s">
        <v>1</v>
      </c>
      <c r="F150" s="279" t="s">
        <v>162</v>
      </c>
      <c r="G150" s="277"/>
      <c r="H150" s="280">
        <v>405.43000000000001</v>
      </c>
      <c r="I150" s="281"/>
      <c r="J150" s="277"/>
      <c r="K150" s="277"/>
      <c r="L150" s="282"/>
      <c r="M150" s="283"/>
      <c r="N150" s="284"/>
      <c r="O150" s="284"/>
      <c r="P150" s="284"/>
      <c r="Q150" s="284"/>
      <c r="R150" s="284"/>
      <c r="S150" s="284"/>
      <c r="T150" s="28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6" t="s">
        <v>151</v>
      </c>
      <c r="AU150" s="286" t="s">
        <v>85</v>
      </c>
      <c r="AV150" s="15" t="s">
        <v>149</v>
      </c>
      <c r="AW150" s="15" t="s">
        <v>32</v>
      </c>
      <c r="AX150" s="15" t="s">
        <v>83</v>
      </c>
      <c r="AY150" s="286" t="s">
        <v>141</v>
      </c>
    </row>
    <row r="151" s="12" customFormat="1" ht="22.8" customHeight="1">
      <c r="A151" s="12"/>
      <c r="B151" s="225"/>
      <c r="C151" s="226"/>
      <c r="D151" s="227" t="s">
        <v>75</v>
      </c>
      <c r="E151" s="239" t="s">
        <v>163</v>
      </c>
      <c r="F151" s="239" t="s">
        <v>164</v>
      </c>
      <c r="G151" s="226"/>
      <c r="H151" s="226"/>
      <c r="I151" s="229"/>
      <c r="J151" s="240">
        <f>BK151</f>
        <v>0</v>
      </c>
      <c r="K151" s="226"/>
      <c r="L151" s="231"/>
      <c r="M151" s="232"/>
      <c r="N151" s="233"/>
      <c r="O151" s="233"/>
      <c r="P151" s="234">
        <f>P152</f>
        <v>0</v>
      </c>
      <c r="Q151" s="233"/>
      <c r="R151" s="234">
        <f>R152</f>
        <v>0</v>
      </c>
      <c r="S151" s="233"/>
      <c r="T151" s="235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6" t="s">
        <v>83</v>
      </c>
      <c r="AT151" s="237" t="s">
        <v>75</v>
      </c>
      <c r="AU151" s="237" t="s">
        <v>83</v>
      </c>
      <c r="AY151" s="236" t="s">
        <v>141</v>
      </c>
      <c r="BK151" s="238">
        <f>BK152</f>
        <v>0</v>
      </c>
    </row>
    <row r="152" s="2" customFormat="1" ht="24.15" customHeight="1">
      <c r="A152" s="38"/>
      <c r="B152" s="39"/>
      <c r="C152" s="241" t="s">
        <v>85</v>
      </c>
      <c r="D152" s="241" t="s">
        <v>144</v>
      </c>
      <c r="E152" s="242" t="s">
        <v>165</v>
      </c>
      <c r="F152" s="243" t="s">
        <v>166</v>
      </c>
      <c r="G152" s="244" t="s">
        <v>167</v>
      </c>
      <c r="H152" s="245">
        <v>0.052999999999999998</v>
      </c>
      <c r="I152" s="246"/>
      <c r="J152" s="247">
        <f>ROUND(I152*H152,2)</f>
        <v>0</v>
      </c>
      <c r="K152" s="243" t="s">
        <v>148</v>
      </c>
      <c r="L152" s="44"/>
      <c r="M152" s="248" t="s">
        <v>1</v>
      </c>
      <c r="N152" s="249" t="s">
        <v>41</v>
      </c>
      <c r="O152" s="91"/>
      <c r="P152" s="250">
        <f>O152*H152</f>
        <v>0</v>
      </c>
      <c r="Q152" s="250">
        <v>0</v>
      </c>
      <c r="R152" s="250">
        <f>Q152*H152</f>
        <v>0</v>
      </c>
      <c r="S152" s="250">
        <v>0</v>
      </c>
      <c r="T152" s="25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2" t="s">
        <v>149</v>
      </c>
      <c r="AT152" s="252" t="s">
        <v>144</v>
      </c>
      <c r="AU152" s="252" t="s">
        <v>85</v>
      </c>
      <c r="AY152" s="17" t="s">
        <v>141</v>
      </c>
      <c r="BE152" s="253">
        <f>IF(N152="základní",J152,0)</f>
        <v>0</v>
      </c>
      <c r="BF152" s="253">
        <f>IF(N152="snížená",J152,0)</f>
        <v>0</v>
      </c>
      <c r="BG152" s="253">
        <f>IF(N152="zákl. přenesená",J152,0)</f>
        <v>0</v>
      </c>
      <c r="BH152" s="253">
        <f>IF(N152="sníž. přenesená",J152,0)</f>
        <v>0</v>
      </c>
      <c r="BI152" s="253">
        <f>IF(N152="nulová",J152,0)</f>
        <v>0</v>
      </c>
      <c r="BJ152" s="17" t="s">
        <v>83</v>
      </c>
      <c r="BK152" s="253">
        <f>ROUND(I152*H152,2)</f>
        <v>0</v>
      </c>
      <c r="BL152" s="17" t="s">
        <v>149</v>
      </c>
      <c r="BM152" s="252" t="s">
        <v>168</v>
      </c>
    </row>
    <row r="153" s="12" customFormat="1" ht="25.92" customHeight="1">
      <c r="A153" s="12"/>
      <c r="B153" s="225"/>
      <c r="C153" s="226"/>
      <c r="D153" s="227" t="s">
        <v>75</v>
      </c>
      <c r="E153" s="228" t="s">
        <v>169</v>
      </c>
      <c r="F153" s="228" t="s">
        <v>170</v>
      </c>
      <c r="G153" s="226"/>
      <c r="H153" s="226"/>
      <c r="I153" s="229"/>
      <c r="J153" s="230">
        <f>BK153</f>
        <v>0</v>
      </c>
      <c r="K153" s="226"/>
      <c r="L153" s="231"/>
      <c r="M153" s="232"/>
      <c r="N153" s="233"/>
      <c r="O153" s="233"/>
      <c r="P153" s="234">
        <f>P154</f>
        <v>0</v>
      </c>
      <c r="Q153" s="233"/>
      <c r="R153" s="234">
        <f>R154</f>
        <v>0.32565</v>
      </c>
      <c r="S153" s="233"/>
      <c r="T153" s="235">
        <f>T154</f>
        <v>0.49057029999999996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6" t="s">
        <v>85</v>
      </c>
      <c r="AT153" s="237" t="s">
        <v>75</v>
      </c>
      <c r="AU153" s="237" t="s">
        <v>76</v>
      </c>
      <c r="AY153" s="236" t="s">
        <v>141</v>
      </c>
      <c r="BK153" s="238">
        <f>BK154</f>
        <v>0</v>
      </c>
    </row>
    <row r="154" s="12" customFormat="1" ht="22.8" customHeight="1">
      <c r="A154" s="12"/>
      <c r="B154" s="225"/>
      <c r="C154" s="226"/>
      <c r="D154" s="227" t="s">
        <v>75</v>
      </c>
      <c r="E154" s="239" t="s">
        <v>171</v>
      </c>
      <c r="F154" s="239" t="s">
        <v>172</v>
      </c>
      <c r="G154" s="226"/>
      <c r="H154" s="226"/>
      <c r="I154" s="229"/>
      <c r="J154" s="240">
        <f>BK154</f>
        <v>0</v>
      </c>
      <c r="K154" s="226"/>
      <c r="L154" s="231"/>
      <c r="M154" s="232"/>
      <c r="N154" s="233"/>
      <c r="O154" s="233"/>
      <c r="P154" s="234">
        <f>SUM(P155:P182)</f>
        <v>0</v>
      </c>
      <c r="Q154" s="233"/>
      <c r="R154" s="234">
        <f>SUM(R155:R182)</f>
        <v>0.32565</v>
      </c>
      <c r="S154" s="233"/>
      <c r="T154" s="235">
        <f>SUM(T155:T182)</f>
        <v>0.49057029999999996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6" t="s">
        <v>85</v>
      </c>
      <c r="AT154" s="237" t="s">
        <v>75</v>
      </c>
      <c r="AU154" s="237" t="s">
        <v>83</v>
      </c>
      <c r="AY154" s="236" t="s">
        <v>141</v>
      </c>
      <c r="BK154" s="238">
        <f>SUM(BK155:BK182)</f>
        <v>0</v>
      </c>
    </row>
    <row r="155" s="2" customFormat="1" ht="16.5" customHeight="1">
      <c r="A155" s="38"/>
      <c r="B155" s="39"/>
      <c r="C155" s="241" t="s">
        <v>173</v>
      </c>
      <c r="D155" s="241" t="s">
        <v>144</v>
      </c>
      <c r="E155" s="242" t="s">
        <v>174</v>
      </c>
      <c r="F155" s="243" t="s">
        <v>175</v>
      </c>
      <c r="G155" s="244" t="s">
        <v>147</v>
      </c>
      <c r="H155" s="245">
        <v>405.43000000000001</v>
      </c>
      <c r="I155" s="246"/>
      <c r="J155" s="247">
        <f>ROUND(I155*H155,2)</f>
        <v>0</v>
      </c>
      <c r="K155" s="243" t="s">
        <v>148</v>
      </c>
      <c r="L155" s="44"/>
      <c r="M155" s="248" t="s">
        <v>1</v>
      </c>
      <c r="N155" s="249" t="s">
        <v>41</v>
      </c>
      <c r="O155" s="91"/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2" t="s">
        <v>176</v>
      </c>
      <c r="AT155" s="252" t="s">
        <v>144</v>
      </c>
      <c r="AU155" s="252" t="s">
        <v>85</v>
      </c>
      <c r="AY155" s="17" t="s">
        <v>141</v>
      </c>
      <c r="BE155" s="253">
        <f>IF(N155="základní",J155,0)</f>
        <v>0</v>
      </c>
      <c r="BF155" s="253">
        <f>IF(N155="snížená",J155,0)</f>
        <v>0</v>
      </c>
      <c r="BG155" s="253">
        <f>IF(N155="zákl. přenesená",J155,0)</f>
        <v>0</v>
      </c>
      <c r="BH155" s="253">
        <f>IF(N155="sníž. přenesená",J155,0)</f>
        <v>0</v>
      </c>
      <c r="BI155" s="253">
        <f>IF(N155="nulová",J155,0)</f>
        <v>0</v>
      </c>
      <c r="BJ155" s="17" t="s">
        <v>83</v>
      </c>
      <c r="BK155" s="253">
        <f>ROUND(I155*H155,2)</f>
        <v>0</v>
      </c>
      <c r="BL155" s="17" t="s">
        <v>176</v>
      </c>
      <c r="BM155" s="252" t="s">
        <v>177</v>
      </c>
    </row>
    <row r="156" s="13" customFormat="1">
      <c r="A156" s="13"/>
      <c r="B156" s="254"/>
      <c r="C156" s="255"/>
      <c r="D156" s="256" t="s">
        <v>151</v>
      </c>
      <c r="E156" s="257" t="s">
        <v>1</v>
      </c>
      <c r="F156" s="258" t="s">
        <v>152</v>
      </c>
      <c r="G156" s="255"/>
      <c r="H156" s="257" t="s">
        <v>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4" t="s">
        <v>151</v>
      </c>
      <c r="AU156" s="264" t="s">
        <v>85</v>
      </c>
      <c r="AV156" s="13" t="s">
        <v>83</v>
      </c>
      <c r="AW156" s="13" t="s">
        <v>32</v>
      </c>
      <c r="AX156" s="13" t="s">
        <v>76</v>
      </c>
      <c r="AY156" s="264" t="s">
        <v>141</v>
      </c>
    </row>
    <row r="157" s="14" customFormat="1">
      <c r="A157" s="14"/>
      <c r="B157" s="265"/>
      <c r="C157" s="266"/>
      <c r="D157" s="256" t="s">
        <v>151</v>
      </c>
      <c r="E157" s="267" t="s">
        <v>1</v>
      </c>
      <c r="F157" s="268" t="s">
        <v>153</v>
      </c>
      <c r="G157" s="266"/>
      <c r="H157" s="269">
        <v>128.78999999999999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5" t="s">
        <v>151</v>
      </c>
      <c r="AU157" s="275" t="s">
        <v>85</v>
      </c>
      <c r="AV157" s="14" t="s">
        <v>85</v>
      </c>
      <c r="AW157" s="14" t="s">
        <v>32</v>
      </c>
      <c r="AX157" s="14" t="s">
        <v>76</v>
      </c>
      <c r="AY157" s="275" t="s">
        <v>141</v>
      </c>
    </row>
    <row r="158" s="14" customFormat="1">
      <c r="A158" s="14"/>
      <c r="B158" s="265"/>
      <c r="C158" s="266"/>
      <c r="D158" s="256" t="s">
        <v>151</v>
      </c>
      <c r="E158" s="267" t="s">
        <v>1</v>
      </c>
      <c r="F158" s="268" t="s">
        <v>154</v>
      </c>
      <c r="G158" s="266"/>
      <c r="H158" s="269">
        <v>102.48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5" t="s">
        <v>151</v>
      </c>
      <c r="AU158" s="275" t="s">
        <v>85</v>
      </c>
      <c r="AV158" s="14" t="s">
        <v>85</v>
      </c>
      <c r="AW158" s="14" t="s">
        <v>32</v>
      </c>
      <c r="AX158" s="14" t="s">
        <v>76</v>
      </c>
      <c r="AY158" s="275" t="s">
        <v>141</v>
      </c>
    </row>
    <row r="159" s="14" customFormat="1">
      <c r="A159" s="14"/>
      <c r="B159" s="265"/>
      <c r="C159" s="266"/>
      <c r="D159" s="256" t="s">
        <v>151</v>
      </c>
      <c r="E159" s="267" t="s">
        <v>1</v>
      </c>
      <c r="F159" s="268" t="s">
        <v>155</v>
      </c>
      <c r="G159" s="266"/>
      <c r="H159" s="269">
        <v>50.009999999999998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5" t="s">
        <v>151</v>
      </c>
      <c r="AU159" s="275" t="s">
        <v>85</v>
      </c>
      <c r="AV159" s="14" t="s">
        <v>85</v>
      </c>
      <c r="AW159" s="14" t="s">
        <v>32</v>
      </c>
      <c r="AX159" s="14" t="s">
        <v>76</v>
      </c>
      <c r="AY159" s="275" t="s">
        <v>141</v>
      </c>
    </row>
    <row r="160" s="14" customFormat="1">
      <c r="A160" s="14"/>
      <c r="B160" s="265"/>
      <c r="C160" s="266"/>
      <c r="D160" s="256" t="s">
        <v>151</v>
      </c>
      <c r="E160" s="267" t="s">
        <v>1</v>
      </c>
      <c r="F160" s="268" t="s">
        <v>156</v>
      </c>
      <c r="G160" s="266"/>
      <c r="H160" s="269">
        <v>11.310000000000001</v>
      </c>
      <c r="I160" s="270"/>
      <c r="J160" s="266"/>
      <c r="K160" s="266"/>
      <c r="L160" s="271"/>
      <c r="M160" s="272"/>
      <c r="N160" s="273"/>
      <c r="O160" s="273"/>
      <c r="P160" s="273"/>
      <c r="Q160" s="273"/>
      <c r="R160" s="273"/>
      <c r="S160" s="273"/>
      <c r="T160" s="27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5" t="s">
        <v>151</v>
      </c>
      <c r="AU160" s="275" t="s">
        <v>85</v>
      </c>
      <c r="AV160" s="14" t="s">
        <v>85</v>
      </c>
      <c r="AW160" s="14" t="s">
        <v>32</v>
      </c>
      <c r="AX160" s="14" t="s">
        <v>76</v>
      </c>
      <c r="AY160" s="275" t="s">
        <v>141</v>
      </c>
    </row>
    <row r="161" s="14" customFormat="1">
      <c r="A161" s="14"/>
      <c r="B161" s="265"/>
      <c r="C161" s="266"/>
      <c r="D161" s="256" t="s">
        <v>151</v>
      </c>
      <c r="E161" s="267" t="s">
        <v>1</v>
      </c>
      <c r="F161" s="268" t="s">
        <v>157</v>
      </c>
      <c r="G161" s="266"/>
      <c r="H161" s="269">
        <v>46.670000000000002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5" t="s">
        <v>151</v>
      </c>
      <c r="AU161" s="275" t="s">
        <v>85</v>
      </c>
      <c r="AV161" s="14" t="s">
        <v>85</v>
      </c>
      <c r="AW161" s="14" t="s">
        <v>32</v>
      </c>
      <c r="AX161" s="14" t="s">
        <v>76</v>
      </c>
      <c r="AY161" s="275" t="s">
        <v>141</v>
      </c>
    </row>
    <row r="162" s="14" customFormat="1">
      <c r="A162" s="14"/>
      <c r="B162" s="265"/>
      <c r="C162" s="266"/>
      <c r="D162" s="256" t="s">
        <v>151</v>
      </c>
      <c r="E162" s="267" t="s">
        <v>1</v>
      </c>
      <c r="F162" s="268" t="s">
        <v>158</v>
      </c>
      <c r="G162" s="266"/>
      <c r="H162" s="269">
        <v>11.01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5" t="s">
        <v>151</v>
      </c>
      <c r="AU162" s="275" t="s">
        <v>85</v>
      </c>
      <c r="AV162" s="14" t="s">
        <v>85</v>
      </c>
      <c r="AW162" s="14" t="s">
        <v>32</v>
      </c>
      <c r="AX162" s="14" t="s">
        <v>76</v>
      </c>
      <c r="AY162" s="275" t="s">
        <v>141</v>
      </c>
    </row>
    <row r="163" s="14" customFormat="1">
      <c r="A163" s="14"/>
      <c r="B163" s="265"/>
      <c r="C163" s="266"/>
      <c r="D163" s="256" t="s">
        <v>151</v>
      </c>
      <c r="E163" s="267" t="s">
        <v>1</v>
      </c>
      <c r="F163" s="268" t="s">
        <v>159</v>
      </c>
      <c r="G163" s="266"/>
      <c r="H163" s="269">
        <v>11.01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5" t="s">
        <v>151</v>
      </c>
      <c r="AU163" s="275" t="s">
        <v>85</v>
      </c>
      <c r="AV163" s="14" t="s">
        <v>85</v>
      </c>
      <c r="AW163" s="14" t="s">
        <v>32</v>
      </c>
      <c r="AX163" s="14" t="s">
        <v>76</v>
      </c>
      <c r="AY163" s="275" t="s">
        <v>141</v>
      </c>
    </row>
    <row r="164" s="14" customFormat="1">
      <c r="A164" s="14"/>
      <c r="B164" s="265"/>
      <c r="C164" s="266"/>
      <c r="D164" s="256" t="s">
        <v>151</v>
      </c>
      <c r="E164" s="267" t="s">
        <v>1</v>
      </c>
      <c r="F164" s="268" t="s">
        <v>160</v>
      </c>
      <c r="G164" s="266"/>
      <c r="H164" s="269">
        <v>33.68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5" t="s">
        <v>151</v>
      </c>
      <c r="AU164" s="275" t="s">
        <v>85</v>
      </c>
      <c r="AV164" s="14" t="s">
        <v>85</v>
      </c>
      <c r="AW164" s="14" t="s">
        <v>32</v>
      </c>
      <c r="AX164" s="14" t="s">
        <v>76</v>
      </c>
      <c r="AY164" s="275" t="s">
        <v>141</v>
      </c>
    </row>
    <row r="165" s="14" customFormat="1">
      <c r="A165" s="14"/>
      <c r="B165" s="265"/>
      <c r="C165" s="266"/>
      <c r="D165" s="256" t="s">
        <v>151</v>
      </c>
      <c r="E165" s="267" t="s">
        <v>1</v>
      </c>
      <c r="F165" s="268" t="s">
        <v>161</v>
      </c>
      <c r="G165" s="266"/>
      <c r="H165" s="269">
        <v>10.470000000000001</v>
      </c>
      <c r="I165" s="270"/>
      <c r="J165" s="266"/>
      <c r="K165" s="266"/>
      <c r="L165" s="271"/>
      <c r="M165" s="272"/>
      <c r="N165" s="273"/>
      <c r="O165" s="273"/>
      <c r="P165" s="273"/>
      <c r="Q165" s="273"/>
      <c r="R165" s="273"/>
      <c r="S165" s="273"/>
      <c r="T165" s="27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5" t="s">
        <v>151</v>
      </c>
      <c r="AU165" s="275" t="s">
        <v>85</v>
      </c>
      <c r="AV165" s="14" t="s">
        <v>85</v>
      </c>
      <c r="AW165" s="14" t="s">
        <v>32</v>
      </c>
      <c r="AX165" s="14" t="s">
        <v>76</v>
      </c>
      <c r="AY165" s="275" t="s">
        <v>141</v>
      </c>
    </row>
    <row r="166" s="15" customFormat="1">
      <c r="A166" s="15"/>
      <c r="B166" s="276"/>
      <c r="C166" s="277"/>
      <c r="D166" s="256" t="s">
        <v>151</v>
      </c>
      <c r="E166" s="278" t="s">
        <v>1</v>
      </c>
      <c r="F166" s="279" t="s">
        <v>162</v>
      </c>
      <c r="G166" s="277"/>
      <c r="H166" s="280">
        <v>405.43000000000001</v>
      </c>
      <c r="I166" s="281"/>
      <c r="J166" s="277"/>
      <c r="K166" s="277"/>
      <c r="L166" s="282"/>
      <c r="M166" s="283"/>
      <c r="N166" s="284"/>
      <c r="O166" s="284"/>
      <c r="P166" s="284"/>
      <c r="Q166" s="284"/>
      <c r="R166" s="284"/>
      <c r="S166" s="284"/>
      <c r="T166" s="28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6" t="s">
        <v>151</v>
      </c>
      <c r="AU166" s="286" t="s">
        <v>85</v>
      </c>
      <c r="AV166" s="15" t="s">
        <v>149</v>
      </c>
      <c r="AW166" s="15" t="s">
        <v>32</v>
      </c>
      <c r="AX166" s="15" t="s">
        <v>83</v>
      </c>
      <c r="AY166" s="286" t="s">
        <v>141</v>
      </c>
    </row>
    <row r="167" s="2" customFormat="1" ht="21.75" customHeight="1">
      <c r="A167" s="38"/>
      <c r="B167" s="39"/>
      <c r="C167" s="241" t="s">
        <v>149</v>
      </c>
      <c r="D167" s="241" t="s">
        <v>144</v>
      </c>
      <c r="E167" s="242" t="s">
        <v>178</v>
      </c>
      <c r="F167" s="243" t="s">
        <v>179</v>
      </c>
      <c r="G167" s="244" t="s">
        <v>180</v>
      </c>
      <c r="H167" s="245">
        <v>32.5</v>
      </c>
      <c r="I167" s="246"/>
      <c r="J167" s="247">
        <f>ROUND(I167*H167,2)</f>
        <v>0</v>
      </c>
      <c r="K167" s="243" t="s">
        <v>1</v>
      </c>
      <c r="L167" s="44"/>
      <c r="M167" s="248" t="s">
        <v>1</v>
      </c>
      <c r="N167" s="249" t="s">
        <v>41</v>
      </c>
      <c r="O167" s="91"/>
      <c r="P167" s="250">
        <f>O167*H167</f>
        <v>0</v>
      </c>
      <c r="Q167" s="250">
        <v>0.010019999999999999</v>
      </c>
      <c r="R167" s="250">
        <f>Q167*H167</f>
        <v>0.32565</v>
      </c>
      <c r="S167" s="250">
        <v>0</v>
      </c>
      <c r="T167" s="25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2" t="s">
        <v>176</v>
      </c>
      <c r="AT167" s="252" t="s">
        <v>144</v>
      </c>
      <c r="AU167" s="252" t="s">
        <v>85</v>
      </c>
      <c r="AY167" s="17" t="s">
        <v>141</v>
      </c>
      <c r="BE167" s="253">
        <f>IF(N167="základní",J167,0)</f>
        <v>0</v>
      </c>
      <c r="BF167" s="253">
        <f>IF(N167="snížená",J167,0)</f>
        <v>0</v>
      </c>
      <c r="BG167" s="253">
        <f>IF(N167="zákl. přenesená",J167,0)</f>
        <v>0</v>
      </c>
      <c r="BH167" s="253">
        <f>IF(N167="sníž. přenesená",J167,0)</f>
        <v>0</v>
      </c>
      <c r="BI167" s="253">
        <f>IF(N167="nulová",J167,0)</f>
        <v>0</v>
      </c>
      <c r="BJ167" s="17" t="s">
        <v>83</v>
      </c>
      <c r="BK167" s="253">
        <f>ROUND(I167*H167,2)</f>
        <v>0</v>
      </c>
      <c r="BL167" s="17" t="s">
        <v>176</v>
      </c>
      <c r="BM167" s="252" t="s">
        <v>181</v>
      </c>
    </row>
    <row r="168" s="13" customFormat="1">
      <c r="A168" s="13"/>
      <c r="B168" s="254"/>
      <c r="C168" s="255"/>
      <c r="D168" s="256" t="s">
        <v>151</v>
      </c>
      <c r="E168" s="257" t="s">
        <v>1</v>
      </c>
      <c r="F168" s="258" t="s">
        <v>152</v>
      </c>
      <c r="G168" s="255"/>
      <c r="H168" s="257" t="s">
        <v>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4" t="s">
        <v>151</v>
      </c>
      <c r="AU168" s="264" t="s">
        <v>85</v>
      </c>
      <c r="AV168" s="13" t="s">
        <v>83</v>
      </c>
      <c r="AW168" s="13" t="s">
        <v>32</v>
      </c>
      <c r="AX168" s="13" t="s">
        <v>76</v>
      </c>
      <c r="AY168" s="264" t="s">
        <v>141</v>
      </c>
    </row>
    <row r="169" s="14" customFormat="1">
      <c r="A169" s="14"/>
      <c r="B169" s="265"/>
      <c r="C169" s="266"/>
      <c r="D169" s="256" t="s">
        <v>151</v>
      </c>
      <c r="E169" s="267" t="s">
        <v>1</v>
      </c>
      <c r="F169" s="268" t="s">
        <v>182</v>
      </c>
      <c r="G169" s="266"/>
      <c r="H169" s="269">
        <v>32.5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5" t="s">
        <v>151</v>
      </c>
      <c r="AU169" s="275" t="s">
        <v>85</v>
      </c>
      <c r="AV169" s="14" t="s">
        <v>85</v>
      </c>
      <c r="AW169" s="14" t="s">
        <v>32</v>
      </c>
      <c r="AX169" s="14" t="s">
        <v>76</v>
      </c>
      <c r="AY169" s="275" t="s">
        <v>141</v>
      </c>
    </row>
    <row r="170" s="15" customFormat="1">
      <c r="A170" s="15"/>
      <c r="B170" s="276"/>
      <c r="C170" s="277"/>
      <c r="D170" s="256" t="s">
        <v>151</v>
      </c>
      <c r="E170" s="278" t="s">
        <v>1</v>
      </c>
      <c r="F170" s="279" t="s">
        <v>162</v>
      </c>
      <c r="G170" s="277"/>
      <c r="H170" s="280">
        <v>32.5</v>
      </c>
      <c r="I170" s="281"/>
      <c r="J170" s="277"/>
      <c r="K170" s="277"/>
      <c r="L170" s="282"/>
      <c r="M170" s="283"/>
      <c r="N170" s="284"/>
      <c r="O170" s="284"/>
      <c r="P170" s="284"/>
      <c r="Q170" s="284"/>
      <c r="R170" s="284"/>
      <c r="S170" s="284"/>
      <c r="T170" s="28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6" t="s">
        <v>151</v>
      </c>
      <c r="AU170" s="286" t="s">
        <v>85</v>
      </c>
      <c r="AV170" s="15" t="s">
        <v>149</v>
      </c>
      <c r="AW170" s="15" t="s">
        <v>32</v>
      </c>
      <c r="AX170" s="15" t="s">
        <v>83</v>
      </c>
      <c r="AY170" s="286" t="s">
        <v>141</v>
      </c>
    </row>
    <row r="171" s="2" customFormat="1" ht="24.15" customHeight="1">
      <c r="A171" s="38"/>
      <c r="B171" s="39"/>
      <c r="C171" s="241" t="s">
        <v>183</v>
      </c>
      <c r="D171" s="241" t="s">
        <v>144</v>
      </c>
      <c r="E171" s="242" t="s">
        <v>184</v>
      </c>
      <c r="F171" s="243" t="s">
        <v>185</v>
      </c>
      <c r="G171" s="244" t="s">
        <v>147</v>
      </c>
      <c r="H171" s="245">
        <v>405.43000000000001</v>
      </c>
      <c r="I171" s="246"/>
      <c r="J171" s="247">
        <f>ROUND(I171*H171,2)</f>
        <v>0</v>
      </c>
      <c r="K171" s="243" t="s">
        <v>148</v>
      </c>
      <c r="L171" s="44"/>
      <c r="M171" s="248" t="s">
        <v>1</v>
      </c>
      <c r="N171" s="249" t="s">
        <v>41</v>
      </c>
      <c r="O171" s="91"/>
      <c r="P171" s="250">
        <f>O171*H171</f>
        <v>0</v>
      </c>
      <c r="Q171" s="250">
        <v>0</v>
      </c>
      <c r="R171" s="250">
        <f>Q171*H171</f>
        <v>0</v>
      </c>
      <c r="S171" s="250">
        <v>0.0012099999999999999</v>
      </c>
      <c r="T171" s="251">
        <f>S171*H171</f>
        <v>0.49057029999999996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2" t="s">
        <v>176</v>
      </c>
      <c r="AT171" s="252" t="s">
        <v>144</v>
      </c>
      <c r="AU171" s="252" t="s">
        <v>85</v>
      </c>
      <c r="AY171" s="17" t="s">
        <v>141</v>
      </c>
      <c r="BE171" s="253">
        <f>IF(N171="základní",J171,0)</f>
        <v>0</v>
      </c>
      <c r="BF171" s="253">
        <f>IF(N171="snížená",J171,0)</f>
        <v>0</v>
      </c>
      <c r="BG171" s="253">
        <f>IF(N171="zákl. přenesená",J171,0)</f>
        <v>0</v>
      </c>
      <c r="BH171" s="253">
        <f>IF(N171="sníž. přenesená",J171,0)</f>
        <v>0</v>
      </c>
      <c r="BI171" s="253">
        <f>IF(N171="nulová",J171,0)</f>
        <v>0</v>
      </c>
      <c r="BJ171" s="17" t="s">
        <v>83</v>
      </c>
      <c r="BK171" s="253">
        <f>ROUND(I171*H171,2)</f>
        <v>0</v>
      </c>
      <c r="BL171" s="17" t="s">
        <v>176</v>
      </c>
      <c r="BM171" s="252" t="s">
        <v>186</v>
      </c>
    </row>
    <row r="172" s="13" customFormat="1">
      <c r="A172" s="13"/>
      <c r="B172" s="254"/>
      <c r="C172" s="255"/>
      <c r="D172" s="256" t="s">
        <v>151</v>
      </c>
      <c r="E172" s="257" t="s">
        <v>1</v>
      </c>
      <c r="F172" s="258" t="s">
        <v>152</v>
      </c>
      <c r="G172" s="255"/>
      <c r="H172" s="257" t="s">
        <v>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4" t="s">
        <v>151</v>
      </c>
      <c r="AU172" s="264" t="s">
        <v>85</v>
      </c>
      <c r="AV172" s="13" t="s">
        <v>83</v>
      </c>
      <c r="AW172" s="13" t="s">
        <v>32</v>
      </c>
      <c r="AX172" s="13" t="s">
        <v>76</v>
      </c>
      <c r="AY172" s="264" t="s">
        <v>141</v>
      </c>
    </row>
    <row r="173" s="14" customFormat="1">
      <c r="A173" s="14"/>
      <c r="B173" s="265"/>
      <c r="C173" s="266"/>
      <c r="D173" s="256" t="s">
        <v>151</v>
      </c>
      <c r="E173" s="267" t="s">
        <v>1</v>
      </c>
      <c r="F173" s="268" t="s">
        <v>153</v>
      </c>
      <c r="G173" s="266"/>
      <c r="H173" s="269">
        <v>128.78999999999999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5" t="s">
        <v>151</v>
      </c>
      <c r="AU173" s="275" t="s">
        <v>85</v>
      </c>
      <c r="AV173" s="14" t="s">
        <v>85</v>
      </c>
      <c r="AW173" s="14" t="s">
        <v>32</v>
      </c>
      <c r="AX173" s="14" t="s">
        <v>76</v>
      </c>
      <c r="AY173" s="275" t="s">
        <v>141</v>
      </c>
    </row>
    <row r="174" s="14" customFormat="1">
      <c r="A174" s="14"/>
      <c r="B174" s="265"/>
      <c r="C174" s="266"/>
      <c r="D174" s="256" t="s">
        <v>151</v>
      </c>
      <c r="E174" s="267" t="s">
        <v>1</v>
      </c>
      <c r="F174" s="268" t="s">
        <v>154</v>
      </c>
      <c r="G174" s="266"/>
      <c r="H174" s="269">
        <v>102.48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5" t="s">
        <v>151</v>
      </c>
      <c r="AU174" s="275" t="s">
        <v>85</v>
      </c>
      <c r="AV174" s="14" t="s">
        <v>85</v>
      </c>
      <c r="AW174" s="14" t="s">
        <v>32</v>
      </c>
      <c r="AX174" s="14" t="s">
        <v>76</v>
      </c>
      <c r="AY174" s="275" t="s">
        <v>141</v>
      </c>
    </row>
    <row r="175" s="14" customFormat="1">
      <c r="A175" s="14"/>
      <c r="B175" s="265"/>
      <c r="C175" s="266"/>
      <c r="D175" s="256" t="s">
        <v>151</v>
      </c>
      <c r="E175" s="267" t="s">
        <v>1</v>
      </c>
      <c r="F175" s="268" t="s">
        <v>155</v>
      </c>
      <c r="G175" s="266"/>
      <c r="H175" s="269">
        <v>50.009999999999998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5" t="s">
        <v>151</v>
      </c>
      <c r="AU175" s="275" t="s">
        <v>85</v>
      </c>
      <c r="AV175" s="14" t="s">
        <v>85</v>
      </c>
      <c r="AW175" s="14" t="s">
        <v>32</v>
      </c>
      <c r="AX175" s="14" t="s">
        <v>76</v>
      </c>
      <c r="AY175" s="275" t="s">
        <v>141</v>
      </c>
    </row>
    <row r="176" s="14" customFormat="1">
      <c r="A176" s="14"/>
      <c r="B176" s="265"/>
      <c r="C176" s="266"/>
      <c r="D176" s="256" t="s">
        <v>151</v>
      </c>
      <c r="E176" s="267" t="s">
        <v>1</v>
      </c>
      <c r="F176" s="268" t="s">
        <v>156</v>
      </c>
      <c r="G176" s="266"/>
      <c r="H176" s="269">
        <v>11.310000000000001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5" t="s">
        <v>151</v>
      </c>
      <c r="AU176" s="275" t="s">
        <v>85</v>
      </c>
      <c r="AV176" s="14" t="s">
        <v>85</v>
      </c>
      <c r="AW176" s="14" t="s">
        <v>32</v>
      </c>
      <c r="AX176" s="14" t="s">
        <v>76</v>
      </c>
      <c r="AY176" s="275" t="s">
        <v>141</v>
      </c>
    </row>
    <row r="177" s="14" customFormat="1">
      <c r="A177" s="14"/>
      <c r="B177" s="265"/>
      <c r="C177" s="266"/>
      <c r="D177" s="256" t="s">
        <v>151</v>
      </c>
      <c r="E177" s="267" t="s">
        <v>1</v>
      </c>
      <c r="F177" s="268" t="s">
        <v>157</v>
      </c>
      <c r="G177" s="266"/>
      <c r="H177" s="269">
        <v>46.670000000000002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5" t="s">
        <v>151</v>
      </c>
      <c r="AU177" s="275" t="s">
        <v>85</v>
      </c>
      <c r="AV177" s="14" t="s">
        <v>85</v>
      </c>
      <c r="AW177" s="14" t="s">
        <v>32</v>
      </c>
      <c r="AX177" s="14" t="s">
        <v>76</v>
      </c>
      <c r="AY177" s="275" t="s">
        <v>141</v>
      </c>
    </row>
    <row r="178" s="14" customFormat="1">
      <c r="A178" s="14"/>
      <c r="B178" s="265"/>
      <c r="C178" s="266"/>
      <c r="D178" s="256" t="s">
        <v>151</v>
      </c>
      <c r="E178" s="267" t="s">
        <v>1</v>
      </c>
      <c r="F178" s="268" t="s">
        <v>158</v>
      </c>
      <c r="G178" s="266"/>
      <c r="H178" s="269">
        <v>11.01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5" t="s">
        <v>151</v>
      </c>
      <c r="AU178" s="275" t="s">
        <v>85</v>
      </c>
      <c r="AV178" s="14" t="s">
        <v>85</v>
      </c>
      <c r="AW178" s="14" t="s">
        <v>32</v>
      </c>
      <c r="AX178" s="14" t="s">
        <v>76</v>
      </c>
      <c r="AY178" s="275" t="s">
        <v>141</v>
      </c>
    </row>
    <row r="179" s="14" customFormat="1">
      <c r="A179" s="14"/>
      <c r="B179" s="265"/>
      <c r="C179" s="266"/>
      <c r="D179" s="256" t="s">
        <v>151</v>
      </c>
      <c r="E179" s="267" t="s">
        <v>1</v>
      </c>
      <c r="F179" s="268" t="s">
        <v>159</v>
      </c>
      <c r="G179" s="266"/>
      <c r="H179" s="269">
        <v>11.01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5" t="s">
        <v>151</v>
      </c>
      <c r="AU179" s="275" t="s">
        <v>85</v>
      </c>
      <c r="AV179" s="14" t="s">
        <v>85</v>
      </c>
      <c r="AW179" s="14" t="s">
        <v>32</v>
      </c>
      <c r="AX179" s="14" t="s">
        <v>76</v>
      </c>
      <c r="AY179" s="275" t="s">
        <v>141</v>
      </c>
    </row>
    <row r="180" s="14" customFormat="1">
      <c r="A180" s="14"/>
      <c r="B180" s="265"/>
      <c r="C180" s="266"/>
      <c r="D180" s="256" t="s">
        <v>151</v>
      </c>
      <c r="E180" s="267" t="s">
        <v>1</v>
      </c>
      <c r="F180" s="268" t="s">
        <v>160</v>
      </c>
      <c r="G180" s="266"/>
      <c r="H180" s="269">
        <v>33.68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5" t="s">
        <v>151</v>
      </c>
      <c r="AU180" s="275" t="s">
        <v>85</v>
      </c>
      <c r="AV180" s="14" t="s">
        <v>85</v>
      </c>
      <c r="AW180" s="14" t="s">
        <v>32</v>
      </c>
      <c r="AX180" s="14" t="s">
        <v>76</v>
      </c>
      <c r="AY180" s="275" t="s">
        <v>141</v>
      </c>
    </row>
    <row r="181" s="14" customFormat="1">
      <c r="A181" s="14"/>
      <c r="B181" s="265"/>
      <c r="C181" s="266"/>
      <c r="D181" s="256" t="s">
        <v>151</v>
      </c>
      <c r="E181" s="267" t="s">
        <v>1</v>
      </c>
      <c r="F181" s="268" t="s">
        <v>161</v>
      </c>
      <c r="G181" s="266"/>
      <c r="H181" s="269">
        <v>10.470000000000001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5" t="s">
        <v>151</v>
      </c>
      <c r="AU181" s="275" t="s">
        <v>85</v>
      </c>
      <c r="AV181" s="14" t="s">
        <v>85</v>
      </c>
      <c r="AW181" s="14" t="s">
        <v>32</v>
      </c>
      <c r="AX181" s="14" t="s">
        <v>76</v>
      </c>
      <c r="AY181" s="275" t="s">
        <v>141</v>
      </c>
    </row>
    <row r="182" s="15" customFormat="1">
      <c r="A182" s="15"/>
      <c r="B182" s="276"/>
      <c r="C182" s="277"/>
      <c r="D182" s="256" t="s">
        <v>151</v>
      </c>
      <c r="E182" s="278" t="s">
        <v>1</v>
      </c>
      <c r="F182" s="279" t="s">
        <v>162</v>
      </c>
      <c r="G182" s="277"/>
      <c r="H182" s="280">
        <v>405.43000000000001</v>
      </c>
      <c r="I182" s="281"/>
      <c r="J182" s="277"/>
      <c r="K182" s="277"/>
      <c r="L182" s="282"/>
      <c r="M182" s="283"/>
      <c r="N182" s="284"/>
      <c r="O182" s="284"/>
      <c r="P182" s="284"/>
      <c r="Q182" s="284"/>
      <c r="R182" s="284"/>
      <c r="S182" s="284"/>
      <c r="T182" s="28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6" t="s">
        <v>151</v>
      </c>
      <c r="AU182" s="286" t="s">
        <v>85</v>
      </c>
      <c r="AV182" s="15" t="s">
        <v>149</v>
      </c>
      <c r="AW182" s="15" t="s">
        <v>32</v>
      </c>
      <c r="AX182" s="15" t="s">
        <v>83</v>
      </c>
      <c r="AY182" s="286" t="s">
        <v>141</v>
      </c>
    </row>
    <row r="183" s="12" customFormat="1" ht="25.92" customHeight="1">
      <c r="A183" s="12"/>
      <c r="B183" s="225"/>
      <c r="C183" s="226"/>
      <c r="D183" s="227" t="s">
        <v>75</v>
      </c>
      <c r="E183" s="228" t="s">
        <v>187</v>
      </c>
      <c r="F183" s="228" t="s">
        <v>188</v>
      </c>
      <c r="G183" s="226"/>
      <c r="H183" s="226"/>
      <c r="I183" s="229"/>
      <c r="J183" s="230">
        <f>BK183</f>
        <v>0</v>
      </c>
      <c r="K183" s="226"/>
      <c r="L183" s="231"/>
      <c r="M183" s="232"/>
      <c r="N183" s="233"/>
      <c r="O183" s="233"/>
      <c r="P183" s="234">
        <f>SUM(P184:P188)</f>
        <v>0</v>
      </c>
      <c r="Q183" s="233"/>
      <c r="R183" s="234">
        <f>SUM(R184:R188)</f>
        <v>0</v>
      </c>
      <c r="S183" s="233"/>
      <c r="T183" s="235">
        <f>SUM(T184:T188)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6" t="s">
        <v>149</v>
      </c>
      <c r="AT183" s="237" t="s">
        <v>75</v>
      </c>
      <c r="AU183" s="237" t="s">
        <v>76</v>
      </c>
      <c r="AY183" s="236" t="s">
        <v>141</v>
      </c>
      <c r="BK183" s="238">
        <f>SUM(BK184:BK188)</f>
        <v>0</v>
      </c>
    </row>
    <row r="184" s="2" customFormat="1" ht="16.5" customHeight="1">
      <c r="A184" s="38"/>
      <c r="B184" s="39"/>
      <c r="C184" s="241" t="s">
        <v>189</v>
      </c>
      <c r="D184" s="241" t="s">
        <v>144</v>
      </c>
      <c r="E184" s="242" t="s">
        <v>190</v>
      </c>
      <c r="F184" s="243" t="s">
        <v>191</v>
      </c>
      <c r="G184" s="244" t="s">
        <v>192</v>
      </c>
      <c r="H184" s="245">
        <v>6</v>
      </c>
      <c r="I184" s="246"/>
      <c r="J184" s="247">
        <f>ROUND(I184*H184,2)</f>
        <v>0</v>
      </c>
      <c r="K184" s="243" t="s">
        <v>1</v>
      </c>
      <c r="L184" s="44"/>
      <c r="M184" s="248" t="s">
        <v>1</v>
      </c>
      <c r="N184" s="249" t="s">
        <v>41</v>
      </c>
      <c r="O184" s="91"/>
      <c r="P184" s="250">
        <f>O184*H184</f>
        <v>0</v>
      </c>
      <c r="Q184" s="250">
        <v>0</v>
      </c>
      <c r="R184" s="250">
        <f>Q184*H184</f>
        <v>0</v>
      </c>
      <c r="S184" s="250">
        <v>0</v>
      </c>
      <c r="T184" s="25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2" t="s">
        <v>193</v>
      </c>
      <c r="AT184" s="252" t="s">
        <v>144</v>
      </c>
      <c r="AU184" s="252" t="s">
        <v>83</v>
      </c>
      <c r="AY184" s="17" t="s">
        <v>141</v>
      </c>
      <c r="BE184" s="253">
        <f>IF(N184="základní",J184,0)</f>
        <v>0</v>
      </c>
      <c r="BF184" s="253">
        <f>IF(N184="snížená",J184,0)</f>
        <v>0</v>
      </c>
      <c r="BG184" s="253">
        <f>IF(N184="zákl. přenesená",J184,0)</f>
        <v>0</v>
      </c>
      <c r="BH184" s="253">
        <f>IF(N184="sníž. přenesená",J184,0)</f>
        <v>0</v>
      </c>
      <c r="BI184" s="253">
        <f>IF(N184="nulová",J184,0)</f>
        <v>0</v>
      </c>
      <c r="BJ184" s="17" t="s">
        <v>83</v>
      </c>
      <c r="BK184" s="253">
        <f>ROUND(I184*H184,2)</f>
        <v>0</v>
      </c>
      <c r="BL184" s="17" t="s">
        <v>193</v>
      </c>
      <c r="BM184" s="252" t="s">
        <v>194</v>
      </c>
    </row>
    <row r="185" s="13" customFormat="1">
      <c r="A185" s="13"/>
      <c r="B185" s="254"/>
      <c r="C185" s="255"/>
      <c r="D185" s="256" t="s">
        <v>151</v>
      </c>
      <c r="E185" s="257" t="s">
        <v>1</v>
      </c>
      <c r="F185" s="258" t="s">
        <v>152</v>
      </c>
      <c r="G185" s="255"/>
      <c r="H185" s="257" t="s">
        <v>1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4" t="s">
        <v>151</v>
      </c>
      <c r="AU185" s="264" t="s">
        <v>83</v>
      </c>
      <c r="AV185" s="13" t="s">
        <v>83</v>
      </c>
      <c r="AW185" s="13" t="s">
        <v>32</v>
      </c>
      <c r="AX185" s="13" t="s">
        <v>76</v>
      </c>
      <c r="AY185" s="264" t="s">
        <v>141</v>
      </c>
    </row>
    <row r="186" s="13" customFormat="1">
      <c r="A186" s="13"/>
      <c r="B186" s="254"/>
      <c r="C186" s="255"/>
      <c r="D186" s="256" t="s">
        <v>151</v>
      </c>
      <c r="E186" s="257" t="s">
        <v>1</v>
      </c>
      <c r="F186" s="258" t="s">
        <v>195</v>
      </c>
      <c r="G186" s="255"/>
      <c r="H186" s="257" t="s">
        <v>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4" t="s">
        <v>151</v>
      </c>
      <c r="AU186" s="264" t="s">
        <v>83</v>
      </c>
      <c r="AV186" s="13" t="s">
        <v>83</v>
      </c>
      <c r="AW186" s="13" t="s">
        <v>32</v>
      </c>
      <c r="AX186" s="13" t="s">
        <v>76</v>
      </c>
      <c r="AY186" s="264" t="s">
        <v>141</v>
      </c>
    </row>
    <row r="187" s="14" customFormat="1">
      <c r="A187" s="14"/>
      <c r="B187" s="265"/>
      <c r="C187" s="266"/>
      <c r="D187" s="256" t="s">
        <v>151</v>
      </c>
      <c r="E187" s="267" t="s">
        <v>1</v>
      </c>
      <c r="F187" s="268" t="s">
        <v>189</v>
      </c>
      <c r="G187" s="266"/>
      <c r="H187" s="269">
        <v>6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5" t="s">
        <v>151</v>
      </c>
      <c r="AU187" s="275" t="s">
        <v>83</v>
      </c>
      <c r="AV187" s="14" t="s">
        <v>85</v>
      </c>
      <c r="AW187" s="14" t="s">
        <v>32</v>
      </c>
      <c r="AX187" s="14" t="s">
        <v>76</v>
      </c>
      <c r="AY187" s="275" t="s">
        <v>141</v>
      </c>
    </row>
    <row r="188" s="15" customFormat="1">
      <c r="A188" s="15"/>
      <c r="B188" s="276"/>
      <c r="C188" s="277"/>
      <c r="D188" s="256" t="s">
        <v>151</v>
      </c>
      <c r="E188" s="278" t="s">
        <v>1</v>
      </c>
      <c r="F188" s="279" t="s">
        <v>162</v>
      </c>
      <c r="G188" s="277"/>
      <c r="H188" s="280">
        <v>6</v>
      </c>
      <c r="I188" s="281"/>
      <c r="J188" s="277"/>
      <c r="K188" s="277"/>
      <c r="L188" s="282"/>
      <c r="M188" s="287"/>
      <c r="N188" s="288"/>
      <c r="O188" s="288"/>
      <c r="P188" s="288"/>
      <c r="Q188" s="288"/>
      <c r="R188" s="288"/>
      <c r="S188" s="288"/>
      <c r="T188" s="28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6" t="s">
        <v>151</v>
      </c>
      <c r="AU188" s="286" t="s">
        <v>83</v>
      </c>
      <c r="AV188" s="15" t="s">
        <v>149</v>
      </c>
      <c r="AW188" s="15" t="s">
        <v>32</v>
      </c>
      <c r="AX188" s="15" t="s">
        <v>83</v>
      </c>
      <c r="AY188" s="286" t="s">
        <v>141</v>
      </c>
    </row>
    <row r="189" s="2" customFormat="1" ht="6.96" customHeight="1">
      <c r="A189" s="38"/>
      <c r="B189" s="66"/>
      <c r="C189" s="67"/>
      <c r="D189" s="67"/>
      <c r="E189" s="67"/>
      <c r="F189" s="67"/>
      <c r="G189" s="67"/>
      <c r="H189" s="67"/>
      <c r="I189" s="67"/>
      <c r="J189" s="67"/>
      <c r="K189" s="67"/>
      <c r="L189" s="44"/>
      <c r="M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</sheetData>
  <sheetProtection sheet="1" autoFilter="0" formatColumns="0" formatRows="0" objects="1" scenarios="1" spinCount="100000" saltValue="WpG/G6Zs/SiyY8kYv1l2m4hBLdFjBSLJuZGu2xUagEBGgUlWlcAPN2dozufXLA6M82/6OkBL8Y0397qmRz2Dgw==" hashValue="Sb6hXiA4V1iyqE8nrKnklUWzlAPfrvJ7Mh3LPE13g6eaoNiv47rfkIJqQQfPZ3JVNEg1BdDP/Tfm81jfzhc3kw==" algorithmName="SHA-512" password="CC35"/>
  <autoFilter ref="C135:K188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8:F108"/>
    <mergeCell ref="D109:F109"/>
    <mergeCell ref="D110:F110"/>
    <mergeCell ref="D111:F111"/>
    <mergeCell ref="D112:F112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CUP Pardubice - Změny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11. 10. 2021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102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141" t="s">
        <v>103</v>
      </c>
      <c r="E32" s="38"/>
      <c r="F32" s="38"/>
      <c r="G32" s="38"/>
      <c r="H32" s="38"/>
      <c r="I32" s="38"/>
      <c r="J32" s="159">
        <f>J98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104</v>
      </c>
      <c r="E33" s="38"/>
      <c r="F33" s="38"/>
      <c r="G33" s="38"/>
      <c r="H33" s="38"/>
      <c r="I33" s="38"/>
      <c r="J33" s="159">
        <f>J103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36</v>
      </c>
      <c r="E34" s="38"/>
      <c r="F34" s="38"/>
      <c r="G34" s="38"/>
      <c r="H34" s="38"/>
      <c r="I34" s="38"/>
      <c r="J34" s="162">
        <f>ROUND(J32 + J33,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8"/>
      <c r="E35" s="158"/>
      <c r="F35" s="158"/>
      <c r="G35" s="158"/>
      <c r="H35" s="158"/>
      <c r="I35" s="158"/>
      <c r="J35" s="158"/>
      <c r="K35" s="15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38</v>
      </c>
      <c r="G36" s="38"/>
      <c r="H36" s="38"/>
      <c r="I36" s="163" t="s">
        <v>37</v>
      </c>
      <c r="J36" s="163" t="s">
        <v>39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4" t="s">
        <v>40</v>
      </c>
      <c r="E37" s="150" t="s">
        <v>41</v>
      </c>
      <c r="F37" s="165">
        <f>ROUND((SUM(BE103:BE110) + SUM(BE132:BE172)),  2)</f>
        <v>0</v>
      </c>
      <c r="G37" s="38"/>
      <c r="H37" s="38"/>
      <c r="I37" s="166">
        <v>0.20999999999999999</v>
      </c>
      <c r="J37" s="165">
        <f>ROUND(((SUM(BE103:BE110) + SUM(BE132:BE172))*I37),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0" t="s">
        <v>42</v>
      </c>
      <c r="F38" s="165">
        <f>ROUND((SUM(BF103:BF110) + SUM(BF132:BF172)),  2)</f>
        <v>0</v>
      </c>
      <c r="G38" s="38"/>
      <c r="H38" s="38"/>
      <c r="I38" s="166">
        <v>0.14999999999999999</v>
      </c>
      <c r="J38" s="165">
        <f>ROUND(((SUM(BF103:BF110) + SUM(BF132:BF172))*I38),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5">
        <f>ROUND((SUM(BG103:BG110) + SUM(BG132:BG172)),  2)</f>
        <v>0</v>
      </c>
      <c r="G39" s="38"/>
      <c r="H39" s="38"/>
      <c r="I39" s="166">
        <v>0.20999999999999999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0" t="s">
        <v>44</v>
      </c>
      <c r="F40" s="165">
        <f>ROUND((SUM(BH103:BH110) + SUM(BH132:BH172)),  2)</f>
        <v>0</v>
      </c>
      <c r="G40" s="38"/>
      <c r="H40" s="38"/>
      <c r="I40" s="166">
        <v>0.14999999999999999</v>
      </c>
      <c r="J40" s="165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0" t="s">
        <v>45</v>
      </c>
      <c r="F41" s="165">
        <f>ROUND((SUM(BI103:BI110) + SUM(BI132:BI172)),  2)</f>
        <v>0</v>
      </c>
      <c r="G41" s="38"/>
      <c r="H41" s="38"/>
      <c r="I41" s="166">
        <v>0</v>
      </c>
      <c r="J41" s="165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CUP Pardubice - Změny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5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D1_01_3-P27 - Požárně bezpečnostní řešení - Změna P27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11. 10. 2021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Pardubický kraj</v>
      </c>
      <c r="G93" s="40"/>
      <c r="H93" s="40"/>
      <c r="I93" s="32" t="s">
        <v>30</v>
      </c>
      <c r="J93" s="36" t="str">
        <f>E23</f>
        <v>Atelier Penta v.o.s.,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Bc. Čermák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106</v>
      </c>
      <c r="D96" s="187"/>
      <c r="E96" s="187"/>
      <c r="F96" s="187"/>
      <c r="G96" s="187"/>
      <c r="H96" s="187"/>
      <c r="I96" s="187"/>
      <c r="J96" s="188" t="s">
        <v>107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108</v>
      </c>
      <c r="D98" s="40"/>
      <c r="E98" s="40"/>
      <c r="F98" s="40"/>
      <c r="G98" s="40"/>
      <c r="H98" s="40"/>
      <c r="I98" s="40"/>
      <c r="J98" s="110">
        <f>J132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9" customFormat="1" ht="24.96" customHeight="1">
      <c r="A99" s="9"/>
      <c r="B99" s="190"/>
      <c r="C99" s="191"/>
      <c r="D99" s="192" t="s">
        <v>110</v>
      </c>
      <c r="E99" s="193"/>
      <c r="F99" s="193"/>
      <c r="G99" s="193"/>
      <c r="H99" s="193"/>
      <c r="I99" s="193"/>
      <c r="J99" s="194">
        <f>J133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3"/>
      <c r="D100" s="197" t="s">
        <v>197</v>
      </c>
      <c r="E100" s="198"/>
      <c r="F100" s="198"/>
      <c r="G100" s="198"/>
      <c r="H100" s="198"/>
      <c r="I100" s="198"/>
      <c r="J100" s="199">
        <f>J134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9.28" customHeight="1">
      <c r="A103" s="38"/>
      <c r="B103" s="39"/>
      <c r="C103" s="189" t="s">
        <v>116</v>
      </c>
      <c r="D103" s="40"/>
      <c r="E103" s="40"/>
      <c r="F103" s="40"/>
      <c r="G103" s="40"/>
      <c r="H103" s="40"/>
      <c r="I103" s="40"/>
      <c r="J103" s="201">
        <f>ROUND(J104 + J105 + J106 + J107 + J108 + J109,2)</f>
        <v>0</v>
      </c>
      <c r="K103" s="40"/>
      <c r="L103" s="63"/>
      <c r="N103" s="202" t="s">
        <v>40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18" customHeight="1">
      <c r="A104" s="38"/>
      <c r="B104" s="39"/>
      <c r="C104" s="40"/>
      <c r="D104" s="203" t="s">
        <v>117</v>
      </c>
      <c r="E104" s="204"/>
      <c r="F104" s="204"/>
      <c r="G104" s="40"/>
      <c r="H104" s="40"/>
      <c r="I104" s="40"/>
      <c r="J104" s="205">
        <v>0</v>
      </c>
      <c r="K104" s="40"/>
      <c r="L104" s="206"/>
      <c r="M104" s="207"/>
      <c r="N104" s="208" t="s">
        <v>41</v>
      </c>
      <c r="O104" s="207"/>
      <c r="P104" s="207"/>
      <c r="Q104" s="207"/>
      <c r="R104" s="207"/>
      <c r="S104" s="209"/>
      <c r="T104" s="209"/>
      <c r="U104" s="209"/>
      <c r="V104" s="209"/>
      <c r="W104" s="209"/>
      <c r="X104" s="209"/>
      <c r="Y104" s="209"/>
      <c r="Z104" s="209"/>
      <c r="AA104" s="209"/>
      <c r="AB104" s="209"/>
      <c r="AC104" s="209"/>
      <c r="AD104" s="209"/>
      <c r="AE104" s="209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10" t="s">
        <v>118</v>
      </c>
      <c r="AZ104" s="207"/>
      <c r="BA104" s="207"/>
      <c r="BB104" s="207"/>
      <c r="BC104" s="207"/>
      <c r="BD104" s="207"/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210" t="s">
        <v>83</v>
      </c>
      <c r="BK104" s="207"/>
      <c r="BL104" s="207"/>
      <c r="BM104" s="207"/>
    </row>
    <row r="105" s="2" customFormat="1" ht="18" customHeight="1">
      <c r="A105" s="38"/>
      <c r="B105" s="39"/>
      <c r="C105" s="40"/>
      <c r="D105" s="203" t="s">
        <v>198</v>
      </c>
      <c r="E105" s="204"/>
      <c r="F105" s="204"/>
      <c r="G105" s="40"/>
      <c r="H105" s="40"/>
      <c r="I105" s="40"/>
      <c r="J105" s="205">
        <v>0</v>
      </c>
      <c r="K105" s="40"/>
      <c r="L105" s="206"/>
      <c r="M105" s="207"/>
      <c r="N105" s="208" t="s">
        <v>41</v>
      </c>
      <c r="O105" s="207"/>
      <c r="P105" s="207"/>
      <c r="Q105" s="207"/>
      <c r="R105" s="207"/>
      <c r="S105" s="209"/>
      <c r="T105" s="209"/>
      <c r="U105" s="209"/>
      <c r="V105" s="209"/>
      <c r="W105" s="209"/>
      <c r="X105" s="209"/>
      <c r="Y105" s="209"/>
      <c r="Z105" s="209"/>
      <c r="AA105" s="209"/>
      <c r="AB105" s="209"/>
      <c r="AC105" s="209"/>
      <c r="AD105" s="209"/>
      <c r="AE105" s="209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10" t="s">
        <v>118</v>
      </c>
      <c r="AZ105" s="207"/>
      <c r="BA105" s="207"/>
      <c r="BB105" s="207"/>
      <c r="BC105" s="207"/>
      <c r="BD105" s="207"/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210" t="s">
        <v>83</v>
      </c>
      <c r="BK105" s="207"/>
      <c r="BL105" s="207"/>
      <c r="BM105" s="207"/>
    </row>
    <row r="106" s="2" customFormat="1" ht="18" customHeight="1">
      <c r="A106" s="38"/>
      <c r="B106" s="39"/>
      <c r="C106" s="40"/>
      <c r="D106" s="203" t="s">
        <v>120</v>
      </c>
      <c r="E106" s="204"/>
      <c r="F106" s="204"/>
      <c r="G106" s="40"/>
      <c r="H106" s="40"/>
      <c r="I106" s="40"/>
      <c r="J106" s="205">
        <v>0</v>
      </c>
      <c r="K106" s="40"/>
      <c r="L106" s="206"/>
      <c r="M106" s="207"/>
      <c r="N106" s="208" t="s">
        <v>41</v>
      </c>
      <c r="O106" s="207"/>
      <c r="P106" s="207"/>
      <c r="Q106" s="207"/>
      <c r="R106" s="207"/>
      <c r="S106" s="209"/>
      <c r="T106" s="209"/>
      <c r="U106" s="209"/>
      <c r="V106" s="209"/>
      <c r="W106" s="209"/>
      <c r="X106" s="209"/>
      <c r="Y106" s="209"/>
      <c r="Z106" s="209"/>
      <c r="AA106" s="209"/>
      <c r="AB106" s="209"/>
      <c r="AC106" s="209"/>
      <c r="AD106" s="209"/>
      <c r="AE106" s="209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10" t="s">
        <v>118</v>
      </c>
      <c r="AZ106" s="207"/>
      <c r="BA106" s="207"/>
      <c r="BB106" s="207"/>
      <c r="BC106" s="207"/>
      <c r="BD106" s="207"/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210" t="s">
        <v>83</v>
      </c>
      <c r="BK106" s="207"/>
      <c r="BL106" s="207"/>
      <c r="BM106" s="207"/>
    </row>
    <row r="107" s="2" customFormat="1" ht="18" customHeight="1">
      <c r="A107" s="38"/>
      <c r="B107" s="39"/>
      <c r="C107" s="40"/>
      <c r="D107" s="203" t="s">
        <v>121</v>
      </c>
      <c r="E107" s="204"/>
      <c r="F107" s="204"/>
      <c r="G107" s="40"/>
      <c r="H107" s="40"/>
      <c r="I107" s="40"/>
      <c r="J107" s="205">
        <v>0</v>
      </c>
      <c r="K107" s="40"/>
      <c r="L107" s="206"/>
      <c r="M107" s="207"/>
      <c r="N107" s="208" t="s">
        <v>41</v>
      </c>
      <c r="O107" s="207"/>
      <c r="P107" s="207"/>
      <c r="Q107" s="207"/>
      <c r="R107" s="207"/>
      <c r="S107" s="209"/>
      <c r="T107" s="209"/>
      <c r="U107" s="209"/>
      <c r="V107" s="209"/>
      <c r="W107" s="209"/>
      <c r="X107" s="209"/>
      <c r="Y107" s="209"/>
      <c r="Z107" s="209"/>
      <c r="AA107" s="209"/>
      <c r="AB107" s="209"/>
      <c r="AC107" s="209"/>
      <c r="AD107" s="209"/>
      <c r="AE107" s="209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10" t="s">
        <v>118</v>
      </c>
      <c r="AZ107" s="207"/>
      <c r="BA107" s="207"/>
      <c r="BB107" s="207"/>
      <c r="BC107" s="207"/>
      <c r="BD107" s="207"/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210" t="s">
        <v>83</v>
      </c>
      <c r="BK107" s="207"/>
      <c r="BL107" s="207"/>
      <c r="BM107" s="207"/>
    </row>
    <row r="108" s="2" customFormat="1" ht="18" customHeight="1">
      <c r="A108" s="38"/>
      <c r="B108" s="39"/>
      <c r="C108" s="40"/>
      <c r="D108" s="203" t="s">
        <v>199</v>
      </c>
      <c r="E108" s="204"/>
      <c r="F108" s="204"/>
      <c r="G108" s="40"/>
      <c r="H108" s="40"/>
      <c r="I108" s="40"/>
      <c r="J108" s="205">
        <v>0</v>
      </c>
      <c r="K108" s="40"/>
      <c r="L108" s="206"/>
      <c r="M108" s="207"/>
      <c r="N108" s="208" t="s">
        <v>41</v>
      </c>
      <c r="O108" s="207"/>
      <c r="P108" s="207"/>
      <c r="Q108" s="207"/>
      <c r="R108" s="207"/>
      <c r="S108" s="209"/>
      <c r="T108" s="209"/>
      <c r="U108" s="209"/>
      <c r="V108" s="209"/>
      <c r="W108" s="209"/>
      <c r="X108" s="209"/>
      <c r="Y108" s="209"/>
      <c r="Z108" s="209"/>
      <c r="AA108" s="209"/>
      <c r="AB108" s="209"/>
      <c r="AC108" s="209"/>
      <c r="AD108" s="209"/>
      <c r="AE108" s="209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10" t="s">
        <v>118</v>
      </c>
      <c r="AZ108" s="207"/>
      <c r="BA108" s="207"/>
      <c r="BB108" s="207"/>
      <c r="BC108" s="207"/>
      <c r="BD108" s="207"/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210" t="s">
        <v>83</v>
      </c>
      <c r="BK108" s="207"/>
      <c r="BL108" s="207"/>
      <c r="BM108" s="207"/>
    </row>
    <row r="109" s="2" customFormat="1" ht="18" customHeight="1">
      <c r="A109" s="38"/>
      <c r="B109" s="39"/>
      <c r="C109" s="40"/>
      <c r="D109" s="204" t="s">
        <v>123</v>
      </c>
      <c r="E109" s="40"/>
      <c r="F109" s="40"/>
      <c r="G109" s="40"/>
      <c r="H109" s="40"/>
      <c r="I109" s="40"/>
      <c r="J109" s="205">
        <f>ROUND(J32*T109,2)</f>
        <v>0</v>
      </c>
      <c r="K109" s="40"/>
      <c r="L109" s="206"/>
      <c r="M109" s="207"/>
      <c r="N109" s="208" t="s">
        <v>41</v>
      </c>
      <c r="O109" s="207"/>
      <c r="P109" s="207"/>
      <c r="Q109" s="207"/>
      <c r="R109" s="207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209"/>
      <c r="AD109" s="209"/>
      <c r="AE109" s="209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10" t="s">
        <v>124</v>
      </c>
      <c r="AZ109" s="207"/>
      <c r="BA109" s="207"/>
      <c r="BB109" s="207"/>
      <c r="BC109" s="207"/>
      <c r="BD109" s="207"/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210" t="s">
        <v>83</v>
      </c>
      <c r="BK109" s="207"/>
      <c r="BL109" s="207"/>
      <c r="BM109" s="207"/>
    </row>
    <row r="110" s="2" customForma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9.28" customHeight="1">
      <c r="A111" s="38"/>
      <c r="B111" s="39"/>
      <c r="C111" s="212" t="s">
        <v>125</v>
      </c>
      <c r="D111" s="187"/>
      <c r="E111" s="187"/>
      <c r="F111" s="187"/>
      <c r="G111" s="187"/>
      <c r="H111" s="187"/>
      <c r="I111" s="187"/>
      <c r="J111" s="213">
        <f>ROUND(J98+J103,2)</f>
        <v>0</v>
      </c>
      <c r="K111" s="18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126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85" t="str">
        <f>E7</f>
        <v>CUP Pardubice - Změny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1"/>
      <c r="C121" s="32" t="s">
        <v>98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="2" customFormat="1" ht="16.5" customHeight="1">
      <c r="A122" s="38"/>
      <c r="B122" s="39"/>
      <c r="C122" s="40"/>
      <c r="D122" s="40"/>
      <c r="E122" s="185" t="s">
        <v>99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100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E11</f>
        <v>D1_01_3-P27 - Požárně bezpečnostní řešení - Změna P27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F14</f>
        <v>Pardubice</v>
      </c>
      <c r="G126" s="40"/>
      <c r="H126" s="40"/>
      <c r="I126" s="32" t="s">
        <v>22</v>
      </c>
      <c r="J126" s="79" t="str">
        <f>IF(J14="","",J14)</f>
        <v>11. 10. 2021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24</v>
      </c>
      <c r="D128" s="40"/>
      <c r="E128" s="40"/>
      <c r="F128" s="27" t="str">
        <f>E17</f>
        <v>Pardubický kraj</v>
      </c>
      <c r="G128" s="40"/>
      <c r="H128" s="40"/>
      <c r="I128" s="32" t="s">
        <v>30</v>
      </c>
      <c r="J128" s="36" t="str">
        <f>E23</f>
        <v>Atelier Penta v.o.s., Mrštíkova 12, Jihlava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IF(E20="","",E20)</f>
        <v>Vyplň údaj</v>
      </c>
      <c r="G129" s="40"/>
      <c r="H129" s="40"/>
      <c r="I129" s="32" t="s">
        <v>33</v>
      </c>
      <c r="J129" s="36" t="str">
        <f>E26</f>
        <v>Bc. Čermák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14"/>
      <c r="B131" s="215"/>
      <c r="C131" s="216" t="s">
        <v>127</v>
      </c>
      <c r="D131" s="217" t="s">
        <v>61</v>
      </c>
      <c r="E131" s="217" t="s">
        <v>57</v>
      </c>
      <c r="F131" s="217" t="s">
        <v>58</v>
      </c>
      <c r="G131" s="217" t="s">
        <v>128</v>
      </c>
      <c r="H131" s="217" t="s">
        <v>129</v>
      </c>
      <c r="I131" s="217" t="s">
        <v>130</v>
      </c>
      <c r="J131" s="217" t="s">
        <v>107</v>
      </c>
      <c r="K131" s="218" t="s">
        <v>131</v>
      </c>
      <c r="L131" s="219"/>
      <c r="M131" s="100" t="s">
        <v>1</v>
      </c>
      <c r="N131" s="101" t="s">
        <v>40</v>
      </c>
      <c r="O131" s="101" t="s">
        <v>132</v>
      </c>
      <c r="P131" s="101" t="s">
        <v>133</v>
      </c>
      <c r="Q131" s="101" t="s">
        <v>134</v>
      </c>
      <c r="R131" s="101" t="s">
        <v>135</v>
      </c>
      <c r="S131" s="101" t="s">
        <v>136</v>
      </c>
      <c r="T131" s="102" t="s">
        <v>137</v>
      </c>
      <c r="U131" s="214"/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/>
    </row>
    <row r="132" s="2" customFormat="1" ht="22.8" customHeight="1">
      <c r="A132" s="38"/>
      <c r="B132" s="39"/>
      <c r="C132" s="107" t="s">
        <v>138</v>
      </c>
      <c r="D132" s="40"/>
      <c r="E132" s="40"/>
      <c r="F132" s="40"/>
      <c r="G132" s="40"/>
      <c r="H132" s="40"/>
      <c r="I132" s="40"/>
      <c r="J132" s="220">
        <f>BK132</f>
        <v>0</v>
      </c>
      <c r="K132" s="40"/>
      <c r="L132" s="44"/>
      <c r="M132" s="103"/>
      <c r="N132" s="221"/>
      <c r="O132" s="104"/>
      <c r="P132" s="222">
        <f>P133</f>
        <v>0</v>
      </c>
      <c r="Q132" s="104"/>
      <c r="R132" s="222">
        <f>R133</f>
        <v>0.025600000000000001</v>
      </c>
      <c r="S132" s="104"/>
      <c r="T132" s="223">
        <f>T133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75</v>
      </c>
      <c r="AU132" s="17" t="s">
        <v>109</v>
      </c>
      <c r="BK132" s="224">
        <f>BK133</f>
        <v>0</v>
      </c>
    </row>
    <row r="133" s="12" customFormat="1" ht="25.92" customHeight="1">
      <c r="A133" s="12"/>
      <c r="B133" s="225"/>
      <c r="C133" s="226"/>
      <c r="D133" s="227" t="s">
        <v>75</v>
      </c>
      <c r="E133" s="228" t="s">
        <v>139</v>
      </c>
      <c r="F133" s="228" t="s">
        <v>140</v>
      </c>
      <c r="G133" s="226"/>
      <c r="H133" s="226"/>
      <c r="I133" s="229"/>
      <c r="J133" s="230">
        <f>BK133</f>
        <v>0</v>
      </c>
      <c r="K133" s="226"/>
      <c r="L133" s="231"/>
      <c r="M133" s="232"/>
      <c r="N133" s="233"/>
      <c r="O133" s="233"/>
      <c r="P133" s="234">
        <f>P134</f>
        <v>0</v>
      </c>
      <c r="Q133" s="233"/>
      <c r="R133" s="234">
        <f>R134</f>
        <v>0.025600000000000001</v>
      </c>
      <c r="S133" s="233"/>
      <c r="T133" s="235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6" t="s">
        <v>83</v>
      </c>
      <c r="AT133" s="237" t="s">
        <v>75</v>
      </c>
      <c r="AU133" s="237" t="s">
        <v>76</v>
      </c>
      <c r="AY133" s="236" t="s">
        <v>141</v>
      </c>
      <c r="BK133" s="238">
        <f>BK134</f>
        <v>0</v>
      </c>
    </row>
    <row r="134" s="12" customFormat="1" ht="22.8" customHeight="1">
      <c r="A134" s="12"/>
      <c r="B134" s="225"/>
      <c r="C134" s="226"/>
      <c r="D134" s="227" t="s">
        <v>75</v>
      </c>
      <c r="E134" s="239" t="s">
        <v>200</v>
      </c>
      <c r="F134" s="239" t="s">
        <v>201</v>
      </c>
      <c r="G134" s="226"/>
      <c r="H134" s="226"/>
      <c r="I134" s="229"/>
      <c r="J134" s="240">
        <f>BK134</f>
        <v>0</v>
      </c>
      <c r="K134" s="226"/>
      <c r="L134" s="231"/>
      <c r="M134" s="232"/>
      <c r="N134" s="233"/>
      <c r="O134" s="233"/>
      <c r="P134" s="234">
        <f>SUM(P135:P172)</f>
        <v>0</v>
      </c>
      <c r="Q134" s="233"/>
      <c r="R134" s="234">
        <f>SUM(R135:R172)</f>
        <v>0.025600000000000001</v>
      </c>
      <c r="S134" s="233"/>
      <c r="T134" s="235">
        <f>SUM(T135:T172)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6" t="s">
        <v>83</v>
      </c>
      <c r="AT134" s="237" t="s">
        <v>75</v>
      </c>
      <c r="AU134" s="237" t="s">
        <v>83</v>
      </c>
      <c r="AY134" s="236" t="s">
        <v>141</v>
      </c>
      <c r="BK134" s="238">
        <f>SUM(BK135:BK172)</f>
        <v>0</v>
      </c>
    </row>
    <row r="135" s="2" customFormat="1" ht="16.5" customHeight="1">
      <c r="A135" s="38"/>
      <c r="B135" s="39"/>
      <c r="C135" s="241" t="s">
        <v>83</v>
      </c>
      <c r="D135" s="241" t="s">
        <v>144</v>
      </c>
      <c r="E135" s="242" t="s">
        <v>202</v>
      </c>
      <c r="F135" s="243" t="s">
        <v>203</v>
      </c>
      <c r="G135" s="244" t="s">
        <v>204</v>
      </c>
      <c r="H135" s="245">
        <v>32</v>
      </c>
      <c r="I135" s="246"/>
      <c r="J135" s="247">
        <f>ROUND(I135*H135,2)</f>
        <v>0</v>
      </c>
      <c r="K135" s="243" t="s">
        <v>1</v>
      </c>
      <c r="L135" s="44"/>
      <c r="M135" s="248" t="s">
        <v>1</v>
      </c>
      <c r="N135" s="249" t="s">
        <v>41</v>
      </c>
      <c r="O135" s="91"/>
      <c r="P135" s="250">
        <f>O135*H135</f>
        <v>0</v>
      </c>
      <c r="Q135" s="250">
        <v>0</v>
      </c>
      <c r="R135" s="250">
        <f>Q135*H135</f>
        <v>0</v>
      </c>
      <c r="S135" s="250">
        <v>0</v>
      </c>
      <c r="T135" s="25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2" t="s">
        <v>149</v>
      </c>
      <c r="AT135" s="252" t="s">
        <v>144</v>
      </c>
      <c r="AU135" s="252" t="s">
        <v>85</v>
      </c>
      <c r="AY135" s="17" t="s">
        <v>141</v>
      </c>
      <c r="BE135" s="253">
        <f>IF(N135="základní",J135,0)</f>
        <v>0</v>
      </c>
      <c r="BF135" s="253">
        <f>IF(N135="snížená",J135,0)</f>
        <v>0</v>
      </c>
      <c r="BG135" s="253">
        <f>IF(N135="zákl. přenesená",J135,0)</f>
        <v>0</v>
      </c>
      <c r="BH135" s="253">
        <f>IF(N135="sníž. přenesená",J135,0)</f>
        <v>0</v>
      </c>
      <c r="BI135" s="253">
        <f>IF(N135="nulová",J135,0)</f>
        <v>0</v>
      </c>
      <c r="BJ135" s="17" t="s">
        <v>83</v>
      </c>
      <c r="BK135" s="253">
        <f>ROUND(I135*H135,2)</f>
        <v>0</v>
      </c>
      <c r="BL135" s="17" t="s">
        <v>149</v>
      </c>
      <c r="BM135" s="252" t="s">
        <v>205</v>
      </c>
    </row>
    <row r="136" s="13" customFormat="1">
      <c r="A136" s="13"/>
      <c r="B136" s="254"/>
      <c r="C136" s="255"/>
      <c r="D136" s="256" t="s">
        <v>151</v>
      </c>
      <c r="E136" s="257" t="s">
        <v>1</v>
      </c>
      <c r="F136" s="258" t="s">
        <v>206</v>
      </c>
      <c r="G136" s="255"/>
      <c r="H136" s="257" t="s">
        <v>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4" t="s">
        <v>151</v>
      </c>
      <c r="AU136" s="264" t="s">
        <v>85</v>
      </c>
      <c r="AV136" s="13" t="s">
        <v>83</v>
      </c>
      <c r="AW136" s="13" t="s">
        <v>32</v>
      </c>
      <c r="AX136" s="13" t="s">
        <v>76</v>
      </c>
      <c r="AY136" s="264" t="s">
        <v>141</v>
      </c>
    </row>
    <row r="137" s="14" customFormat="1">
      <c r="A137" s="14"/>
      <c r="B137" s="265"/>
      <c r="C137" s="266"/>
      <c r="D137" s="256" t="s">
        <v>151</v>
      </c>
      <c r="E137" s="267" t="s">
        <v>1</v>
      </c>
      <c r="F137" s="268" t="s">
        <v>207</v>
      </c>
      <c r="G137" s="266"/>
      <c r="H137" s="269">
        <v>9</v>
      </c>
      <c r="I137" s="270"/>
      <c r="J137" s="266"/>
      <c r="K137" s="266"/>
      <c r="L137" s="271"/>
      <c r="M137" s="272"/>
      <c r="N137" s="273"/>
      <c r="O137" s="273"/>
      <c r="P137" s="273"/>
      <c r="Q137" s="273"/>
      <c r="R137" s="273"/>
      <c r="S137" s="273"/>
      <c r="T137" s="27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5" t="s">
        <v>151</v>
      </c>
      <c r="AU137" s="275" t="s">
        <v>85</v>
      </c>
      <c r="AV137" s="14" t="s">
        <v>85</v>
      </c>
      <c r="AW137" s="14" t="s">
        <v>32</v>
      </c>
      <c r="AX137" s="14" t="s">
        <v>76</v>
      </c>
      <c r="AY137" s="275" t="s">
        <v>141</v>
      </c>
    </row>
    <row r="138" s="14" customFormat="1">
      <c r="A138" s="14"/>
      <c r="B138" s="265"/>
      <c r="C138" s="266"/>
      <c r="D138" s="256" t="s">
        <v>151</v>
      </c>
      <c r="E138" s="267" t="s">
        <v>1</v>
      </c>
      <c r="F138" s="268" t="s">
        <v>208</v>
      </c>
      <c r="G138" s="266"/>
      <c r="H138" s="269">
        <v>4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5" t="s">
        <v>151</v>
      </c>
      <c r="AU138" s="275" t="s">
        <v>85</v>
      </c>
      <c r="AV138" s="14" t="s">
        <v>85</v>
      </c>
      <c r="AW138" s="14" t="s">
        <v>32</v>
      </c>
      <c r="AX138" s="14" t="s">
        <v>76</v>
      </c>
      <c r="AY138" s="275" t="s">
        <v>141</v>
      </c>
    </row>
    <row r="139" s="14" customFormat="1">
      <c r="A139" s="14"/>
      <c r="B139" s="265"/>
      <c r="C139" s="266"/>
      <c r="D139" s="256" t="s">
        <v>151</v>
      </c>
      <c r="E139" s="267" t="s">
        <v>1</v>
      </c>
      <c r="F139" s="268" t="s">
        <v>209</v>
      </c>
      <c r="G139" s="266"/>
      <c r="H139" s="269">
        <v>3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5" t="s">
        <v>151</v>
      </c>
      <c r="AU139" s="275" t="s">
        <v>85</v>
      </c>
      <c r="AV139" s="14" t="s">
        <v>85</v>
      </c>
      <c r="AW139" s="14" t="s">
        <v>32</v>
      </c>
      <c r="AX139" s="14" t="s">
        <v>76</v>
      </c>
      <c r="AY139" s="275" t="s">
        <v>141</v>
      </c>
    </row>
    <row r="140" s="14" customFormat="1">
      <c r="A140" s="14"/>
      <c r="B140" s="265"/>
      <c r="C140" s="266"/>
      <c r="D140" s="256" t="s">
        <v>151</v>
      </c>
      <c r="E140" s="267" t="s">
        <v>1</v>
      </c>
      <c r="F140" s="268" t="s">
        <v>210</v>
      </c>
      <c r="G140" s="266"/>
      <c r="H140" s="269">
        <v>1</v>
      </c>
      <c r="I140" s="270"/>
      <c r="J140" s="266"/>
      <c r="K140" s="266"/>
      <c r="L140" s="271"/>
      <c r="M140" s="272"/>
      <c r="N140" s="273"/>
      <c r="O140" s="273"/>
      <c r="P140" s="273"/>
      <c r="Q140" s="273"/>
      <c r="R140" s="273"/>
      <c r="S140" s="273"/>
      <c r="T140" s="27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5" t="s">
        <v>151</v>
      </c>
      <c r="AU140" s="275" t="s">
        <v>85</v>
      </c>
      <c r="AV140" s="14" t="s">
        <v>85</v>
      </c>
      <c r="AW140" s="14" t="s">
        <v>32</v>
      </c>
      <c r="AX140" s="14" t="s">
        <v>76</v>
      </c>
      <c r="AY140" s="275" t="s">
        <v>141</v>
      </c>
    </row>
    <row r="141" s="14" customFormat="1">
      <c r="A141" s="14"/>
      <c r="B141" s="265"/>
      <c r="C141" s="266"/>
      <c r="D141" s="256" t="s">
        <v>151</v>
      </c>
      <c r="E141" s="267" t="s">
        <v>1</v>
      </c>
      <c r="F141" s="268" t="s">
        <v>211</v>
      </c>
      <c r="G141" s="266"/>
      <c r="H141" s="269">
        <v>3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5" t="s">
        <v>151</v>
      </c>
      <c r="AU141" s="275" t="s">
        <v>85</v>
      </c>
      <c r="AV141" s="14" t="s">
        <v>85</v>
      </c>
      <c r="AW141" s="14" t="s">
        <v>32</v>
      </c>
      <c r="AX141" s="14" t="s">
        <v>76</v>
      </c>
      <c r="AY141" s="275" t="s">
        <v>141</v>
      </c>
    </row>
    <row r="142" s="14" customFormat="1">
      <c r="A142" s="14"/>
      <c r="B142" s="265"/>
      <c r="C142" s="266"/>
      <c r="D142" s="256" t="s">
        <v>151</v>
      </c>
      <c r="E142" s="267" t="s">
        <v>1</v>
      </c>
      <c r="F142" s="268" t="s">
        <v>212</v>
      </c>
      <c r="G142" s="266"/>
      <c r="H142" s="269">
        <v>2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5" t="s">
        <v>151</v>
      </c>
      <c r="AU142" s="275" t="s">
        <v>85</v>
      </c>
      <c r="AV142" s="14" t="s">
        <v>85</v>
      </c>
      <c r="AW142" s="14" t="s">
        <v>32</v>
      </c>
      <c r="AX142" s="14" t="s">
        <v>76</v>
      </c>
      <c r="AY142" s="275" t="s">
        <v>141</v>
      </c>
    </row>
    <row r="143" s="14" customFormat="1">
      <c r="A143" s="14"/>
      <c r="B143" s="265"/>
      <c r="C143" s="266"/>
      <c r="D143" s="256" t="s">
        <v>151</v>
      </c>
      <c r="E143" s="267" t="s">
        <v>1</v>
      </c>
      <c r="F143" s="268" t="s">
        <v>213</v>
      </c>
      <c r="G143" s="266"/>
      <c r="H143" s="269">
        <v>2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5" t="s">
        <v>151</v>
      </c>
      <c r="AU143" s="275" t="s">
        <v>85</v>
      </c>
      <c r="AV143" s="14" t="s">
        <v>85</v>
      </c>
      <c r="AW143" s="14" t="s">
        <v>32</v>
      </c>
      <c r="AX143" s="14" t="s">
        <v>76</v>
      </c>
      <c r="AY143" s="275" t="s">
        <v>141</v>
      </c>
    </row>
    <row r="144" s="14" customFormat="1">
      <c r="A144" s="14"/>
      <c r="B144" s="265"/>
      <c r="C144" s="266"/>
      <c r="D144" s="256" t="s">
        <v>151</v>
      </c>
      <c r="E144" s="267" t="s">
        <v>1</v>
      </c>
      <c r="F144" s="268" t="s">
        <v>214</v>
      </c>
      <c r="G144" s="266"/>
      <c r="H144" s="269">
        <v>6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5" t="s">
        <v>151</v>
      </c>
      <c r="AU144" s="275" t="s">
        <v>85</v>
      </c>
      <c r="AV144" s="14" t="s">
        <v>85</v>
      </c>
      <c r="AW144" s="14" t="s">
        <v>32</v>
      </c>
      <c r="AX144" s="14" t="s">
        <v>76</v>
      </c>
      <c r="AY144" s="275" t="s">
        <v>141</v>
      </c>
    </row>
    <row r="145" s="14" customFormat="1">
      <c r="A145" s="14"/>
      <c r="B145" s="265"/>
      <c r="C145" s="266"/>
      <c r="D145" s="256" t="s">
        <v>151</v>
      </c>
      <c r="E145" s="267" t="s">
        <v>1</v>
      </c>
      <c r="F145" s="268" t="s">
        <v>215</v>
      </c>
      <c r="G145" s="266"/>
      <c r="H145" s="269">
        <v>2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5" t="s">
        <v>151</v>
      </c>
      <c r="AU145" s="275" t="s">
        <v>85</v>
      </c>
      <c r="AV145" s="14" t="s">
        <v>85</v>
      </c>
      <c r="AW145" s="14" t="s">
        <v>32</v>
      </c>
      <c r="AX145" s="14" t="s">
        <v>76</v>
      </c>
      <c r="AY145" s="275" t="s">
        <v>141</v>
      </c>
    </row>
    <row r="146" s="15" customFormat="1">
      <c r="A146" s="15"/>
      <c r="B146" s="276"/>
      <c r="C146" s="277"/>
      <c r="D146" s="256" t="s">
        <v>151</v>
      </c>
      <c r="E146" s="278" t="s">
        <v>1</v>
      </c>
      <c r="F146" s="279" t="s">
        <v>162</v>
      </c>
      <c r="G146" s="277"/>
      <c r="H146" s="280">
        <v>32</v>
      </c>
      <c r="I146" s="281"/>
      <c r="J146" s="277"/>
      <c r="K146" s="277"/>
      <c r="L146" s="282"/>
      <c r="M146" s="283"/>
      <c r="N146" s="284"/>
      <c r="O146" s="284"/>
      <c r="P146" s="284"/>
      <c r="Q146" s="284"/>
      <c r="R146" s="284"/>
      <c r="S146" s="284"/>
      <c r="T146" s="28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6" t="s">
        <v>151</v>
      </c>
      <c r="AU146" s="286" t="s">
        <v>85</v>
      </c>
      <c r="AV146" s="15" t="s">
        <v>149</v>
      </c>
      <c r="AW146" s="15" t="s">
        <v>32</v>
      </c>
      <c r="AX146" s="15" t="s">
        <v>83</v>
      </c>
      <c r="AY146" s="286" t="s">
        <v>141</v>
      </c>
    </row>
    <row r="147" s="2" customFormat="1" ht="24.15" customHeight="1">
      <c r="A147" s="38"/>
      <c r="B147" s="39"/>
      <c r="C147" s="290" t="s">
        <v>85</v>
      </c>
      <c r="D147" s="290" t="s">
        <v>216</v>
      </c>
      <c r="E147" s="291" t="s">
        <v>217</v>
      </c>
      <c r="F147" s="292" t="s">
        <v>218</v>
      </c>
      <c r="G147" s="293" t="s">
        <v>204</v>
      </c>
      <c r="H147" s="294">
        <v>32</v>
      </c>
      <c r="I147" s="295"/>
      <c r="J147" s="296">
        <f>ROUND(I147*H147,2)</f>
        <v>0</v>
      </c>
      <c r="K147" s="292" t="s">
        <v>1</v>
      </c>
      <c r="L147" s="297"/>
      <c r="M147" s="298" t="s">
        <v>1</v>
      </c>
      <c r="N147" s="299" t="s">
        <v>41</v>
      </c>
      <c r="O147" s="91"/>
      <c r="P147" s="250">
        <f>O147*H147</f>
        <v>0</v>
      </c>
      <c r="Q147" s="250">
        <v>0.00040000000000000002</v>
      </c>
      <c r="R147" s="250">
        <f>Q147*H147</f>
        <v>0.012800000000000001</v>
      </c>
      <c r="S147" s="250">
        <v>0</v>
      </c>
      <c r="T147" s="25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2" t="s">
        <v>219</v>
      </c>
      <c r="AT147" s="252" t="s">
        <v>216</v>
      </c>
      <c r="AU147" s="252" t="s">
        <v>85</v>
      </c>
      <c r="AY147" s="17" t="s">
        <v>141</v>
      </c>
      <c r="BE147" s="253">
        <f>IF(N147="základní",J147,0)</f>
        <v>0</v>
      </c>
      <c r="BF147" s="253">
        <f>IF(N147="snížená",J147,0)</f>
        <v>0</v>
      </c>
      <c r="BG147" s="253">
        <f>IF(N147="zákl. přenesená",J147,0)</f>
        <v>0</v>
      </c>
      <c r="BH147" s="253">
        <f>IF(N147="sníž. přenesená",J147,0)</f>
        <v>0</v>
      </c>
      <c r="BI147" s="253">
        <f>IF(N147="nulová",J147,0)</f>
        <v>0</v>
      </c>
      <c r="BJ147" s="17" t="s">
        <v>83</v>
      </c>
      <c r="BK147" s="253">
        <f>ROUND(I147*H147,2)</f>
        <v>0</v>
      </c>
      <c r="BL147" s="17" t="s">
        <v>149</v>
      </c>
      <c r="BM147" s="252" t="s">
        <v>220</v>
      </c>
    </row>
    <row r="148" s="2" customFormat="1" ht="16.5" customHeight="1">
      <c r="A148" s="38"/>
      <c r="B148" s="39"/>
      <c r="C148" s="241" t="s">
        <v>173</v>
      </c>
      <c r="D148" s="241" t="s">
        <v>144</v>
      </c>
      <c r="E148" s="242" t="s">
        <v>221</v>
      </c>
      <c r="F148" s="243" t="s">
        <v>222</v>
      </c>
      <c r="G148" s="244" t="s">
        <v>204</v>
      </c>
      <c r="H148" s="245">
        <v>32</v>
      </c>
      <c r="I148" s="246"/>
      <c r="J148" s="247">
        <f>ROUND(I148*H148,2)</f>
        <v>0</v>
      </c>
      <c r="K148" s="243" t="s">
        <v>1</v>
      </c>
      <c r="L148" s="44"/>
      <c r="M148" s="248" t="s">
        <v>1</v>
      </c>
      <c r="N148" s="249" t="s">
        <v>41</v>
      </c>
      <c r="O148" s="91"/>
      <c r="P148" s="250">
        <f>O148*H148</f>
        <v>0</v>
      </c>
      <c r="Q148" s="250">
        <v>0</v>
      </c>
      <c r="R148" s="250">
        <f>Q148*H148</f>
        <v>0</v>
      </c>
      <c r="S148" s="250">
        <v>0</v>
      </c>
      <c r="T148" s="25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2" t="s">
        <v>149</v>
      </c>
      <c r="AT148" s="252" t="s">
        <v>144</v>
      </c>
      <c r="AU148" s="252" t="s">
        <v>85</v>
      </c>
      <c r="AY148" s="17" t="s">
        <v>141</v>
      </c>
      <c r="BE148" s="253">
        <f>IF(N148="základní",J148,0)</f>
        <v>0</v>
      </c>
      <c r="BF148" s="253">
        <f>IF(N148="snížená",J148,0)</f>
        <v>0</v>
      </c>
      <c r="BG148" s="253">
        <f>IF(N148="zákl. přenesená",J148,0)</f>
        <v>0</v>
      </c>
      <c r="BH148" s="253">
        <f>IF(N148="sníž. přenesená",J148,0)</f>
        <v>0</v>
      </c>
      <c r="BI148" s="253">
        <f>IF(N148="nulová",J148,0)</f>
        <v>0</v>
      </c>
      <c r="BJ148" s="17" t="s">
        <v>83</v>
      </c>
      <c r="BK148" s="253">
        <f>ROUND(I148*H148,2)</f>
        <v>0</v>
      </c>
      <c r="BL148" s="17" t="s">
        <v>149</v>
      </c>
      <c r="BM148" s="252" t="s">
        <v>223</v>
      </c>
    </row>
    <row r="149" s="13" customFormat="1">
      <c r="A149" s="13"/>
      <c r="B149" s="254"/>
      <c r="C149" s="255"/>
      <c r="D149" s="256" t="s">
        <v>151</v>
      </c>
      <c r="E149" s="257" t="s">
        <v>1</v>
      </c>
      <c r="F149" s="258" t="s">
        <v>206</v>
      </c>
      <c r="G149" s="255"/>
      <c r="H149" s="257" t="s">
        <v>1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4" t="s">
        <v>151</v>
      </c>
      <c r="AU149" s="264" t="s">
        <v>85</v>
      </c>
      <c r="AV149" s="13" t="s">
        <v>83</v>
      </c>
      <c r="AW149" s="13" t="s">
        <v>32</v>
      </c>
      <c r="AX149" s="13" t="s">
        <v>76</v>
      </c>
      <c r="AY149" s="264" t="s">
        <v>141</v>
      </c>
    </row>
    <row r="150" s="14" customFormat="1">
      <c r="A150" s="14"/>
      <c r="B150" s="265"/>
      <c r="C150" s="266"/>
      <c r="D150" s="256" t="s">
        <v>151</v>
      </c>
      <c r="E150" s="267" t="s">
        <v>1</v>
      </c>
      <c r="F150" s="268" t="s">
        <v>207</v>
      </c>
      <c r="G150" s="266"/>
      <c r="H150" s="269">
        <v>9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5" t="s">
        <v>151</v>
      </c>
      <c r="AU150" s="275" t="s">
        <v>85</v>
      </c>
      <c r="AV150" s="14" t="s">
        <v>85</v>
      </c>
      <c r="AW150" s="14" t="s">
        <v>32</v>
      </c>
      <c r="AX150" s="14" t="s">
        <v>76</v>
      </c>
      <c r="AY150" s="275" t="s">
        <v>141</v>
      </c>
    </row>
    <row r="151" s="14" customFormat="1">
      <c r="A151" s="14"/>
      <c r="B151" s="265"/>
      <c r="C151" s="266"/>
      <c r="D151" s="256" t="s">
        <v>151</v>
      </c>
      <c r="E151" s="267" t="s">
        <v>1</v>
      </c>
      <c r="F151" s="268" t="s">
        <v>208</v>
      </c>
      <c r="G151" s="266"/>
      <c r="H151" s="269">
        <v>4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5" t="s">
        <v>151</v>
      </c>
      <c r="AU151" s="275" t="s">
        <v>85</v>
      </c>
      <c r="AV151" s="14" t="s">
        <v>85</v>
      </c>
      <c r="AW151" s="14" t="s">
        <v>32</v>
      </c>
      <c r="AX151" s="14" t="s">
        <v>76</v>
      </c>
      <c r="AY151" s="275" t="s">
        <v>141</v>
      </c>
    </row>
    <row r="152" s="14" customFormat="1">
      <c r="A152" s="14"/>
      <c r="B152" s="265"/>
      <c r="C152" s="266"/>
      <c r="D152" s="256" t="s">
        <v>151</v>
      </c>
      <c r="E152" s="267" t="s">
        <v>1</v>
      </c>
      <c r="F152" s="268" t="s">
        <v>209</v>
      </c>
      <c r="G152" s="266"/>
      <c r="H152" s="269">
        <v>3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5" t="s">
        <v>151</v>
      </c>
      <c r="AU152" s="275" t="s">
        <v>85</v>
      </c>
      <c r="AV152" s="14" t="s">
        <v>85</v>
      </c>
      <c r="AW152" s="14" t="s">
        <v>32</v>
      </c>
      <c r="AX152" s="14" t="s">
        <v>76</v>
      </c>
      <c r="AY152" s="275" t="s">
        <v>141</v>
      </c>
    </row>
    <row r="153" s="14" customFormat="1">
      <c r="A153" s="14"/>
      <c r="B153" s="265"/>
      <c r="C153" s="266"/>
      <c r="D153" s="256" t="s">
        <v>151</v>
      </c>
      <c r="E153" s="267" t="s">
        <v>1</v>
      </c>
      <c r="F153" s="268" t="s">
        <v>210</v>
      </c>
      <c r="G153" s="266"/>
      <c r="H153" s="269">
        <v>1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5" t="s">
        <v>151</v>
      </c>
      <c r="AU153" s="275" t="s">
        <v>85</v>
      </c>
      <c r="AV153" s="14" t="s">
        <v>85</v>
      </c>
      <c r="AW153" s="14" t="s">
        <v>32</v>
      </c>
      <c r="AX153" s="14" t="s">
        <v>76</v>
      </c>
      <c r="AY153" s="275" t="s">
        <v>141</v>
      </c>
    </row>
    <row r="154" s="14" customFormat="1">
      <c r="A154" s="14"/>
      <c r="B154" s="265"/>
      <c r="C154" s="266"/>
      <c r="D154" s="256" t="s">
        <v>151</v>
      </c>
      <c r="E154" s="267" t="s">
        <v>1</v>
      </c>
      <c r="F154" s="268" t="s">
        <v>211</v>
      </c>
      <c r="G154" s="266"/>
      <c r="H154" s="269">
        <v>3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5" t="s">
        <v>151</v>
      </c>
      <c r="AU154" s="275" t="s">
        <v>85</v>
      </c>
      <c r="AV154" s="14" t="s">
        <v>85</v>
      </c>
      <c r="AW154" s="14" t="s">
        <v>32</v>
      </c>
      <c r="AX154" s="14" t="s">
        <v>76</v>
      </c>
      <c r="AY154" s="275" t="s">
        <v>141</v>
      </c>
    </row>
    <row r="155" s="14" customFormat="1">
      <c r="A155" s="14"/>
      <c r="B155" s="265"/>
      <c r="C155" s="266"/>
      <c r="D155" s="256" t="s">
        <v>151</v>
      </c>
      <c r="E155" s="267" t="s">
        <v>1</v>
      </c>
      <c r="F155" s="268" t="s">
        <v>212</v>
      </c>
      <c r="G155" s="266"/>
      <c r="H155" s="269">
        <v>2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5" t="s">
        <v>151</v>
      </c>
      <c r="AU155" s="275" t="s">
        <v>85</v>
      </c>
      <c r="AV155" s="14" t="s">
        <v>85</v>
      </c>
      <c r="AW155" s="14" t="s">
        <v>32</v>
      </c>
      <c r="AX155" s="14" t="s">
        <v>76</v>
      </c>
      <c r="AY155" s="275" t="s">
        <v>141</v>
      </c>
    </row>
    <row r="156" s="14" customFormat="1">
      <c r="A156" s="14"/>
      <c r="B156" s="265"/>
      <c r="C156" s="266"/>
      <c r="D156" s="256" t="s">
        <v>151</v>
      </c>
      <c r="E156" s="267" t="s">
        <v>1</v>
      </c>
      <c r="F156" s="268" t="s">
        <v>213</v>
      </c>
      <c r="G156" s="266"/>
      <c r="H156" s="269">
        <v>2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5" t="s">
        <v>151</v>
      </c>
      <c r="AU156" s="275" t="s">
        <v>85</v>
      </c>
      <c r="AV156" s="14" t="s">
        <v>85</v>
      </c>
      <c r="AW156" s="14" t="s">
        <v>32</v>
      </c>
      <c r="AX156" s="14" t="s">
        <v>76</v>
      </c>
      <c r="AY156" s="275" t="s">
        <v>141</v>
      </c>
    </row>
    <row r="157" s="14" customFormat="1">
      <c r="A157" s="14"/>
      <c r="B157" s="265"/>
      <c r="C157" s="266"/>
      <c r="D157" s="256" t="s">
        <v>151</v>
      </c>
      <c r="E157" s="267" t="s">
        <v>1</v>
      </c>
      <c r="F157" s="268" t="s">
        <v>214</v>
      </c>
      <c r="G157" s="266"/>
      <c r="H157" s="269">
        <v>6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5" t="s">
        <v>151</v>
      </c>
      <c r="AU157" s="275" t="s">
        <v>85</v>
      </c>
      <c r="AV157" s="14" t="s">
        <v>85</v>
      </c>
      <c r="AW157" s="14" t="s">
        <v>32</v>
      </c>
      <c r="AX157" s="14" t="s">
        <v>76</v>
      </c>
      <c r="AY157" s="275" t="s">
        <v>141</v>
      </c>
    </row>
    <row r="158" s="14" customFormat="1">
      <c r="A158" s="14"/>
      <c r="B158" s="265"/>
      <c r="C158" s="266"/>
      <c r="D158" s="256" t="s">
        <v>151</v>
      </c>
      <c r="E158" s="267" t="s">
        <v>1</v>
      </c>
      <c r="F158" s="268" t="s">
        <v>215</v>
      </c>
      <c r="G158" s="266"/>
      <c r="H158" s="269">
        <v>2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5" t="s">
        <v>151</v>
      </c>
      <c r="AU158" s="275" t="s">
        <v>85</v>
      </c>
      <c r="AV158" s="14" t="s">
        <v>85</v>
      </c>
      <c r="AW158" s="14" t="s">
        <v>32</v>
      </c>
      <c r="AX158" s="14" t="s">
        <v>76</v>
      </c>
      <c r="AY158" s="275" t="s">
        <v>141</v>
      </c>
    </row>
    <row r="159" s="15" customFormat="1">
      <c r="A159" s="15"/>
      <c r="B159" s="276"/>
      <c r="C159" s="277"/>
      <c r="D159" s="256" t="s">
        <v>151</v>
      </c>
      <c r="E159" s="278" t="s">
        <v>1</v>
      </c>
      <c r="F159" s="279" t="s">
        <v>162</v>
      </c>
      <c r="G159" s="277"/>
      <c r="H159" s="280">
        <v>32</v>
      </c>
      <c r="I159" s="281"/>
      <c r="J159" s="277"/>
      <c r="K159" s="277"/>
      <c r="L159" s="282"/>
      <c r="M159" s="283"/>
      <c r="N159" s="284"/>
      <c r="O159" s="284"/>
      <c r="P159" s="284"/>
      <c r="Q159" s="284"/>
      <c r="R159" s="284"/>
      <c r="S159" s="284"/>
      <c r="T159" s="28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6" t="s">
        <v>151</v>
      </c>
      <c r="AU159" s="286" t="s">
        <v>85</v>
      </c>
      <c r="AV159" s="15" t="s">
        <v>149</v>
      </c>
      <c r="AW159" s="15" t="s">
        <v>32</v>
      </c>
      <c r="AX159" s="15" t="s">
        <v>83</v>
      </c>
      <c r="AY159" s="286" t="s">
        <v>141</v>
      </c>
    </row>
    <row r="160" s="2" customFormat="1" ht="16.5" customHeight="1">
      <c r="A160" s="38"/>
      <c r="B160" s="39"/>
      <c r="C160" s="290" t="s">
        <v>149</v>
      </c>
      <c r="D160" s="290" t="s">
        <v>216</v>
      </c>
      <c r="E160" s="291" t="s">
        <v>224</v>
      </c>
      <c r="F160" s="292" t="s">
        <v>225</v>
      </c>
      <c r="G160" s="293" t="s">
        <v>204</v>
      </c>
      <c r="H160" s="294">
        <v>32</v>
      </c>
      <c r="I160" s="295"/>
      <c r="J160" s="296">
        <f>ROUND(I160*H160,2)</f>
        <v>0</v>
      </c>
      <c r="K160" s="292" t="s">
        <v>1</v>
      </c>
      <c r="L160" s="297"/>
      <c r="M160" s="298" t="s">
        <v>1</v>
      </c>
      <c r="N160" s="299" t="s">
        <v>41</v>
      </c>
      <c r="O160" s="91"/>
      <c r="P160" s="250">
        <f>O160*H160</f>
        <v>0</v>
      </c>
      <c r="Q160" s="250">
        <v>0.00040000000000000002</v>
      </c>
      <c r="R160" s="250">
        <f>Q160*H160</f>
        <v>0.012800000000000001</v>
      </c>
      <c r="S160" s="250">
        <v>0</v>
      </c>
      <c r="T160" s="25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2" t="s">
        <v>219</v>
      </c>
      <c r="AT160" s="252" t="s">
        <v>216</v>
      </c>
      <c r="AU160" s="252" t="s">
        <v>85</v>
      </c>
      <c r="AY160" s="17" t="s">
        <v>141</v>
      </c>
      <c r="BE160" s="253">
        <f>IF(N160="základní",J160,0)</f>
        <v>0</v>
      </c>
      <c r="BF160" s="253">
        <f>IF(N160="snížená",J160,0)</f>
        <v>0</v>
      </c>
      <c r="BG160" s="253">
        <f>IF(N160="zákl. přenesená",J160,0)</f>
        <v>0</v>
      </c>
      <c r="BH160" s="253">
        <f>IF(N160="sníž. přenesená",J160,0)</f>
        <v>0</v>
      </c>
      <c r="BI160" s="253">
        <f>IF(N160="nulová",J160,0)</f>
        <v>0</v>
      </c>
      <c r="BJ160" s="17" t="s">
        <v>83</v>
      </c>
      <c r="BK160" s="253">
        <f>ROUND(I160*H160,2)</f>
        <v>0</v>
      </c>
      <c r="BL160" s="17" t="s">
        <v>149</v>
      </c>
      <c r="BM160" s="252" t="s">
        <v>226</v>
      </c>
    </row>
    <row r="161" s="2" customFormat="1" ht="24.15" customHeight="1">
      <c r="A161" s="38"/>
      <c r="B161" s="39"/>
      <c r="C161" s="241" t="s">
        <v>183</v>
      </c>
      <c r="D161" s="241" t="s">
        <v>144</v>
      </c>
      <c r="E161" s="242" t="s">
        <v>227</v>
      </c>
      <c r="F161" s="243" t="s">
        <v>228</v>
      </c>
      <c r="G161" s="244" t="s">
        <v>204</v>
      </c>
      <c r="H161" s="245">
        <v>32</v>
      </c>
      <c r="I161" s="246"/>
      <c r="J161" s="247">
        <f>ROUND(I161*H161,2)</f>
        <v>0</v>
      </c>
      <c r="K161" s="243" t="s">
        <v>1</v>
      </c>
      <c r="L161" s="44"/>
      <c r="M161" s="248" t="s">
        <v>1</v>
      </c>
      <c r="N161" s="249" t="s">
        <v>41</v>
      </c>
      <c r="O161" s="91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2" t="s">
        <v>149</v>
      </c>
      <c r="AT161" s="252" t="s">
        <v>144</v>
      </c>
      <c r="AU161" s="252" t="s">
        <v>85</v>
      </c>
      <c r="AY161" s="17" t="s">
        <v>141</v>
      </c>
      <c r="BE161" s="253">
        <f>IF(N161="základní",J161,0)</f>
        <v>0</v>
      </c>
      <c r="BF161" s="253">
        <f>IF(N161="snížená",J161,0)</f>
        <v>0</v>
      </c>
      <c r="BG161" s="253">
        <f>IF(N161="zákl. přenesená",J161,0)</f>
        <v>0</v>
      </c>
      <c r="BH161" s="253">
        <f>IF(N161="sníž. přenesená",J161,0)</f>
        <v>0</v>
      </c>
      <c r="BI161" s="253">
        <f>IF(N161="nulová",J161,0)</f>
        <v>0</v>
      </c>
      <c r="BJ161" s="17" t="s">
        <v>83</v>
      </c>
      <c r="BK161" s="253">
        <f>ROUND(I161*H161,2)</f>
        <v>0</v>
      </c>
      <c r="BL161" s="17" t="s">
        <v>149</v>
      </c>
      <c r="BM161" s="252" t="s">
        <v>229</v>
      </c>
    </row>
    <row r="162" s="13" customFormat="1">
      <c r="A162" s="13"/>
      <c r="B162" s="254"/>
      <c r="C162" s="255"/>
      <c r="D162" s="256" t="s">
        <v>151</v>
      </c>
      <c r="E162" s="257" t="s">
        <v>1</v>
      </c>
      <c r="F162" s="258" t="s">
        <v>206</v>
      </c>
      <c r="G162" s="255"/>
      <c r="H162" s="257" t="s">
        <v>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4" t="s">
        <v>151</v>
      </c>
      <c r="AU162" s="264" t="s">
        <v>85</v>
      </c>
      <c r="AV162" s="13" t="s">
        <v>83</v>
      </c>
      <c r="AW162" s="13" t="s">
        <v>32</v>
      </c>
      <c r="AX162" s="13" t="s">
        <v>76</v>
      </c>
      <c r="AY162" s="264" t="s">
        <v>141</v>
      </c>
    </row>
    <row r="163" s="14" customFormat="1">
      <c r="A163" s="14"/>
      <c r="B163" s="265"/>
      <c r="C163" s="266"/>
      <c r="D163" s="256" t="s">
        <v>151</v>
      </c>
      <c r="E163" s="267" t="s">
        <v>1</v>
      </c>
      <c r="F163" s="268" t="s">
        <v>207</v>
      </c>
      <c r="G163" s="266"/>
      <c r="H163" s="269">
        <v>9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5" t="s">
        <v>151</v>
      </c>
      <c r="AU163" s="275" t="s">
        <v>85</v>
      </c>
      <c r="AV163" s="14" t="s">
        <v>85</v>
      </c>
      <c r="AW163" s="14" t="s">
        <v>32</v>
      </c>
      <c r="AX163" s="14" t="s">
        <v>76</v>
      </c>
      <c r="AY163" s="275" t="s">
        <v>141</v>
      </c>
    </row>
    <row r="164" s="14" customFormat="1">
      <c r="A164" s="14"/>
      <c r="B164" s="265"/>
      <c r="C164" s="266"/>
      <c r="D164" s="256" t="s">
        <v>151</v>
      </c>
      <c r="E164" s="267" t="s">
        <v>1</v>
      </c>
      <c r="F164" s="268" t="s">
        <v>208</v>
      </c>
      <c r="G164" s="266"/>
      <c r="H164" s="269">
        <v>4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5" t="s">
        <v>151</v>
      </c>
      <c r="AU164" s="275" t="s">
        <v>85</v>
      </c>
      <c r="AV164" s="14" t="s">
        <v>85</v>
      </c>
      <c r="AW164" s="14" t="s">
        <v>32</v>
      </c>
      <c r="AX164" s="14" t="s">
        <v>76</v>
      </c>
      <c r="AY164" s="275" t="s">
        <v>141</v>
      </c>
    </row>
    <row r="165" s="14" customFormat="1">
      <c r="A165" s="14"/>
      <c r="B165" s="265"/>
      <c r="C165" s="266"/>
      <c r="D165" s="256" t="s">
        <v>151</v>
      </c>
      <c r="E165" s="267" t="s">
        <v>1</v>
      </c>
      <c r="F165" s="268" t="s">
        <v>209</v>
      </c>
      <c r="G165" s="266"/>
      <c r="H165" s="269">
        <v>3</v>
      </c>
      <c r="I165" s="270"/>
      <c r="J165" s="266"/>
      <c r="K165" s="266"/>
      <c r="L165" s="271"/>
      <c r="M165" s="272"/>
      <c r="N165" s="273"/>
      <c r="O165" s="273"/>
      <c r="P165" s="273"/>
      <c r="Q165" s="273"/>
      <c r="R165" s="273"/>
      <c r="S165" s="273"/>
      <c r="T165" s="27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5" t="s">
        <v>151</v>
      </c>
      <c r="AU165" s="275" t="s">
        <v>85</v>
      </c>
      <c r="AV165" s="14" t="s">
        <v>85</v>
      </c>
      <c r="AW165" s="14" t="s">
        <v>32</v>
      </c>
      <c r="AX165" s="14" t="s">
        <v>76</v>
      </c>
      <c r="AY165" s="275" t="s">
        <v>141</v>
      </c>
    </row>
    <row r="166" s="14" customFormat="1">
      <c r="A166" s="14"/>
      <c r="B166" s="265"/>
      <c r="C166" s="266"/>
      <c r="D166" s="256" t="s">
        <v>151</v>
      </c>
      <c r="E166" s="267" t="s">
        <v>1</v>
      </c>
      <c r="F166" s="268" t="s">
        <v>210</v>
      </c>
      <c r="G166" s="266"/>
      <c r="H166" s="269">
        <v>1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5" t="s">
        <v>151</v>
      </c>
      <c r="AU166" s="275" t="s">
        <v>85</v>
      </c>
      <c r="AV166" s="14" t="s">
        <v>85</v>
      </c>
      <c r="AW166" s="14" t="s">
        <v>32</v>
      </c>
      <c r="AX166" s="14" t="s">
        <v>76</v>
      </c>
      <c r="AY166" s="275" t="s">
        <v>141</v>
      </c>
    </row>
    <row r="167" s="14" customFormat="1">
      <c r="A167" s="14"/>
      <c r="B167" s="265"/>
      <c r="C167" s="266"/>
      <c r="D167" s="256" t="s">
        <v>151</v>
      </c>
      <c r="E167" s="267" t="s">
        <v>1</v>
      </c>
      <c r="F167" s="268" t="s">
        <v>211</v>
      </c>
      <c r="G167" s="266"/>
      <c r="H167" s="269">
        <v>3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5" t="s">
        <v>151</v>
      </c>
      <c r="AU167" s="275" t="s">
        <v>85</v>
      </c>
      <c r="AV167" s="14" t="s">
        <v>85</v>
      </c>
      <c r="AW167" s="14" t="s">
        <v>32</v>
      </c>
      <c r="AX167" s="14" t="s">
        <v>76</v>
      </c>
      <c r="AY167" s="275" t="s">
        <v>141</v>
      </c>
    </row>
    <row r="168" s="14" customFormat="1">
      <c r="A168" s="14"/>
      <c r="B168" s="265"/>
      <c r="C168" s="266"/>
      <c r="D168" s="256" t="s">
        <v>151</v>
      </c>
      <c r="E168" s="267" t="s">
        <v>1</v>
      </c>
      <c r="F168" s="268" t="s">
        <v>212</v>
      </c>
      <c r="G168" s="266"/>
      <c r="H168" s="269">
        <v>2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5" t="s">
        <v>151</v>
      </c>
      <c r="AU168" s="275" t="s">
        <v>85</v>
      </c>
      <c r="AV168" s="14" t="s">
        <v>85</v>
      </c>
      <c r="AW168" s="14" t="s">
        <v>32</v>
      </c>
      <c r="AX168" s="14" t="s">
        <v>76</v>
      </c>
      <c r="AY168" s="275" t="s">
        <v>141</v>
      </c>
    </row>
    <row r="169" s="14" customFormat="1">
      <c r="A169" s="14"/>
      <c r="B169" s="265"/>
      <c r="C169" s="266"/>
      <c r="D169" s="256" t="s">
        <v>151</v>
      </c>
      <c r="E169" s="267" t="s">
        <v>1</v>
      </c>
      <c r="F169" s="268" t="s">
        <v>213</v>
      </c>
      <c r="G169" s="266"/>
      <c r="H169" s="269">
        <v>2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5" t="s">
        <v>151</v>
      </c>
      <c r="AU169" s="275" t="s">
        <v>85</v>
      </c>
      <c r="AV169" s="14" t="s">
        <v>85</v>
      </c>
      <c r="AW169" s="14" t="s">
        <v>32</v>
      </c>
      <c r="AX169" s="14" t="s">
        <v>76</v>
      </c>
      <c r="AY169" s="275" t="s">
        <v>141</v>
      </c>
    </row>
    <row r="170" s="14" customFormat="1">
      <c r="A170" s="14"/>
      <c r="B170" s="265"/>
      <c r="C170" s="266"/>
      <c r="D170" s="256" t="s">
        <v>151</v>
      </c>
      <c r="E170" s="267" t="s">
        <v>1</v>
      </c>
      <c r="F170" s="268" t="s">
        <v>214</v>
      </c>
      <c r="G170" s="266"/>
      <c r="H170" s="269">
        <v>6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5" t="s">
        <v>151</v>
      </c>
      <c r="AU170" s="275" t="s">
        <v>85</v>
      </c>
      <c r="AV170" s="14" t="s">
        <v>85</v>
      </c>
      <c r="AW170" s="14" t="s">
        <v>32</v>
      </c>
      <c r="AX170" s="14" t="s">
        <v>76</v>
      </c>
      <c r="AY170" s="275" t="s">
        <v>141</v>
      </c>
    </row>
    <row r="171" s="14" customFormat="1">
      <c r="A171" s="14"/>
      <c r="B171" s="265"/>
      <c r="C171" s="266"/>
      <c r="D171" s="256" t="s">
        <v>151</v>
      </c>
      <c r="E171" s="267" t="s">
        <v>1</v>
      </c>
      <c r="F171" s="268" t="s">
        <v>215</v>
      </c>
      <c r="G171" s="266"/>
      <c r="H171" s="269">
        <v>2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151</v>
      </c>
      <c r="AU171" s="275" t="s">
        <v>85</v>
      </c>
      <c r="AV171" s="14" t="s">
        <v>85</v>
      </c>
      <c r="AW171" s="14" t="s">
        <v>32</v>
      </c>
      <c r="AX171" s="14" t="s">
        <v>76</v>
      </c>
      <c r="AY171" s="275" t="s">
        <v>141</v>
      </c>
    </row>
    <row r="172" s="15" customFormat="1">
      <c r="A172" s="15"/>
      <c r="B172" s="276"/>
      <c r="C172" s="277"/>
      <c r="D172" s="256" t="s">
        <v>151</v>
      </c>
      <c r="E172" s="278" t="s">
        <v>1</v>
      </c>
      <c r="F172" s="279" t="s">
        <v>162</v>
      </c>
      <c r="G172" s="277"/>
      <c r="H172" s="280">
        <v>32</v>
      </c>
      <c r="I172" s="281"/>
      <c r="J172" s="277"/>
      <c r="K172" s="277"/>
      <c r="L172" s="282"/>
      <c r="M172" s="287"/>
      <c r="N172" s="288"/>
      <c r="O172" s="288"/>
      <c r="P172" s="288"/>
      <c r="Q172" s="288"/>
      <c r="R172" s="288"/>
      <c r="S172" s="288"/>
      <c r="T172" s="28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6" t="s">
        <v>151</v>
      </c>
      <c r="AU172" s="286" t="s">
        <v>85</v>
      </c>
      <c r="AV172" s="15" t="s">
        <v>149</v>
      </c>
      <c r="AW172" s="15" t="s">
        <v>32</v>
      </c>
      <c r="AX172" s="15" t="s">
        <v>83</v>
      </c>
      <c r="AY172" s="286" t="s">
        <v>141</v>
      </c>
    </row>
    <row r="173" s="2" customFormat="1" ht="6.96" customHeight="1">
      <c r="A173" s="38"/>
      <c r="B173" s="66"/>
      <c r="C173" s="67"/>
      <c r="D173" s="67"/>
      <c r="E173" s="67"/>
      <c r="F173" s="67"/>
      <c r="G173" s="67"/>
      <c r="H173" s="67"/>
      <c r="I173" s="67"/>
      <c r="J173" s="67"/>
      <c r="K173" s="67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ozIKkxAfogVpjyHvpRQdQBwGWHX6ZJ4KdfzgNpQOVf2Sna4otfq3Azi+ordL6DcIDTy6z8R5EvymsU/tnH0iwQ==" hashValue="+Uzs+w3gYu6ynm8LqLh8Sa8yjmpjZfQzcuMZHfjQCoPmvwDut4zgtAbc7deUUolZ166wQwS5q0yQwFO6B1Nr9A==" algorithmName="SHA-512" password="CC35"/>
  <autoFilter ref="C131:K172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CUP Pardubice - Změny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230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231</v>
      </c>
      <c r="G14" s="38"/>
      <c r="H14" s="38"/>
      <c r="I14" s="150" t="s">
        <v>22</v>
      </c>
      <c r="J14" s="153" t="str">
        <f>'Rekapitulace stavby'!AN8</f>
        <v>11. 10. 2021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 Avuk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141" t="s">
        <v>103</v>
      </c>
      <c r="E32" s="38"/>
      <c r="F32" s="38"/>
      <c r="G32" s="38"/>
      <c r="H32" s="38"/>
      <c r="I32" s="38"/>
      <c r="J32" s="159">
        <f>J98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104</v>
      </c>
      <c r="E33" s="38"/>
      <c r="F33" s="38"/>
      <c r="G33" s="38"/>
      <c r="H33" s="38"/>
      <c r="I33" s="38"/>
      <c r="J33" s="159">
        <f>J104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36</v>
      </c>
      <c r="E34" s="38"/>
      <c r="F34" s="38"/>
      <c r="G34" s="38"/>
      <c r="H34" s="38"/>
      <c r="I34" s="38"/>
      <c r="J34" s="162">
        <f>ROUND(J32 + J33,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8"/>
      <c r="E35" s="158"/>
      <c r="F35" s="158"/>
      <c r="G35" s="158"/>
      <c r="H35" s="158"/>
      <c r="I35" s="158"/>
      <c r="J35" s="158"/>
      <c r="K35" s="15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38</v>
      </c>
      <c r="G36" s="38"/>
      <c r="H36" s="38"/>
      <c r="I36" s="163" t="s">
        <v>37</v>
      </c>
      <c r="J36" s="163" t="s">
        <v>39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4" t="s">
        <v>40</v>
      </c>
      <c r="E37" s="150" t="s">
        <v>41</v>
      </c>
      <c r="F37" s="165">
        <f>ROUND((SUM(BE104:BE111) + SUM(BE133:BE154)),  2)</f>
        <v>0</v>
      </c>
      <c r="G37" s="38"/>
      <c r="H37" s="38"/>
      <c r="I37" s="166">
        <v>0.20999999999999999</v>
      </c>
      <c r="J37" s="165">
        <f>ROUND(((SUM(BE104:BE111) + SUM(BE133:BE154))*I37),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0" t="s">
        <v>42</v>
      </c>
      <c r="F38" s="165">
        <f>ROUND((SUM(BF104:BF111) + SUM(BF133:BF154)),  2)</f>
        <v>0</v>
      </c>
      <c r="G38" s="38"/>
      <c r="H38" s="38"/>
      <c r="I38" s="166">
        <v>0.14999999999999999</v>
      </c>
      <c r="J38" s="165">
        <f>ROUND(((SUM(BF104:BF111) + SUM(BF133:BF154))*I38),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5">
        <f>ROUND((SUM(BG104:BG111) + SUM(BG133:BG154)),  2)</f>
        <v>0</v>
      </c>
      <c r="G39" s="38"/>
      <c r="H39" s="38"/>
      <c r="I39" s="166">
        <v>0.20999999999999999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0" t="s">
        <v>44</v>
      </c>
      <c r="F40" s="165">
        <f>ROUND((SUM(BH104:BH111) + SUM(BH133:BH154)),  2)</f>
        <v>0</v>
      </c>
      <c r="G40" s="38"/>
      <c r="H40" s="38"/>
      <c r="I40" s="166">
        <v>0.14999999999999999</v>
      </c>
      <c r="J40" s="165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0" t="s">
        <v>45</v>
      </c>
      <c r="F41" s="165">
        <f>ROUND((SUM(BI104:BI111) + SUM(BI133:BI154)),  2)</f>
        <v>0</v>
      </c>
      <c r="G41" s="38"/>
      <c r="H41" s="38"/>
      <c r="I41" s="166">
        <v>0</v>
      </c>
      <c r="J41" s="165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CUP Pardubice - Změny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5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>D1_01_4h3-P27 - ZPPRS - zářízení pro posílení rádiového signálu - Změna P27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11. 10. 2021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Pardubický kraj</v>
      </c>
      <c r="G93" s="40"/>
      <c r="H93" s="40"/>
      <c r="I93" s="32" t="s">
        <v>30</v>
      </c>
      <c r="J93" s="36" t="str">
        <f>E23</f>
        <v>Atelier Penta v.o.s.,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Avuk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106</v>
      </c>
      <c r="D96" s="187"/>
      <c r="E96" s="187"/>
      <c r="F96" s="187"/>
      <c r="G96" s="187"/>
      <c r="H96" s="187"/>
      <c r="I96" s="187"/>
      <c r="J96" s="188" t="s">
        <v>107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108</v>
      </c>
      <c r="D98" s="40"/>
      <c r="E98" s="40"/>
      <c r="F98" s="40"/>
      <c r="G98" s="40"/>
      <c r="H98" s="40"/>
      <c r="I98" s="40"/>
      <c r="J98" s="110">
        <f>J133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9" customFormat="1" ht="24.96" customHeight="1">
      <c r="A99" s="9"/>
      <c r="B99" s="190"/>
      <c r="C99" s="191"/>
      <c r="D99" s="192" t="s">
        <v>232</v>
      </c>
      <c r="E99" s="193"/>
      <c r="F99" s="193"/>
      <c r="G99" s="193"/>
      <c r="H99" s="193"/>
      <c r="I99" s="193"/>
      <c r="J99" s="194">
        <f>J134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232</v>
      </c>
      <c r="E100" s="193"/>
      <c r="F100" s="193"/>
      <c r="G100" s="193"/>
      <c r="H100" s="193"/>
      <c r="I100" s="193"/>
      <c r="J100" s="194">
        <f>J143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232</v>
      </c>
      <c r="E101" s="193"/>
      <c r="F101" s="193"/>
      <c r="G101" s="193"/>
      <c r="H101" s="193"/>
      <c r="I101" s="193"/>
      <c r="J101" s="194">
        <f>J151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9.28" customHeight="1">
      <c r="A104" s="38"/>
      <c r="B104" s="39"/>
      <c r="C104" s="189" t="s">
        <v>116</v>
      </c>
      <c r="D104" s="40"/>
      <c r="E104" s="40"/>
      <c r="F104" s="40"/>
      <c r="G104" s="40"/>
      <c r="H104" s="40"/>
      <c r="I104" s="40"/>
      <c r="J104" s="201">
        <f>ROUND(J105 + J106 + J107 + J108 + J109 + J110,2)</f>
        <v>0</v>
      </c>
      <c r="K104" s="40"/>
      <c r="L104" s="63"/>
      <c r="N104" s="202" t="s">
        <v>40</v>
      </c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8" customHeight="1">
      <c r="A105" s="38"/>
      <c r="B105" s="39"/>
      <c r="C105" s="40"/>
      <c r="D105" s="203" t="s">
        <v>117</v>
      </c>
      <c r="E105" s="204"/>
      <c r="F105" s="204"/>
      <c r="G105" s="40"/>
      <c r="H105" s="40"/>
      <c r="I105" s="40"/>
      <c r="J105" s="205">
        <v>0</v>
      </c>
      <c r="K105" s="40"/>
      <c r="L105" s="206"/>
      <c r="M105" s="207"/>
      <c r="N105" s="208" t="s">
        <v>41</v>
      </c>
      <c r="O105" s="207"/>
      <c r="P105" s="207"/>
      <c r="Q105" s="207"/>
      <c r="R105" s="207"/>
      <c r="S105" s="209"/>
      <c r="T105" s="209"/>
      <c r="U105" s="209"/>
      <c r="V105" s="209"/>
      <c r="W105" s="209"/>
      <c r="X105" s="209"/>
      <c r="Y105" s="209"/>
      <c r="Z105" s="209"/>
      <c r="AA105" s="209"/>
      <c r="AB105" s="209"/>
      <c r="AC105" s="209"/>
      <c r="AD105" s="209"/>
      <c r="AE105" s="209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10" t="s">
        <v>118</v>
      </c>
      <c r="AZ105" s="207"/>
      <c r="BA105" s="207"/>
      <c r="BB105" s="207"/>
      <c r="BC105" s="207"/>
      <c r="BD105" s="207"/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210" t="s">
        <v>83</v>
      </c>
      <c r="BK105" s="207"/>
      <c r="BL105" s="207"/>
      <c r="BM105" s="207"/>
    </row>
    <row r="106" s="2" customFormat="1" ht="18" customHeight="1">
      <c r="A106" s="38"/>
      <c r="B106" s="39"/>
      <c r="C106" s="40"/>
      <c r="D106" s="203" t="s">
        <v>119</v>
      </c>
      <c r="E106" s="204"/>
      <c r="F106" s="204"/>
      <c r="G106" s="40"/>
      <c r="H106" s="40"/>
      <c r="I106" s="40"/>
      <c r="J106" s="205">
        <v>0</v>
      </c>
      <c r="K106" s="40"/>
      <c r="L106" s="206"/>
      <c r="M106" s="207"/>
      <c r="N106" s="208" t="s">
        <v>41</v>
      </c>
      <c r="O106" s="207"/>
      <c r="P106" s="207"/>
      <c r="Q106" s="207"/>
      <c r="R106" s="207"/>
      <c r="S106" s="209"/>
      <c r="T106" s="209"/>
      <c r="U106" s="209"/>
      <c r="V106" s="209"/>
      <c r="W106" s="209"/>
      <c r="X106" s="209"/>
      <c r="Y106" s="209"/>
      <c r="Z106" s="209"/>
      <c r="AA106" s="209"/>
      <c r="AB106" s="209"/>
      <c r="AC106" s="209"/>
      <c r="AD106" s="209"/>
      <c r="AE106" s="209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10" t="s">
        <v>118</v>
      </c>
      <c r="AZ106" s="207"/>
      <c r="BA106" s="207"/>
      <c r="BB106" s="207"/>
      <c r="BC106" s="207"/>
      <c r="BD106" s="207"/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210" t="s">
        <v>83</v>
      </c>
      <c r="BK106" s="207"/>
      <c r="BL106" s="207"/>
      <c r="BM106" s="207"/>
    </row>
    <row r="107" s="2" customFormat="1" ht="18" customHeight="1">
      <c r="A107" s="38"/>
      <c r="B107" s="39"/>
      <c r="C107" s="40"/>
      <c r="D107" s="203" t="s">
        <v>120</v>
      </c>
      <c r="E107" s="204"/>
      <c r="F107" s="204"/>
      <c r="G107" s="40"/>
      <c r="H107" s="40"/>
      <c r="I107" s="40"/>
      <c r="J107" s="205">
        <v>0</v>
      </c>
      <c r="K107" s="40"/>
      <c r="L107" s="206"/>
      <c r="M107" s="207"/>
      <c r="N107" s="208" t="s">
        <v>41</v>
      </c>
      <c r="O107" s="207"/>
      <c r="P107" s="207"/>
      <c r="Q107" s="207"/>
      <c r="R107" s="207"/>
      <c r="S107" s="209"/>
      <c r="T107" s="209"/>
      <c r="U107" s="209"/>
      <c r="V107" s="209"/>
      <c r="W107" s="209"/>
      <c r="X107" s="209"/>
      <c r="Y107" s="209"/>
      <c r="Z107" s="209"/>
      <c r="AA107" s="209"/>
      <c r="AB107" s="209"/>
      <c r="AC107" s="209"/>
      <c r="AD107" s="209"/>
      <c r="AE107" s="209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10" t="s">
        <v>118</v>
      </c>
      <c r="AZ107" s="207"/>
      <c r="BA107" s="207"/>
      <c r="BB107" s="207"/>
      <c r="BC107" s="207"/>
      <c r="BD107" s="207"/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210" t="s">
        <v>83</v>
      </c>
      <c r="BK107" s="207"/>
      <c r="BL107" s="207"/>
      <c r="BM107" s="207"/>
    </row>
    <row r="108" s="2" customFormat="1" ht="18" customHeight="1">
      <c r="A108" s="38"/>
      <c r="B108" s="39"/>
      <c r="C108" s="40"/>
      <c r="D108" s="203" t="s">
        <v>121</v>
      </c>
      <c r="E108" s="204"/>
      <c r="F108" s="204"/>
      <c r="G108" s="40"/>
      <c r="H108" s="40"/>
      <c r="I108" s="40"/>
      <c r="J108" s="205">
        <v>0</v>
      </c>
      <c r="K108" s="40"/>
      <c r="L108" s="206"/>
      <c r="M108" s="207"/>
      <c r="N108" s="208" t="s">
        <v>41</v>
      </c>
      <c r="O108" s="207"/>
      <c r="P108" s="207"/>
      <c r="Q108" s="207"/>
      <c r="R108" s="207"/>
      <c r="S108" s="209"/>
      <c r="T108" s="209"/>
      <c r="U108" s="209"/>
      <c r="V108" s="209"/>
      <c r="W108" s="209"/>
      <c r="X108" s="209"/>
      <c r="Y108" s="209"/>
      <c r="Z108" s="209"/>
      <c r="AA108" s="209"/>
      <c r="AB108" s="209"/>
      <c r="AC108" s="209"/>
      <c r="AD108" s="209"/>
      <c r="AE108" s="209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10" t="s">
        <v>118</v>
      </c>
      <c r="AZ108" s="207"/>
      <c r="BA108" s="207"/>
      <c r="BB108" s="207"/>
      <c r="BC108" s="207"/>
      <c r="BD108" s="207"/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210" t="s">
        <v>83</v>
      </c>
      <c r="BK108" s="207"/>
      <c r="BL108" s="207"/>
      <c r="BM108" s="207"/>
    </row>
    <row r="109" s="2" customFormat="1" ht="18" customHeight="1">
      <c r="A109" s="38"/>
      <c r="B109" s="39"/>
      <c r="C109" s="40"/>
      <c r="D109" s="203" t="s">
        <v>122</v>
      </c>
      <c r="E109" s="204"/>
      <c r="F109" s="204"/>
      <c r="G109" s="40"/>
      <c r="H109" s="40"/>
      <c r="I109" s="40"/>
      <c r="J109" s="205">
        <v>0</v>
      </c>
      <c r="K109" s="40"/>
      <c r="L109" s="206"/>
      <c r="M109" s="207"/>
      <c r="N109" s="208" t="s">
        <v>41</v>
      </c>
      <c r="O109" s="207"/>
      <c r="P109" s="207"/>
      <c r="Q109" s="207"/>
      <c r="R109" s="207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209"/>
      <c r="AD109" s="209"/>
      <c r="AE109" s="209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10" t="s">
        <v>118</v>
      </c>
      <c r="AZ109" s="207"/>
      <c r="BA109" s="207"/>
      <c r="BB109" s="207"/>
      <c r="BC109" s="207"/>
      <c r="BD109" s="207"/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210" t="s">
        <v>83</v>
      </c>
      <c r="BK109" s="207"/>
      <c r="BL109" s="207"/>
      <c r="BM109" s="207"/>
    </row>
    <row r="110" s="2" customFormat="1" ht="18" customHeight="1">
      <c r="A110" s="38"/>
      <c r="B110" s="39"/>
      <c r="C110" s="40"/>
      <c r="D110" s="204" t="s">
        <v>123</v>
      </c>
      <c r="E110" s="40"/>
      <c r="F110" s="40"/>
      <c r="G110" s="40"/>
      <c r="H110" s="40"/>
      <c r="I110" s="40"/>
      <c r="J110" s="205">
        <f>ROUND(J32*T110,2)</f>
        <v>0</v>
      </c>
      <c r="K110" s="40"/>
      <c r="L110" s="206"/>
      <c r="M110" s="207"/>
      <c r="N110" s="208" t="s">
        <v>41</v>
      </c>
      <c r="O110" s="207"/>
      <c r="P110" s="207"/>
      <c r="Q110" s="207"/>
      <c r="R110" s="207"/>
      <c r="S110" s="209"/>
      <c r="T110" s="209"/>
      <c r="U110" s="209"/>
      <c r="V110" s="209"/>
      <c r="W110" s="209"/>
      <c r="X110" s="209"/>
      <c r="Y110" s="209"/>
      <c r="Z110" s="209"/>
      <c r="AA110" s="209"/>
      <c r="AB110" s="209"/>
      <c r="AC110" s="209"/>
      <c r="AD110" s="209"/>
      <c r="AE110" s="209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10" t="s">
        <v>124</v>
      </c>
      <c r="AZ110" s="207"/>
      <c r="BA110" s="207"/>
      <c r="BB110" s="207"/>
      <c r="BC110" s="207"/>
      <c r="BD110" s="207"/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210" t="s">
        <v>83</v>
      </c>
      <c r="BK110" s="207"/>
      <c r="BL110" s="207"/>
      <c r="BM110" s="207"/>
    </row>
    <row r="111" s="2" customForma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9.28" customHeight="1">
      <c r="A112" s="38"/>
      <c r="B112" s="39"/>
      <c r="C112" s="212" t="s">
        <v>125</v>
      </c>
      <c r="D112" s="187"/>
      <c r="E112" s="187"/>
      <c r="F112" s="187"/>
      <c r="G112" s="187"/>
      <c r="H112" s="187"/>
      <c r="I112" s="187"/>
      <c r="J112" s="213">
        <f>ROUND(J98+J104,2)</f>
        <v>0</v>
      </c>
      <c r="K112" s="18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126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5" t="str">
        <f>E7</f>
        <v>CUP Pardubice - Změny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1"/>
      <c r="C122" s="32" t="s">
        <v>98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2" customFormat="1" ht="16.5" customHeight="1">
      <c r="A123" s="38"/>
      <c r="B123" s="39"/>
      <c r="C123" s="40"/>
      <c r="D123" s="40"/>
      <c r="E123" s="185" t="s">
        <v>99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100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30" customHeight="1">
      <c r="A125" s="38"/>
      <c r="B125" s="39"/>
      <c r="C125" s="40"/>
      <c r="D125" s="40"/>
      <c r="E125" s="76" t="str">
        <f>E11</f>
        <v>D1_01_4h3-P27 - ZPPRS - zářízení pro posílení rádiového signálu - Změna P27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F14</f>
        <v xml:space="preserve"> </v>
      </c>
      <c r="G127" s="40"/>
      <c r="H127" s="40"/>
      <c r="I127" s="32" t="s">
        <v>22</v>
      </c>
      <c r="J127" s="79" t="str">
        <f>IF(J14="","",J14)</f>
        <v>11. 10. 2021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40"/>
      <c r="E129" s="40"/>
      <c r="F129" s="27" t="str">
        <f>E17</f>
        <v>Pardubický kraj</v>
      </c>
      <c r="G129" s="40"/>
      <c r="H129" s="40"/>
      <c r="I129" s="32" t="s">
        <v>30</v>
      </c>
      <c r="J129" s="36" t="str">
        <f>E23</f>
        <v>Atelier Penta v.o.s., Mrštíkova 12, Jihlava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IF(E20="","",E20)</f>
        <v>Vyplň údaj</v>
      </c>
      <c r="G130" s="40"/>
      <c r="H130" s="40"/>
      <c r="I130" s="32" t="s">
        <v>33</v>
      </c>
      <c r="J130" s="36" t="str">
        <f>E26</f>
        <v>Ing. Avuk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14"/>
      <c r="B132" s="215"/>
      <c r="C132" s="216" t="s">
        <v>127</v>
      </c>
      <c r="D132" s="217" t="s">
        <v>61</v>
      </c>
      <c r="E132" s="217" t="s">
        <v>57</v>
      </c>
      <c r="F132" s="217" t="s">
        <v>58</v>
      </c>
      <c r="G132" s="217" t="s">
        <v>128</v>
      </c>
      <c r="H132" s="217" t="s">
        <v>129</v>
      </c>
      <c r="I132" s="217" t="s">
        <v>130</v>
      </c>
      <c r="J132" s="217" t="s">
        <v>107</v>
      </c>
      <c r="K132" s="218" t="s">
        <v>131</v>
      </c>
      <c r="L132" s="219"/>
      <c r="M132" s="100" t="s">
        <v>1</v>
      </c>
      <c r="N132" s="101" t="s">
        <v>40</v>
      </c>
      <c r="O132" s="101" t="s">
        <v>132</v>
      </c>
      <c r="P132" s="101" t="s">
        <v>133</v>
      </c>
      <c r="Q132" s="101" t="s">
        <v>134</v>
      </c>
      <c r="R132" s="101" t="s">
        <v>135</v>
      </c>
      <c r="S132" s="101" t="s">
        <v>136</v>
      </c>
      <c r="T132" s="102" t="s">
        <v>137</v>
      </c>
      <c r="U132" s="214"/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/>
    </row>
    <row r="133" s="2" customFormat="1" ht="22.8" customHeight="1">
      <c r="A133" s="38"/>
      <c r="B133" s="39"/>
      <c r="C133" s="107" t="s">
        <v>138</v>
      </c>
      <c r="D133" s="40"/>
      <c r="E133" s="40"/>
      <c r="F133" s="40"/>
      <c r="G133" s="40"/>
      <c r="H133" s="40"/>
      <c r="I133" s="40"/>
      <c r="J133" s="220">
        <f>BK133</f>
        <v>0</v>
      </c>
      <c r="K133" s="40"/>
      <c r="L133" s="44"/>
      <c r="M133" s="103"/>
      <c r="N133" s="221"/>
      <c r="O133" s="104"/>
      <c r="P133" s="222">
        <f>P134+P143+P151</f>
        <v>0</v>
      </c>
      <c r="Q133" s="104"/>
      <c r="R133" s="222">
        <f>R134+R143+R151</f>
        <v>0</v>
      </c>
      <c r="S133" s="104"/>
      <c r="T133" s="223">
        <f>T134+T143+T151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75</v>
      </c>
      <c r="AU133" s="17" t="s">
        <v>109</v>
      </c>
      <c r="BK133" s="224">
        <f>BK134+BK143+BK151</f>
        <v>0</v>
      </c>
    </row>
    <row r="134" s="12" customFormat="1" ht="25.92" customHeight="1">
      <c r="A134" s="12"/>
      <c r="B134" s="225"/>
      <c r="C134" s="226"/>
      <c r="D134" s="227" t="s">
        <v>75</v>
      </c>
      <c r="E134" s="228" t="s">
        <v>233</v>
      </c>
      <c r="F134" s="228" t="s">
        <v>1</v>
      </c>
      <c r="G134" s="226"/>
      <c r="H134" s="226"/>
      <c r="I134" s="229"/>
      <c r="J134" s="230">
        <f>BK134</f>
        <v>0</v>
      </c>
      <c r="K134" s="226"/>
      <c r="L134" s="231"/>
      <c r="M134" s="232"/>
      <c r="N134" s="233"/>
      <c r="O134" s="233"/>
      <c r="P134" s="234">
        <f>SUM(P135:P142)</f>
        <v>0</v>
      </c>
      <c r="Q134" s="233"/>
      <c r="R134" s="234">
        <f>SUM(R135:R142)</f>
        <v>0</v>
      </c>
      <c r="S134" s="233"/>
      <c r="T134" s="235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6" t="s">
        <v>83</v>
      </c>
      <c r="AT134" s="237" t="s">
        <v>75</v>
      </c>
      <c r="AU134" s="237" t="s">
        <v>76</v>
      </c>
      <c r="AY134" s="236" t="s">
        <v>141</v>
      </c>
      <c r="BK134" s="238">
        <f>SUM(BK135:BK142)</f>
        <v>0</v>
      </c>
    </row>
    <row r="135" s="2" customFormat="1" ht="49.05" customHeight="1">
      <c r="A135" s="38"/>
      <c r="B135" s="39"/>
      <c r="C135" s="241" t="s">
        <v>76</v>
      </c>
      <c r="D135" s="241" t="s">
        <v>144</v>
      </c>
      <c r="E135" s="242" t="s">
        <v>234</v>
      </c>
      <c r="F135" s="243" t="s">
        <v>235</v>
      </c>
      <c r="G135" s="244" t="s">
        <v>236</v>
      </c>
      <c r="H135" s="245">
        <v>1</v>
      </c>
      <c r="I135" s="246"/>
      <c r="J135" s="247">
        <f>ROUND(I135*H135,2)</f>
        <v>0</v>
      </c>
      <c r="K135" s="243" t="s">
        <v>1</v>
      </c>
      <c r="L135" s="44"/>
      <c r="M135" s="248" t="s">
        <v>1</v>
      </c>
      <c r="N135" s="249" t="s">
        <v>41</v>
      </c>
      <c r="O135" s="91"/>
      <c r="P135" s="250">
        <f>O135*H135</f>
        <v>0</v>
      </c>
      <c r="Q135" s="250">
        <v>0</v>
      </c>
      <c r="R135" s="250">
        <f>Q135*H135</f>
        <v>0</v>
      </c>
      <c r="S135" s="250">
        <v>0</v>
      </c>
      <c r="T135" s="25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2" t="s">
        <v>149</v>
      </c>
      <c r="AT135" s="252" t="s">
        <v>144</v>
      </c>
      <c r="AU135" s="252" t="s">
        <v>83</v>
      </c>
      <c r="AY135" s="17" t="s">
        <v>141</v>
      </c>
      <c r="BE135" s="253">
        <f>IF(N135="základní",J135,0)</f>
        <v>0</v>
      </c>
      <c r="BF135" s="253">
        <f>IF(N135="snížená",J135,0)</f>
        <v>0</v>
      </c>
      <c r="BG135" s="253">
        <f>IF(N135="zákl. přenesená",J135,0)</f>
        <v>0</v>
      </c>
      <c r="BH135" s="253">
        <f>IF(N135="sníž. přenesená",J135,0)</f>
        <v>0</v>
      </c>
      <c r="BI135" s="253">
        <f>IF(N135="nulová",J135,0)</f>
        <v>0</v>
      </c>
      <c r="BJ135" s="17" t="s">
        <v>83</v>
      </c>
      <c r="BK135" s="253">
        <f>ROUND(I135*H135,2)</f>
        <v>0</v>
      </c>
      <c r="BL135" s="17" t="s">
        <v>149</v>
      </c>
      <c r="BM135" s="252" t="s">
        <v>85</v>
      </c>
    </row>
    <row r="136" s="2" customFormat="1" ht="16.5" customHeight="1">
      <c r="A136" s="38"/>
      <c r="B136" s="39"/>
      <c r="C136" s="241" t="s">
        <v>76</v>
      </c>
      <c r="D136" s="241" t="s">
        <v>144</v>
      </c>
      <c r="E136" s="242" t="s">
        <v>237</v>
      </c>
      <c r="F136" s="243" t="s">
        <v>238</v>
      </c>
      <c r="G136" s="244" t="s">
        <v>236</v>
      </c>
      <c r="H136" s="245">
        <v>1</v>
      </c>
      <c r="I136" s="246"/>
      <c r="J136" s="247">
        <f>ROUND(I136*H136,2)</f>
        <v>0</v>
      </c>
      <c r="K136" s="243" t="s">
        <v>1</v>
      </c>
      <c r="L136" s="44"/>
      <c r="M136" s="248" t="s">
        <v>1</v>
      </c>
      <c r="N136" s="249" t="s">
        <v>41</v>
      </c>
      <c r="O136" s="91"/>
      <c r="P136" s="250">
        <f>O136*H136</f>
        <v>0</v>
      </c>
      <c r="Q136" s="250">
        <v>0</v>
      </c>
      <c r="R136" s="250">
        <f>Q136*H136</f>
        <v>0</v>
      </c>
      <c r="S136" s="250">
        <v>0</v>
      </c>
      <c r="T136" s="25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2" t="s">
        <v>149</v>
      </c>
      <c r="AT136" s="252" t="s">
        <v>144</v>
      </c>
      <c r="AU136" s="252" t="s">
        <v>83</v>
      </c>
      <c r="AY136" s="17" t="s">
        <v>141</v>
      </c>
      <c r="BE136" s="253">
        <f>IF(N136="základní",J136,0)</f>
        <v>0</v>
      </c>
      <c r="BF136" s="253">
        <f>IF(N136="snížená",J136,0)</f>
        <v>0</v>
      </c>
      <c r="BG136" s="253">
        <f>IF(N136="zákl. přenesená",J136,0)</f>
        <v>0</v>
      </c>
      <c r="BH136" s="253">
        <f>IF(N136="sníž. přenesená",J136,0)</f>
        <v>0</v>
      </c>
      <c r="BI136" s="253">
        <f>IF(N136="nulová",J136,0)</f>
        <v>0</v>
      </c>
      <c r="BJ136" s="17" t="s">
        <v>83</v>
      </c>
      <c r="BK136" s="253">
        <f>ROUND(I136*H136,2)</f>
        <v>0</v>
      </c>
      <c r="BL136" s="17" t="s">
        <v>149</v>
      </c>
      <c r="BM136" s="252" t="s">
        <v>149</v>
      </c>
    </row>
    <row r="137" s="2" customFormat="1" ht="24.15" customHeight="1">
      <c r="A137" s="38"/>
      <c r="B137" s="39"/>
      <c r="C137" s="241" t="s">
        <v>76</v>
      </c>
      <c r="D137" s="241" t="s">
        <v>144</v>
      </c>
      <c r="E137" s="242" t="s">
        <v>239</v>
      </c>
      <c r="F137" s="243" t="s">
        <v>240</v>
      </c>
      <c r="G137" s="244" t="s">
        <v>236</v>
      </c>
      <c r="H137" s="245">
        <v>1</v>
      </c>
      <c r="I137" s="246"/>
      <c r="J137" s="247">
        <f>ROUND(I137*H137,2)</f>
        <v>0</v>
      </c>
      <c r="K137" s="243" t="s">
        <v>1</v>
      </c>
      <c r="L137" s="44"/>
      <c r="M137" s="248" t="s">
        <v>1</v>
      </c>
      <c r="N137" s="249" t="s">
        <v>41</v>
      </c>
      <c r="O137" s="91"/>
      <c r="P137" s="250">
        <f>O137*H137</f>
        <v>0</v>
      </c>
      <c r="Q137" s="250">
        <v>0</v>
      </c>
      <c r="R137" s="250">
        <f>Q137*H137</f>
        <v>0</v>
      </c>
      <c r="S137" s="250">
        <v>0</v>
      </c>
      <c r="T137" s="25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2" t="s">
        <v>149</v>
      </c>
      <c r="AT137" s="252" t="s">
        <v>144</v>
      </c>
      <c r="AU137" s="252" t="s">
        <v>83</v>
      </c>
      <c r="AY137" s="17" t="s">
        <v>141</v>
      </c>
      <c r="BE137" s="253">
        <f>IF(N137="základní",J137,0)</f>
        <v>0</v>
      </c>
      <c r="BF137" s="253">
        <f>IF(N137="snížená",J137,0)</f>
        <v>0</v>
      </c>
      <c r="BG137" s="253">
        <f>IF(N137="zákl. přenesená",J137,0)</f>
        <v>0</v>
      </c>
      <c r="BH137" s="253">
        <f>IF(N137="sníž. přenesená",J137,0)</f>
        <v>0</v>
      </c>
      <c r="BI137" s="253">
        <f>IF(N137="nulová",J137,0)</f>
        <v>0</v>
      </c>
      <c r="BJ137" s="17" t="s">
        <v>83</v>
      </c>
      <c r="BK137" s="253">
        <f>ROUND(I137*H137,2)</f>
        <v>0</v>
      </c>
      <c r="BL137" s="17" t="s">
        <v>149</v>
      </c>
      <c r="BM137" s="252" t="s">
        <v>189</v>
      </c>
    </row>
    <row r="138" s="2" customFormat="1" ht="44.25" customHeight="1">
      <c r="A138" s="38"/>
      <c r="B138" s="39"/>
      <c r="C138" s="241" t="s">
        <v>76</v>
      </c>
      <c r="D138" s="241" t="s">
        <v>144</v>
      </c>
      <c r="E138" s="242" t="s">
        <v>241</v>
      </c>
      <c r="F138" s="243" t="s">
        <v>242</v>
      </c>
      <c r="G138" s="244" t="s">
        <v>236</v>
      </c>
      <c r="H138" s="245">
        <v>1</v>
      </c>
      <c r="I138" s="246"/>
      <c r="J138" s="247">
        <f>ROUND(I138*H138,2)</f>
        <v>0</v>
      </c>
      <c r="K138" s="243" t="s">
        <v>1</v>
      </c>
      <c r="L138" s="44"/>
      <c r="M138" s="248" t="s">
        <v>1</v>
      </c>
      <c r="N138" s="249" t="s">
        <v>41</v>
      </c>
      <c r="O138" s="91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2" t="s">
        <v>149</v>
      </c>
      <c r="AT138" s="252" t="s">
        <v>144</v>
      </c>
      <c r="AU138" s="252" t="s">
        <v>83</v>
      </c>
      <c r="AY138" s="17" t="s">
        <v>141</v>
      </c>
      <c r="BE138" s="253">
        <f>IF(N138="základní",J138,0)</f>
        <v>0</v>
      </c>
      <c r="BF138" s="253">
        <f>IF(N138="snížená",J138,0)</f>
        <v>0</v>
      </c>
      <c r="BG138" s="253">
        <f>IF(N138="zákl. přenesená",J138,0)</f>
        <v>0</v>
      </c>
      <c r="BH138" s="253">
        <f>IF(N138="sníž. přenesená",J138,0)</f>
        <v>0</v>
      </c>
      <c r="BI138" s="253">
        <f>IF(N138="nulová",J138,0)</f>
        <v>0</v>
      </c>
      <c r="BJ138" s="17" t="s">
        <v>83</v>
      </c>
      <c r="BK138" s="253">
        <f>ROUND(I138*H138,2)</f>
        <v>0</v>
      </c>
      <c r="BL138" s="17" t="s">
        <v>149</v>
      </c>
      <c r="BM138" s="252" t="s">
        <v>219</v>
      </c>
    </row>
    <row r="139" s="2" customFormat="1" ht="37.8" customHeight="1">
      <c r="A139" s="38"/>
      <c r="B139" s="39"/>
      <c r="C139" s="241" t="s">
        <v>76</v>
      </c>
      <c r="D139" s="241" t="s">
        <v>144</v>
      </c>
      <c r="E139" s="242" t="s">
        <v>243</v>
      </c>
      <c r="F139" s="243" t="s">
        <v>244</v>
      </c>
      <c r="G139" s="244" t="s">
        <v>236</v>
      </c>
      <c r="H139" s="245">
        <v>30</v>
      </c>
      <c r="I139" s="246"/>
      <c r="J139" s="247">
        <f>ROUND(I139*H139,2)</f>
        <v>0</v>
      </c>
      <c r="K139" s="243" t="s">
        <v>1</v>
      </c>
      <c r="L139" s="44"/>
      <c r="M139" s="248" t="s">
        <v>1</v>
      </c>
      <c r="N139" s="249" t="s">
        <v>41</v>
      </c>
      <c r="O139" s="91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2" t="s">
        <v>149</v>
      </c>
      <c r="AT139" s="252" t="s">
        <v>144</v>
      </c>
      <c r="AU139" s="252" t="s">
        <v>83</v>
      </c>
      <c r="AY139" s="17" t="s">
        <v>141</v>
      </c>
      <c r="BE139" s="253">
        <f>IF(N139="základní",J139,0)</f>
        <v>0</v>
      </c>
      <c r="BF139" s="253">
        <f>IF(N139="snížená",J139,0)</f>
        <v>0</v>
      </c>
      <c r="BG139" s="253">
        <f>IF(N139="zákl. přenesená",J139,0)</f>
        <v>0</v>
      </c>
      <c r="BH139" s="253">
        <f>IF(N139="sníž. přenesená",J139,0)</f>
        <v>0</v>
      </c>
      <c r="BI139" s="253">
        <f>IF(N139="nulová",J139,0)</f>
        <v>0</v>
      </c>
      <c r="BJ139" s="17" t="s">
        <v>83</v>
      </c>
      <c r="BK139" s="253">
        <f>ROUND(I139*H139,2)</f>
        <v>0</v>
      </c>
      <c r="BL139" s="17" t="s">
        <v>149</v>
      </c>
      <c r="BM139" s="252" t="s">
        <v>245</v>
      </c>
    </row>
    <row r="140" s="2" customFormat="1" ht="16.5" customHeight="1">
      <c r="A140" s="38"/>
      <c r="B140" s="39"/>
      <c r="C140" s="241" t="s">
        <v>76</v>
      </c>
      <c r="D140" s="241" t="s">
        <v>144</v>
      </c>
      <c r="E140" s="242" t="s">
        <v>246</v>
      </c>
      <c r="F140" s="243" t="s">
        <v>247</v>
      </c>
      <c r="G140" s="244" t="s">
        <v>236</v>
      </c>
      <c r="H140" s="245">
        <v>5</v>
      </c>
      <c r="I140" s="246"/>
      <c r="J140" s="247">
        <f>ROUND(I140*H140,2)</f>
        <v>0</v>
      </c>
      <c r="K140" s="243" t="s">
        <v>1</v>
      </c>
      <c r="L140" s="44"/>
      <c r="M140" s="248" t="s">
        <v>1</v>
      </c>
      <c r="N140" s="249" t="s">
        <v>41</v>
      </c>
      <c r="O140" s="91"/>
      <c r="P140" s="250">
        <f>O140*H140</f>
        <v>0</v>
      </c>
      <c r="Q140" s="250">
        <v>0</v>
      </c>
      <c r="R140" s="250">
        <f>Q140*H140</f>
        <v>0</v>
      </c>
      <c r="S140" s="250">
        <v>0</v>
      </c>
      <c r="T140" s="25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2" t="s">
        <v>149</v>
      </c>
      <c r="AT140" s="252" t="s">
        <v>144</v>
      </c>
      <c r="AU140" s="252" t="s">
        <v>83</v>
      </c>
      <c r="AY140" s="17" t="s">
        <v>141</v>
      </c>
      <c r="BE140" s="253">
        <f>IF(N140="základní",J140,0)</f>
        <v>0</v>
      </c>
      <c r="BF140" s="253">
        <f>IF(N140="snížená",J140,0)</f>
        <v>0</v>
      </c>
      <c r="BG140" s="253">
        <f>IF(N140="zákl. přenesená",J140,0)</f>
        <v>0</v>
      </c>
      <c r="BH140" s="253">
        <f>IF(N140="sníž. přenesená",J140,0)</f>
        <v>0</v>
      </c>
      <c r="BI140" s="253">
        <f>IF(N140="nulová",J140,0)</f>
        <v>0</v>
      </c>
      <c r="BJ140" s="17" t="s">
        <v>83</v>
      </c>
      <c r="BK140" s="253">
        <f>ROUND(I140*H140,2)</f>
        <v>0</v>
      </c>
      <c r="BL140" s="17" t="s">
        <v>149</v>
      </c>
      <c r="BM140" s="252" t="s">
        <v>248</v>
      </c>
    </row>
    <row r="141" s="2" customFormat="1" ht="16.5" customHeight="1">
      <c r="A141" s="38"/>
      <c r="B141" s="39"/>
      <c r="C141" s="241" t="s">
        <v>76</v>
      </c>
      <c r="D141" s="241" t="s">
        <v>144</v>
      </c>
      <c r="E141" s="242" t="s">
        <v>249</v>
      </c>
      <c r="F141" s="243" t="s">
        <v>250</v>
      </c>
      <c r="G141" s="244" t="s">
        <v>236</v>
      </c>
      <c r="H141" s="245">
        <v>9</v>
      </c>
      <c r="I141" s="246"/>
      <c r="J141" s="247">
        <f>ROUND(I141*H141,2)</f>
        <v>0</v>
      </c>
      <c r="K141" s="243" t="s">
        <v>1</v>
      </c>
      <c r="L141" s="44"/>
      <c r="M141" s="248" t="s">
        <v>1</v>
      </c>
      <c r="N141" s="249" t="s">
        <v>41</v>
      </c>
      <c r="O141" s="91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2" t="s">
        <v>149</v>
      </c>
      <c r="AT141" s="252" t="s">
        <v>144</v>
      </c>
      <c r="AU141" s="252" t="s">
        <v>83</v>
      </c>
      <c r="AY141" s="17" t="s">
        <v>141</v>
      </c>
      <c r="BE141" s="253">
        <f>IF(N141="základní",J141,0)</f>
        <v>0</v>
      </c>
      <c r="BF141" s="253">
        <f>IF(N141="snížená",J141,0)</f>
        <v>0</v>
      </c>
      <c r="BG141" s="253">
        <f>IF(N141="zákl. přenesená",J141,0)</f>
        <v>0</v>
      </c>
      <c r="BH141" s="253">
        <f>IF(N141="sníž. přenesená",J141,0)</f>
        <v>0</v>
      </c>
      <c r="BI141" s="253">
        <f>IF(N141="nulová",J141,0)</f>
        <v>0</v>
      </c>
      <c r="BJ141" s="17" t="s">
        <v>83</v>
      </c>
      <c r="BK141" s="253">
        <f>ROUND(I141*H141,2)</f>
        <v>0</v>
      </c>
      <c r="BL141" s="17" t="s">
        <v>149</v>
      </c>
      <c r="BM141" s="252" t="s">
        <v>251</v>
      </c>
    </row>
    <row r="142" s="2" customFormat="1" ht="16.5" customHeight="1">
      <c r="A142" s="38"/>
      <c r="B142" s="39"/>
      <c r="C142" s="241" t="s">
        <v>76</v>
      </c>
      <c r="D142" s="241" t="s">
        <v>144</v>
      </c>
      <c r="E142" s="242" t="s">
        <v>252</v>
      </c>
      <c r="F142" s="243" t="s">
        <v>253</v>
      </c>
      <c r="G142" s="244" t="s">
        <v>236</v>
      </c>
      <c r="H142" s="245">
        <v>15</v>
      </c>
      <c r="I142" s="246"/>
      <c r="J142" s="247">
        <f>ROUND(I142*H142,2)</f>
        <v>0</v>
      </c>
      <c r="K142" s="243" t="s">
        <v>1</v>
      </c>
      <c r="L142" s="44"/>
      <c r="M142" s="248" t="s">
        <v>1</v>
      </c>
      <c r="N142" s="249" t="s">
        <v>41</v>
      </c>
      <c r="O142" s="91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2" t="s">
        <v>149</v>
      </c>
      <c r="AT142" s="252" t="s">
        <v>144</v>
      </c>
      <c r="AU142" s="252" t="s">
        <v>83</v>
      </c>
      <c r="AY142" s="17" t="s">
        <v>141</v>
      </c>
      <c r="BE142" s="253">
        <f>IF(N142="základní",J142,0)</f>
        <v>0</v>
      </c>
      <c r="BF142" s="253">
        <f>IF(N142="snížená",J142,0)</f>
        <v>0</v>
      </c>
      <c r="BG142" s="253">
        <f>IF(N142="zákl. přenesená",J142,0)</f>
        <v>0</v>
      </c>
      <c r="BH142" s="253">
        <f>IF(N142="sníž. přenesená",J142,0)</f>
        <v>0</v>
      </c>
      <c r="BI142" s="253">
        <f>IF(N142="nulová",J142,0)</f>
        <v>0</v>
      </c>
      <c r="BJ142" s="17" t="s">
        <v>83</v>
      </c>
      <c r="BK142" s="253">
        <f>ROUND(I142*H142,2)</f>
        <v>0</v>
      </c>
      <c r="BL142" s="17" t="s">
        <v>149</v>
      </c>
      <c r="BM142" s="252" t="s">
        <v>176</v>
      </c>
    </row>
    <row r="143" s="12" customFormat="1" ht="25.92" customHeight="1">
      <c r="A143" s="12"/>
      <c r="B143" s="225"/>
      <c r="C143" s="226"/>
      <c r="D143" s="227" t="s">
        <v>75</v>
      </c>
      <c r="E143" s="228" t="s">
        <v>233</v>
      </c>
      <c r="F143" s="228" t="s">
        <v>1</v>
      </c>
      <c r="G143" s="226"/>
      <c r="H143" s="226"/>
      <c r="I143" s="229"/>
      <c r="J143" s="230">
        <f>BK143</f>
        <v>0</v>
      </c>
      <c r="K143" s="226"/>
      <c r="L143" s="231"/>
      <c r="M143" s="232"/>
      <c r="N143" s="233"/>
      <c r="O143" s="233"/>
      <c r="P143" s="234">
        <f>SUM(P144:P150)</f>
        <v>0</v>
      </c>
      <c r="Q143" s="233"/>
      <c r="R143" s="234">
        <f>SUM(R144:R150)</f>
        <v>0</v>
      </c>
      <c r="S143" s="233"/>
      <c r="T143" s="235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6" t="s">
        <v>83</v>
      </c>
      <c r="AT143" s="237" t="s">
        <v>75</v>
      </c>
      <c r="AU143" s="237" t="s">
        <v>76</v>
      </c>
      <c r="AY143" s="236" t="s">
        <v>141</v>
      </c>
      <c r="BK143" s="238">
        <f>SUM(BK144:BK150)</f>
        <v>0</v>
      </c>
    </row>
    <row r="144" s="2" customFormat="1" ht="16.5" customHeight="1">
      <c r="A144" s="38"/>
      <c r="B144" s="39"/>
      <c r="C144" s="241" t="s">
        <v>76</v>
      </c>
      <c r="D144" s="241" t="s">
        <v>144</v>
      </c>
      <c r="E144" s="242" t="s">
        <v>254</v>
      </c>
      <c r="F144" s="243" t="s">
        <v>255</v>
      </c>
      <c r="G144" s="244" t="s">
        <v>180</v>
      </c>
      <c r="H144" s="245">
        <v>590</v>
      </c>
      <c r="I144" s="246"/>
      <c r="J144" s="247">
        <f>ROUND(I144*H144,2)</f>
        <v>0</v>
      </c>
      <c r="K144" s="243" t="s">
        <v>1</v>
      </c>
      <c r="L144" s="44"/>
      <c r="M144" s="248" t="s">
        <v>1</v>
      </c>
      <c r="N144" s="249" t="s">
        <v>41</v>
      </c>
      <c r="O144" s="91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2" t="s">
        <v>149</v>
      </c>
      <c r="AT144" s="252" t="s">
        <v>144</v>
      </c>
      <c r="AU144" s="252" t="s">
        <v>83</v>
      </c>
      <c r="AY144" s="17" t="s">
        <v>141</v>
      </c>
      <c r="BE144" s="253">
        <f>IF(N144="základní",J144,0)</f>
        <v>0</v>
      </c>
      <c r="BF144" s="253">
        <f>IF(N144="snížená",J144,0)</f>
        <v>0</v>
      </c>
      <c r="BG144" s="253">
        <f>IF(N144="zákl. přenesená",J144,0)</f>
        <v>0</v>
      </c>
      <c r="BH144" s="253">
        <f>IF(N144="sníž. přenesená",J144,0)</f>
        <v>0</v>
      </c>
      <c r="BI144" s="253">
        <f>IF(N144="nulová",J144,0)</f>
        <v>0</v>
      </c>
      <c r="BJ144" s="17" t="s">
        <v>83</v>
      </c>
      <c r="BK144" s="253">
        <f>ROUND(I144*H144,2)</f>
        <v>0</v>
      </c>
      <c r="BL144" s="17" t="s">
        <v>149</v>
      </c>
      <c r="BM144" s="252" t="s">
        <v>256</v>
      </c>
    </row>
    <row r="145" s="2" customFormat="1" ht="16.5" customHeight="1">
      <c r="A145" s="38"/>
      <c r="B145" s="39"/>
      <c r="C145" s="241" t="s">
        <v>76</v>
      </c>
      <c r="D145" s="241" t="s">
        <v>144</v>
      </c>
      <c r="E145" s="242" t="s">
        <v>257</v>
      </c>
      <c r="F145" s="243" t="s">
        <v>258</v>
      </c>
      <c r="G145" s="244" t="s">
        <v>236</v>
      </c>
      <c r="H145" s="245">
        <v>88</v>
      </c>
      <c r="I145" s="246"/>
      <c r="J145" s="247">
        <f>ROUND(I145*H145,2)</f>
        <v>0</v>
      </c>
      <c r="K145" s="243" t="s">
        <v>1</v>
      </c>
      <c r="L145" s="44"/>
      <c r="M145" s="248" t="s">
        <v>1</v>
      </c>
      <c r="N145" s="249" t="s">
        <v>41</v>
      </c>
      <c r="O145" s="91"/>
      <c r="P145" s="250">
        <f>O145*H145</f>
        <v>0</v>
      </c>
      <c r="Q145" s="250">
        <v>0</v>
      </c>
      <c r="R145" s="250">
        <f>Q145*H145</f>
        <v>0</v>
      </c>
      <c r="S145" s="250">
        <v>0</v>
      </c>
      <c r="T145" s="25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2" t="s">
        <v>149</v>
      </c>
      <c r="AT145" s="252" t="s">
        <v>144</v>
      </c>
      <c r="AU145" s="252" t="s">
        <v>83</v>
      </c>
      <c r="AY145" s="17" t="s">
        <v>141</v>
      </c>
      <c r="BE145" s="253">
        <f>IF(N145="základní",J145,0)</f>
        <v>0</v>
      </c>
      <c r="BF145" s="253">
        <f>IF(N145="snížená",J145,0)</f>
        <v>0</v>
      </c>
      <c r="BG145" s="253">
        <f>IF(N145="zákl. přenesená",J145,0)</f>
        <v>0</v>
      </c>
      <c r="BH145" s="253">
        <f>IF(N145="sníž. přenesená",J145,0)</f>
        <v>0</v>
      </c>
      <c r="BI145" s="253">
        <f>IF(N145="nulová",J145,0)</f>
        <v>0</v>
      </c>
      <c r="BJ145" s="17" t="s">
        <v>83</v>
      </c>
      <c r="BK145" s="253">
        <f>ROUND(I145*H145,2)</f>
        <v>0</v>
      </c>
      <c r="BL145" s="17" t="s">
        <v>149</v>
      </c>
      <c r="BM145" s="252" t="s">
        <v>259</v>
      </c>
    </row>
    <row r="146" s="2" customFormat="1" ht="16.5" customHeight="1">
      <c r="A146" s="38"/>
      <c r="B146" s="39"/>
      <c r="C146" s="241" t="s">
        <v>76</v>
      </c>
      <c r="D146" s="241" t="s">
        <v>144</v>
      </c>
      <c r="E146" s="242" t="s">
        <v>260</v>
      </c>
      <c r="F146" s="243" t="s">
        <v>261</v>
      </c>
      <c r="G146" s="244" t="s">
        <v>236</v>
      </c>
      <c r="H146" s="245">
        <v>30</v>
      </c>
      <c r="I146" s="246"/>
      <c r="J146" s="247">
        <f>ROUND(I146*H146,2)</f>
        <v>0</v>
      </c>
      <c r="K146" s="243" t="s">
        <v>1</v>
      </c>
      <c r="L146" s="44"/>
      <c r="M146" s="248" t="s">
        <v>1</v>
      </c>
      <c r="N146" s="249" t="s">
        <v>41</v>
      </c>
      <c r="O146" s="91"/>
      <c r="P146" s="250">
        <f>O146*H146</f>
        <v>0</v>
      </c>
      <c r="Q146" s="250">
        <v>0</v>
      </c>
      <c r="R146" s="250">
        <f>Q146*H146</f>
        <v>0</v>
      </c>
      <c r="S146" s="250">
        <v>0</v>
      </c>
      <c r="T146" s="25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2" t="s">
        <v>149</v>
      </c>
      <c r="AT146" s="252" t="s">
        <v>144</v>
      </c>
      <c r="AU146" s="252" t="s">
        <v>83</v>
      </c>
      <c r="AY146" s="17" t="s">
        <v>141</v>
      </c>
      <c r="BE146" s="253">
        <f>IF(N146="základní",J146,0)</f>
        <v>0</v>
      </c>
      <c r="BF146" s="253">
        <f>IF(N146="snížená",J146,0)</f>
        <v>0</v>
      </c>
      <c r="BG146" s="253">
        <f>IF(N146="zákl. přenesená",J146,0)</f>
        <v>0</v>
      </c>
      <c r="BH146" s="253">
        <f>IF(N146="sníž. přenesená",J146,0)</f>
        <v>0</v>
      </c>
      <c r="BI146" s="253">
        <f>IF(N146="nulová",J146,0)</f>
        <v>0</v>
      </c>
      <c r="BJ146" s="17" t="s">
        <v>83</v>
      </c>
      <c r="BK146" s="253">
        <f>ROUND(I146*H146,2)</f>
        <v>0</v>
      </c>
      <c r="BL146" s="17" t="s">
        <v>149</v>
      </c>
      <c r="BM146" s="252" t="s">
        <v>262</v>
      </c>
    </row>
    <row r="147" s="2" customFormat="1" ht="24.15" customHeight="1">
      <c r="A147" s="38"/>
      <c r="B147" s="39"/>
      <c r="C147" s="241" t="s">
        <v>76</v>
      </c>
      <c r="D147" s="241" t="s">
        <v>144</v>
      </c>
      <c r="E147" s="242" t="s">
        <v>263</v>
      </c>
      <c r="F147" s="243" t="s">
        <v>264</v>
      </c>
      <c r="G147" s="244" t="s">
        <v>236</v>
      </c>
      <c r="H147" s="245">
        <v>190</v>
      </c>
      <c r="I147" s="246"/>
      <c r="J147" s="247">
        <f>ROUND(I147*H147,2)</f>
        <v>0</v>
      </c>
      <c r="K147" s="243" t="s">
        <v>1</v>
      </c>
      <c r="L147" s="44"/>
      <c r="M147" s="248" t="s">
        <v>1</v>
      </c>
      <c r="N147" s="249" t="s">
        <v>41</v>
      </c>
      <c r="O147" s="91"/>
      <c r="P147" s="250">
        <f>O147*H147</f>
        <v>0</v>
      </c>
      <c r="Q147" s="250">
        <v>0</v>
      </c>
      <c r="R147" s="250">
        <f>Q147*H147</f>
        <v>0</v>
      </c>
      <c r="S147" s="250">
        <v>0</v>
      </c>
      <c r="T147" s="25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2" t="s">
        <v>149</v>
      </c>
      <c r="AT147" s="252" t="s">
        <v>144</v>
      </c>
      <c r="AU147" s="252" t="s">
        <v>83</v>
      </c>
      <c r="AY147" s="17" t="s">
        <v>141</v>
      </c>
      <c r="BE147" s="253">
        <f>IF(N147="základní",J147,0)</f>
        <v>0</v>
      </c>
      <c r="BF147" s="253">
        <f>IF(N147="snížená",J147,0)</f>
        <v>0</v>
      </c>
      <c r="BG147" s="253">
        <f>IF(N147="zákl. přenesená",J147,0)</f>
        <v>0</v>
      </c>
      <c r="BH147" s="253">
        <f>IF(N147="sníž. přenesená",J147,0)</f>
        <v>0</v>
      </c>
      <c r="BI147" s="253">
        <f>IF(N147="nulová",J147,0)</f>
        <v>0</v>
      </c>
      <c r="BJ147" s="17" t="s">
        <v>83</v>
      </c>
      <c r="BK147" s="253">
        <f>ROUND(I147*H147,2)</f>
        <v>0</v>
      </c>
      <c r="BL147" s="17" t="s">
        <v>149</v>
      </c>
      <c r="BM147" s="252" t="s">
        <v>265</v>
      </c>
    </row>
    <row r="148" s="2" customFormat="1" ht="24.15" customHeight="1">
      <c r="A148" s="38"/>
      <c r="B148" s="39"/>
      <c r="C148" s="241" t="s">
        <v>76</v>
      </c>
      <c r="D148" s="241" t="s">
        <v>144</v>
      </c>
      <c r="E148" s="242" t="s">
        <v>266</v>
      </c>
      <c r="F148" s="243" t="s">
        <v>267</v>
      </c>
      <c r="G148" s="244" t="s">
        <v>236</v>
      </c>
      <c r="H148" s="245">
        <v>50</v>
      </c>
      <c r="I148" s="246"/>
      <c r="J148" s="247">
        <f>ROUND(I148*H148,2)</f>
        <v>0</v>
      </c>
      <c r="K148" s="243" t="s">
        <v>1</v>
      </c>
      <c r="L148" s="44"/>
      <c r="M148" s="248" t="s">
        <v>1</v>
      </c>
      <c r="N148" s="249" t="s">
        <v>41</v>
      </c>
      <c r="O148" s="91"/>
      <c r="P148" s="250">
        <f>O148*H148</f>
        <v>0</v>
      </c>
      <c r="Q148" s="250">
        <v>0</v>
      </c>
      <c r="R148" s="250">
        <f>Q148*H148</f>
        <v>0</v>
      </c>
      <c r="S148" s="250">
        <v>0</v>
      </c>
      <c r="T148" s="25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2" t="s">
        <v>149</v>
      </c>
      <c r="AT148" s="252" t="s">
        <v>144</v>
      </c>
      <c r="AU148" s="252" t="s">
        <v>83</v>
      </c>
      <c r="AY148" s="17" t="s">
        <v>141</v>
      </c>
      <c r="BE148" s="253">
        <f>IF(N148="základní",J148,0)</f>
        <v>0</v>
      </c>
      <c r="BF148" s="253">
        <f>IF(N148="snížená",J148,0)</f>
        <v>0</v>
      </c>
      <c r="BG148" s="253">
        <f>IF(N148="zákl. přenesená",J148,0)</f>
        <v>0</v>
      </c>
      <c r="BH148" s="253">
        <f>IF(N148="sníž. přenesená",J148,0)</f>
        <v>0</v>
      </c>
      <c r="BI148" s="253">
        <f>IF(N148="nulová",J148,0)</f>
        <v>0</v>
      </c>
      <c r="BJ148" s="17" t="s">
        <v>83</v>
      </c>
      <c r="BK148" s="253">
        <f>ROUND(I148*H148,2)</f>
        <v>0</v>
      </c>
      <c r="BL148" s="17" t="s">
        <v>149</v>
      </c>
      <c r="BM148" s="252" t="s">
        <v>268</v>
      </c>
    </row>
    <row r="149" s="2" customFormat="1" ht="16.5" customHeight="1">
      <c r="A149" s="38"/>
      <c r="B149" s="39"/>
      <c r="C149" s="241" t="s">
        <v>76</v>
      </c>
      <c r="D149" s="241" t="s">
        <v>144</v>
      </c>
      <c r="E149" s="242" t="s">
        <v>269</v>
      </c>
      <c r="F149" s="243" t="s">
        <v>270</v>
      </c>
      <c r="G149" s="244" t="s">
        <v>236</v>
      </c>
      <c r="H149" s="245">
        <v>70</v>
      </c>
      <c r="I149" s="246"/>
      <c r="J149" s="247">
        <f>ROUND(I149*H149,2)</f>
        <v>0</v>
      </c>
      <c r="K149" s="243" t="s">
        <v>1</v>
      </c>
      <c r="L149" s="44"/>
      <c r="M149" s="248" t="s">
        <v>1</v>
      </c>
      <c r="N149" s="249" t="s">
        <v>41</v>
      </c>
      <c r="O149" s="91"/>
      <c r="P149" s="250">
        <f>O149*H149</f>
        <v>0</v>
      </c>
      <c r="Q149" s="250">
        <v>0</v>
      </c>
      <c r="R149" s="250">
        <f>Q149*H149</f>
        <v>0</v>
      </c>
      <c r="S149" s="250">
        <v>0</v>
      </c>
      <c r="T149" s="25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2" t="s">
        <v>149</v>
      </c>
      <c r="AT149" s="252" t="s">
        <v>144</v>
      </c>
      <c r="AU149" s="252" t="s">
        <v>83</v>
      </c>
      <c r="AY149" s="17" t="s">
        <v>141</v>
      </c>
      <c r="BE149" s="253">
        <f>IF(N149="základní",J149,0)</f>
        <v>0</v>
      </c>
      <c r="BF149" s="253">
        <f>IF(N149="snížená",J149,0)</f>
        <v>0</v>
      </c>
      <c r="BG149" s="253">
        <f>IF(N149="zákl. přenesená",J149,0)</f>
        <v>0</v>
      </c>
      <c r="BH149" s="253">
        <f>IF(N149="sníž. přenesená",J149,0)</f>
        <v>0</v>
      </c>
      <c r="BI149" s="253">
        <f>IF(N149="nulová",J149,0)</f>
        <v>0</v>
      </c>
      <c r="BJ149" s="17" t="s">
        <v>83</v>
      </c>
      <c r="BK149" s="253">
        <f>ROUND(I149*H149,2)</f>
        <v>0</v>
      </c>
      <c r="BL149" s="17" t="s">
        <v>149</v>
      </c>
      <c r="BM149" s="252" t="s">
        <v>271</v>
      </c>
    </row>
    <row r="150" s="2" customFormat="1" ht="24.15" customHeight="1">
      <c r="A150" s="38"/>
      <c r="B150" s="39"/>
      <c r="C150" s="241" t="s">
        <v>76</v>
      </c>
      <c r="D150" s="241" t="s">
        <v>144</v>
      </c>
      <c r="E150" s="242" t="s">
        <v>272</v>
      </c>
      <c r="F150" s="243" t="s">
        <v>273</v>
      </c>
      <c r="G150" s="244" t="s">
        <v>274</v>
      </c>
      <c r="H150" s="245">
        <v>1</v>
      </c>
      <c r="I150" s="246"/>
      <c r="J150" s="247">
        <f>ROUND(I150*H150,2)</f>
        <v>0</v>
      </c>
      <c r="K150" s="243" t="s">
        <v>1</v>
      </c>
      <c r="L150" s="44"/>
      <c r="M150" s="248" t="s">
        <v>1</v>
      </c>
      <c r="N150" s="249" t="s">
        <v>41</v>
      </c>
      <c r="O150" s="91"/>
      <c r="P150" s="250">
        <f>O150*H150</f>
        <v>0</v>
      </c>
      <c r="Q150" s="250">
        <v>0</v>
      </c>
      <c r="R150" s="250">
        <f>Q150*H150</f>
        <v>0</v>
      </c>
      <c r="S150" s="250">
        <v>0</v>
      </c>
      <c r="T150" s="25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2" t="s">
        <v>149</v>
      </c>
      <c r="AT150" s="252" t="s">
        <v>144</v>
      </c>
      <c r="AU150" s="252" t="s">
        <v>83</v>
      </c>
      <c r="AY150" s="17" t="s">
        <v>141</v>
      </c>
      <c r="BE150" s="253">
        <f>IF(N150="základní",J150,0)</f>
        <v>0</v>
      </c>
      <c r="BF150" s="253">
        <f>IF(N150="snížená",J150,0)</f>
        <v>0</v>
      </c>
      <c r="BG150" s="253">
        <f>IF(N150="zákl. přenesená",J150,0)</f>
        <v>0</v>
      </c>
      <c r="BH150" s="253">
        <f>IF(N150="sníž. přenesená",J150,0)</f>
        <v>0</v>
      </c>
      <c r="BI150" s="253">
        <f>IF(N150="nulová",J150,0)</f>
        <v>0</v>
      </c>
      <c r="BJ150" s="17" t="s">
        <v>83</v>
      </c>
      <c r="BK150" s="253">
        <f>ROUND(I150*H150,2)</f>
        <v>0</v>
      </c>
      <c r="BL150" s="17" t="s">
        <v>149</v>
      </c>
      <c r="BM150" s="252" t="s">
        <v>275</v>
      </c>
    </row>
    <row r="151" s="12" customFormat="1" ht="25.92" customHeight="1">
      <c r="A151" s="12"/>
      <c r="B151" s="225"/>
      <c r="C151" s="226"/>
      <c r="D151" s="227" t="s">
        <v>75</v>
      </c>
      <c r="E151" s="228" t="s">
        <v>233</v>
      </c>
      <c r="F151" s="228" t="s">
        <v>1</v>
      </c>
      <c r="G151" s="226"/>
      <c r="H151" s="226"/>
      <c r="I151" s="229"/>
      <c r="J151" s="230">
        <f>BK151</f>
        <v>0</v>
      </c>
      <c r="K151" s="226"/>
      <c r="L151" s="231"/>
      <c r="M151" s="232"/>
      <c r="N151" s="233"/>
      <c r="O151" s="233"/>
      <c r="P151" s="234">
        <f>SUM(P152:P154)</f>
        <v>0</v>
      </c>
      <c r="Q151" s="233"/>
      <c r="R151" s="234">
        <f>SUM(R152:R154)</f>
        <v>0</v>
      </c>
      <c r="S151" s="233"/>
      <c r="T151" s="235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6" t="s">
        <v>83</v>
      </c>
      <c r="AT151" s="237" t="s">
        <v>75</v>
      </c>
      <c r="AU151" s="237" t="s">
        <v>76</v>
      </c>
      <c r="AY151" s="236" t="s">
        <v>141</v>
      </c>
      <c r="BK151" s="238">
        <f>SUM(BK152:BK154)</f>
        <v>0</v>
      </c>
    </row>
    <row r="152" s="2" customFormat="1" ht="24.15" customHeight="1">
      <c r="A152" s="38"/>
      <c r="B152" s="39"/>
      <c r="C152" s="241" t="s">
        <v>76</v>
      </c>
      <c r="D152" s="241" t="s">
        <v>144</v>
      </c>
      <c r="E152" s="242" t="s">
        <v>276</v>
      </c>
      <c r="F152" s="243" t="s">
        <v>277</v>
      </c>
      <c r="G152" s="244" t="s">
        <v>274</v>
      </c>
      <c r="H152" s="245">
        <v>1</v>
      </c>
      <c r="I152" s="246"/>
      <c r="J152" s="247">
        <f>ROUND(I152*H152,2)</f>
        <v>0</v>
      </c>
      <c r="K152" s="243" t="s">
        <v>1</v>
      </c>
      <c r="L152" s="44"/>
      <c r="M152" s="248" t="s">
        <v>1</v>
      </c>
      <c r="N152" s="249" t="s">
        <v>41</v>
      </c>
      <c r="O152" s="91"/>
      <c r="P152" s="250">
        <f>O152*H152</f>
        <v>0</v>
      </c>
      <c r="Q152" s="250">
        <v>0</v>
      </c>
      <c r="R152" s="250">
        <f>Q152*H152</f>
        <v>0</v>
      </c>
      <c r="S152" s="250">
        <v>0</v>
      </c>
      <c r="T152" s="25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2" t="s">
        <v>149</v>
      </c>
      <c r="AT152" s="252" t="s">
        <v>144</v>
      </c>
      <c r="AU152" s="252" t="s">
        <v>83</v>
      </c>
      <c r="AY152" s="17" t="s">
        <v>141</v>
      </c>
      <c r="BE152" s="253">
        <f>IF(N152="základní",J152,0)</f>
        <v>0</v>
      </c>
      <c r="BF152" s="253">
        <f>IF(N152="snížená",J152,0)</f>
        <v>0</v>
      </c>
      <c r="BG152" s="253">
        <f>IF(N152="zákl. přenesená",J152,0)</f>
        <v>0</v>
      </c>
      <c r="BH152" s="253">
        <f>IF(N152="sníž. přenesená",J152,0)</f>
        <v>0</v>
      </c>
      <c r="BI152" s="253">
        <f>IF(N152="nulová",J152,0)</f>
        <v>0</v>
      </c>
      <c r="BJ152" s="17" t="s">
        <v>83</v>
      </c>
      <c r="BK152" s="253">
        <f>ROUND(I152*H152,2)</f>
        <v>0</v>
      </c>
      <c r="BL152" s="17" t="s">
        <v>149</v>
      </c>
      <c r="BM152" s="252" t="s">
        <v>278</v>
      </c>
    </row>
    <row r="153" s="2" customFormat="1" ht="21.75" customHeight="1">
      <c r="A153" s="38"/>
      <c r="B153" s="39"/>
      <c r="C153" s="241" t="s">
        <v>76</v>
      </c>
      <c r="D153" s="241" t="s">
        <v>144</v>
      </c>
      <c r="E153" s="242" t="s">
        <v>279</v>
      </c>
      <c r="F153" s="243" t="s">
        <v>280</v>
      </c>
      <c r="G153" s="244" t="s">
        <v>274</v>
      </c>
      <c r="H153" s="245">
        <v>1</v>
      </c>
      <c r="I153" s="246"/>
      <c r="J153" s="247">
        <f>ROUND(I153*H153,2)</f>
        <v>0</v>
      </c>
      <c r="K153" s="243" t="s">
        <v>1</v>
      </c>
      <c r="L153" s="44"/>
      <c r="M153" s="248" t="s">
        <v>1</v>
      </c>
      <c r="N153" s="249" t="s">
        <v>41</v>
      </c>
      <c r="O153" s="91"/>
      <c r="P153" s="250">
        <f>O153*H153</f>
        <v>0</v>
      </c>
      <c r="Q153" s="250">
        <v>0</v>
      </c>
      <c r="R153" s="250">
        <f>Q153*H153</f>
        <v>0</v>
      </c>
      <c r="S153" s="250">
        <v>0</v>
      </c>
      <c r="T153" s="25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2" t="s">
        <v>149</v>
      </c>
      <c r="AT153" s="252" t="s">
        <v>144</v>
      </c>
      <c r="AU153" s="252" t="s">
        <v>83</v>
      </c>
      <c r="AY153" s="17" t="s">
        <v>141</v>
      </c>
      <c r="BE153" s="253">
        <f>IF(N153="základní",J153,0)</f>
        <v>0</v>
      </c>
      <c r="BF153" s="253">
        <f>IF(N153="snížená",J153,0)</f>
        <v>0</v>
      </c>
      <c r="BG153" s="253">
        <f>IF(N153="zákl. přenesená",J153,0)</f>
        <v>0</v>
      </c>
      <c r="BH153" s="253">
        <f>IF(N153="sníž. přenesená",J153,0)</f>
        <v>0</v>
      </c>
      <c r="BI153" s="253">
        <f>IF(N153="nulová",J153,0)</f>
        <v>0</v>
      </c>
      <c r="BJ153" s="17" t="s">
        <v>83</v>
      </c>
      <c r="BK153" s="253">
        <f>ROUND(I153*H153,2)</f>
        <v>0</v>
      </c>
      <c r="BL153" s="17" t="s">
        <v>149</v>
      </c>
      <c r="BM153" s="252" t="s">
        <v>281</v>
      </c>
    </row>
    <row r="154" s="2" customFormat="1" ht="16.5" customHeight="1">
      <c r="A154" s="38"/>
      <c r="B154" s="39"/>
      <c r="C154" s="241" t="s">
        <v>76</v>
      </c>
      <c r="D154" s="241" t="s">
        <v>144</v>
      </c>
      <c r="E154" s="242" t="s">
        <v>282</v>
      </c>
      <c r="F154" s="243" t="s">
        <v>283</v>
      </c>
      <c r="G154" s="244" t="s">
        <v>192</v>
      </c>
      <c r="H154" s="245">
        <v>18</v>
      </c>
      <c r="I154" s="246"/>
      <c r="J154" s="247">
        <f>ROUND(I154*H154,2)</f>
        <v>0</v>
      </c>
      <c r="K154" s="243" t="s">
        <v>1</v>
      </c>
      <c r="L154" s="44"/>
      <c r="M154" s="300" t="s">
        <v>1</v>
      </c>
      <c r="N154" s="301" t="s">
        <v>41</v>
      </c>
      <c r="O154" s="302"/>
      <c r="P154" s="303">
        <f>O154*H154</f>
        <v>0</v>
      </c>
      <c r="Q154" s="303">
        <v>0</v>
      </c>
      <c r="R154" s="303">
        <f>Q154*H154</f>
        <v>0</v>
      </c>
      <c r="S154" s="303">
        <v>0</v>
      </c>
      <c r="T154" s="30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2" t="s">
        <v>149</v>
      </c>
      <c r="AT154" s="252" t="s">
        <v>144</v>
      </c>
      <c r="AU154" s="252" t="s">
        <v>83</v>
      </c>
      <c r="AY154" s="17" t="s">
        <v>141</v>
      </c>
      <c r="BE154" s="253">
        <f>IF(N154="základní",J154,0)</f>
        <v>0</v>
      </c>
      <c r="BF154" s="253">
        <f>IF(N154="snížená",J154,0)</f>
        <v>0</v>
      </c>
      <c r="BG154" s="253">
        <f>IF(N154="zákl. přenesená",J154,0)</f>
        <v>0</v>
      </c>
      <c r="BH154" s="253">
        <f>IF(N154="sníž. přenesená",J154,0)</f>
        <v>0</v>
      </c>
      <c r="BI154" s="253">
        <f>IF(N154="nulová",J154,0)</f>
        <v>0</v>
      </c>
      <c r="BJ154" s="17" t="s">
        <v>83</v>
      </c>
      <c r="BK154" s="253">
        <f>ROUND(I154*H154,2)</f>
        <v>0</v>
      </c>
      <c r="BL154" s="17" t="s">
        <v>149</v>
      </c>
      <c r="BM154" s="252" t="s">
        <v>284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xMfKBMkOeO/UwzgvDXqtoGpITUmUx59PGt9mHSC0BH5jsOA3Vcshp6e4hdQcFCUfpbp7/LLCpjNhyFLIp5+vHA==" hashValue="4/FE7PUtYTGg+f96rKcE2Q45TLLo7F0kS84GOH6u3iQztb+hrxyDCEb1OTixAWdzFDNSRksgfAAyHrnW+PvIKw==" algorithmName="SHA-512" password="CC35"/>
  <autoFilter ref="C132:K15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5:F105"/>
    <mergeCell ref="D106:F106"/>
    <mergeCell ref="D107:F107"/>
    <mergeCell ref="D108:F108"/>
    <mergeCell ref="D109:F10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Čermák</dc:creator>
  <cp:lastModifiedBy>Jakub Čermák</cp:lastModifiedBy>
  <dcterms:created xsi:type="dcterms:W3CDTF">2023-07-10T13:29:31Z</dcterms:created>
  <dcterms:modified xsi:type="dcterms:W3CDTF">2023-07-10T13:29:38Z</dcterms:modified>
</cp:coreProperties>
</file>