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2\229+230 - OŘ REACT Analyzátory kombinované a biochemické MB vyhlášeno 4.6.23\6 Vysvětlení zadávací dokumentace\Vysvětlení ZD č. 3\"/>
    </mc:Choice>
  </mc:AlternateContent>
  <xr:revisionPtr revIDLastSave="0" documentId="13_ncr:1_{B93F3BBD-5BB3-4093-B1AA-5BC9333D4DE4}" xr6:coauthVersionLast="47" xr6:coauthVersionMax="47" xr10:uidLastSave="{00000000-0000-0000-0000-000000000000}"/>
  <bookViews>
    <workbookView xWindow="-120" yWindow="-120" windowWidth="29040" windowHeight="15840" activeTab="2" xr2:uid="{76BFEC2B-4D64-4DF1-BB2D-8318A37215F0}"/>
  </bookViews>
  <sheets>
    <sheet name="Chrudim" sheetId="1" r:id="rId1"/>
    <sheet name="Litomyšl" sheetId="2" r:id="rId2"/>
    <sheet name="Chrudim + Litomyšl" sheetId="3" r:id="rId3"/>
  </sheets>
  <definedNames>
    <definedName name="_xlnm._FilterDatabase" localSheetId="2" hidden="1">'Chrudim + Litomyšl'!$A$1:$AB$108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24" i="3"/>
  <c r="D35" i="3"/>
  <c r="D41" i="3"/>
  <c r="D49" i="3"/>
  <c r="D65" i="3"/>
  <c r="D66" i="3"/>
  <c r="D70" i="3"/>
  <c r="D71" i="3"/>
  <c r="D78" i="3"/>
  <c r="D82" i="3"/>
  <c r="D84" i="3"/>
  <c r="D89" i="3"/>
  <c r="D90" i="3"/>
  <c r="D91" i="3"/>
  <c r="D92" i="3"/>
  <c r="D100" i="3"/>
  <c r="D101" i="3"/>
  <c r="D102" i="3"/>
  <c r="D103" i="3"/>
  <c r="D107" i="3"/>
  <c r="D108" i="3"/>
  <c r="J24" i="3"/>
  <c r="J35" i="3"/>
  <c r="J41" i="3"/>
  <c r="J49" i="3"/>
  <c r="J65" i="3"/>
  <c r="J66" i="3"/>
  <c r="J70" i="3"/>
  <c r="J71" i="3"/>
  <c r="J78" i="3"/>
  <c r="J82" i="3"/>
  <c r="J84" i="3"/>
  <c r="J89" i="3"/>
  <c r="J90" i="3"/>
  <c r="J91" i="3"/>
  <c r="J92" i="3"/>
  <c r="J100" i="3"/>
  <c r="J101" i="3"/>
  <c r="J102" i="3"/>
  <c r="J103" i="3"/>
  <c r="J107" i="3"/>
  <c r="J108" i="3"/>
  <c r="J13" i="3"/>
  <c r="H4" i="3"/>
  <c r="J4" i="3" s="1"/>
  <c r="H5" i="3"/>
  <c r="J5" i="3" s="1"/>
  <c r="H6" i="3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6" i="3"/>
  <c r="J36" i="3" s="1"/>
  <c r="H37" i="3"/>
  <c r="J37" i="3" s="1"/>
  <c r="H38" i="3"/>
  <c r="J38" i="3" s="1"/>
  <c r="H39" i="3"/>
  <c r="J39" i="3" s="1"/>
  <c r="H40" i="3"/>
  <c r="J40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H64" i="3"/>
  <c r="J64" i="3" s="1"/>
  <c r="H67" i="3"/>
  <c r="J67" i="3" s="1"/>
  <c r="H68" i="3"/>
  <c r="J68" i="3" s="1"/>
  <c r="H69" i="3"/>
  <c r="J69" i="3" s="1"/>
  <c r="H72" i="3"/>
  <c r="J72" i="3" s="1"/>
  <c r="H73" i="3"/>
  <c r="J73" i="3" s="1"/>
  <c r="H74" i="3"/>
  <c r="J74" i="3" s="1"/>
  <c r="H75" i="3"/>
  <c r="J75" i="3" s="1"/>
  <c r="H76" i="3"/>
  <c r="J76" i="3" s="1"/>
  <c r="H77" i="3"/>
  <c r="J77" i="3" s="1"/>
  <c r="H79" i="3"/>
  <c r="J79" i="3" s="1"/>
  <c r="H80" i="3"/>
  <c r="J80" i="3" s="1"/>
  <c r="H81" i="3"/>
  <c r="J81" i="3" s="1"/>
  <c r="H83" i="3"/>
  <c r="J83" i="3" s="1"/>
  <c r="H85" i="3"/>
  <c r="J85" i="3" s="1"/>
  <c r="H86" i="3"/>
  <c r="J86" i="3" s="1"/>
  <c r="H87" i="3"/>
  <c r="J87" i="3" s="1"/>
  <c r="H88" i="3"/>
  <c r="J88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4" i="3"/>
  <c r="J104" i="3" s="1"/>
  <c r="H105" i="3"/>
  <c r="J105" i="3" s="1"/>
  <c r="H106" i="3"/>
  <c r="J106" i="3" s="1"/>
  <c r="H3" i="3"/>
  <c r="J3" i="3" s="1"/>
  <c r="G55" i="3"/>
  <c r="K55" i="3" s="1"/>
  <c r="L55" i="3" s="1"/>
  <c r="G56" i="3"/>
  <c r="B104" i="3"/>
  <c r="D104" i="3" s="1"/>
  <c r="B105" i="3"/>
  <c r="D105" i="3" s="1"/>
  <c r="B106" i="3"/>
  <c r="D106" i="3" s="1"/>
  <c r="B79" i="3"/>
  <c r="D79" i="3" s="1"/>
  <c r="B80" i="3"/>
  <c r="D80" i="3" s="1"/>
  <c r="B81" i="3"/>
  <c r="D81" i="3" s="1"/>
  <c r="B83" i="3"/>
  <c r="D83" i="3" s="1"/>
  <c r="B85" i="3"/>
  <c r="D85" i="3" s="1"/>
  <c r="B86" i="3"/>
  <c r="D86" i="3" s="1"/>
  <c r="B87" i="3"/>
  <c r="D87" i="3" s="1"/>
  <c r="B88" i="3"/>
  <c r="D88" i="3" s="1"/>
  <c r="B93" i="3"/>
  <c r="D93" i="3" s="1"/>
  <c r="B94" i="3"/>
  <c r="D94" i="3" s="1"/>
  <c r="B95" i="3"/>
  <c r="D95" i="3" s="1"/>
  <c r="B96" i="3"/>
  <c r="D96" i="3" s="1"/>
  <c r="B97" i="3"/>
  <c r="D97" i="3" s="1"/>
  <c r="B98" i="3"/>
  <c r="D98" i="3" s="1"/>
  <c r="B99" i="3"/>
  <c r="D99" i="3" s="1"/>
  <c r="B57" i="3"/>
  <c r="D57" i="3" s="1"/>
  <c r="B58" i="3"/>
  <c r="D58" i="3" s="1"/>
  <c r="B59" i="3"/>
  <c r="D59" i="3" s="1"/>
  <c r="B60" i="3"/>
  <c r="D60" i="3" s="1"/>
  <c r="B61" i="3"/>
  <c r="D61" i="3" s="1"/>
  <c r="B62" i="3"/>
  <c r="D62" i="3" s="1"/>
  <c r="B63" i="3"/>
  <c r="D63" i="3" s="1"/>
  <c r="B64" i="3"/>
  <c r="D64" i="3" s="1"/>
  <c r="B67" i="3"/>
  <c r="D67" i="3" s="1"/>
  <c r="B68" i="3"/>
  <c r="D68" i="3" s="1"/>
  <c r="B69" i="3"/>
  <c r="D69" i="3" s="1"/>
  <c r="B72" i="3"/>
  <c r="D72" i="3" s="1"/>
  <c r="B73" i="3"/>
  <c r="D73" i="3" s="1"/>
  <c r="B74" i="3"/>
  <c r="D74" i="3" s="1"/>
  <c r="B75" i="3"/>
  <c r="D75" i="3" s="1"/>
  <c r="B76" i="3"/>
  <c r="D76" i="3" s="1"/>
  <c r="B77" i="3"/>
  <c r="D77" i="3" s="1"/>
  <c r="B36" i="3"/>
  <c r="D36" i="3" s="1"/>
  <c r="B37" i="3"/>
  <c r="D37" i="3" s="1"/>
  <c r="B38" i="3"/>
  <c r="D38" i="3" s="1"/>
  <c r="B39" i="3"/>
  <c r="D39" i="3" s="1"/>
  <c r="B40" i="3"/>
  <c r="D40" i="3" s="1"/>
  <c r="B42" i="3"/>
  <c r="D42" i="3" s="1"/>
  <c r="B43" i="3"/>
  <c r="D43" i="3" s="1"/>
  <c r="B44" i="3"/>
  <c r="D44" i="3" s="1"/>
  <c r="B45" i="3"/>
  <c r="D45" i="3" s="1"/>
  <c r="B46" i="3"/>
  <c r="D46" i="3" s="1"/>
  <c r="B47" i="3"/>
  <c r="D47" i="3" s="1"/>
  <c r="B48" i="3"/>
  <c r="D48" i="3" s="1"/>
  <c r="B50" i="3"/>
  <c r="D50" i="3" s="1"/>
  <c r="B51" i="3"/>
  <c r="D51" i="3" s="1"/>
  <c r="B52" i="3"/>
  <c r="D52" i="3" s="1"/>
  <c r="B53" i="3"/>
  <c r="D53" i="3" s="1"/>
  <c r="B54" i="3"/>
  <c r="D54" i="3" s="1"/>
  <c r="B55" i="3"/>
  <c r="D55" i="3" s="1"/>
  <c r="B56" i="3"/>
  <c r="D56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4" i="3"/>
  <c r="D4" i="3" s="1"/>
  <c r="B5" i="3"/>
  <c r="D5" i="3" s="1"/>
  <c r="B6" i="3"/>
  <c r="D6" i="3" s="1"/>
  <c r="B7" i="3"/>
  <c r="D7" i="3" s="1"/>
  <c r="B8" i="3"/>
  <c r="D8" i="3" s="1"/>
  <c r="B9" i="3"/>
  <c r="D9" i="3" s="1"/>
  <c r="B10" i="3"/>
  <c r="D10" i="3" s="1"/>
  <c r="B11" i="3"/>
  <c r="D11" i="3" s="1"/>
  <c r="B12" i="3"/>
  <c r="D12" i="3" s="1"/>
  <c r="B14" i="3"/>
  <c r="D14" i="3" s="1"/>
  <c r="B15" i="3"/>
  <c r="D15" i="3" s="1"/>
  <c r="B3" i="3"/>
  <c r="D3" i="3" s="1"/>
  <c r="R55" i="3"/>
  <c r="R54" i="3"/>
  <c r="G54" i="3"/>
  <c r="K54" i="3" s="1"/>
  <c r="L54" i="3" s="1"/>
  <c r="R53" i="3"/>
  <c r="G53" i="3"/>
  <c r="K53" i="3" s="1"/>
  <c r="L53" i="3" s="1"/>
  <c r="R52" i="3"/>
  <c r="G52" i="3"/>
  <c r="K52" i="3" s="1"/>
  <c r="L52" i="3" s="1"/>
  <c r="R51" i="3"/>
  <c r="G51" i="3"/>
  <c r="K51" i="3" s="1"/>
  <c r="L51" i="3" s="1"/>
  <c r="R50" i="3"/>
  <c r="G50" i="3"/>
  <c r="K50" i="3" s="1"/>
  <c r="L50" i="3" s="1"/>
  <c r="R49" i="3"/>
  <c r="G49" i="3"/>
  <c r="K49" i="3" s="1"/>
  <c r="L49" i="3" s="1"/>
  <c r="R48" i="3"/>
  <c r="G48" i="3"/>
  <c r="K48" i="3" s="1"/>
  <c r="L48" i="3" s="1"/>
  <c r="R47" i="3"/>
  <c r="G47" i="3"/>
  <c r="K47" i="3" s="1"/>
  <c r="L47" i="3" s="1"/>
  <c r="R46" i="3"/>
  <c r="G46" i="3"/>
  <c r="K46" i="3" s="1"/>
  <c r="L46" i="3" s="1"/>
  <c r="R45" i="3"/>
  <c r="G45" i="3"/>
  <c r="K45" i="3" s="1"/>
  <c r="L45" i="3" s="1"/>
  <c r="R44" i="3"/>
  <c r="G44" i="3"/>
  <c r="K44" i="3" s="1"/>
  <c r="L44" i="3" s="1"/>
  <c r="R43" i="3"/>
  <c r="G43" i="3"/>
  <c r="K43" i="3" s="1"/>
  <c r="L43" i="3" s="1"/>
  <c r="R42" i="3"/>
  <c r="G42" i="3"/>
  <c r="K42" i="3" s="1"/>
  <c r="L42" i="3" s="1"/>
  <c r="R41" i="3"/>
  <c r="G41" i="3"/>
  <c r="K41" i="3" s="1"/>
  <c r="L41" i="3" s="1"/>
  <c r="R40" i="3"/>
  <c r="G40" i="3"/>
  <c r="K40" i="3" s="1"/>
  <c r="L40" i="3" s="1"/>
  <c r="R39" i="3"/>
  <c r="G39" i="3"/>
  <c r="K39" i="3" s="1"/>
  <c r="L39" i="3" s="1"/>
  <c r="R38" i="3"/>
  <c r="G38" i="3"/>
  <c r="K38" i="3" s="1"/>
  <c r="L38" i="3" s="1"/>
  <c r="R37" i="3"/>
  <c r="G37" i="3"/>
  <c r="K37" i="3" s="1"/>
  <c r="L37" i="3" s="1"/>
  <c r="R36" i="3"/>
  <c r="G36" i="3"/>
  <c r="K36" i="3" s="1"/>
  <c r="L36" i="3" s="1"/>
  <c r="R35" i="3"/>
  <c r="G35" i="3"/>
  <c r="K35" i="3" s="1"/>
  <c r="L35" i="3" s="1"/>
  <c r="R34" i="3"/>
  <c r="G34" i="3"/>
  <c r="K34" i="3" s="1"/>
  <c r="L34" i="3" s="1"/>
  <c r="R33" i="3"/>
  <c r="G33" i="3"/>
  <c r="K33" i="3" s="1"/>
  <c r="L33" i="3" s="1"/>
  <c r="R32" i="3"/>
  <c r="G32" i="3"/>
  <c r="K32" i="3" s="1"/>
  <c r="L32" i="3" s="1"/>
  <c r="R31" i="3"/>
  <c r="G31" i="3"/>
  <c r="K31" i="3" s="1"/>
  <c r="L31" i="3" s="1"/>
  <c r="R30" i="3"/>
  <c r="G30" i="3"/>
  <c r="K30" i="3" s="1"/>
  <c r="L30" i="3" s="1"/>
  <c r="R29" i="3"/>
  <c r="G29" i="3"/>
  <c r="K29" i="3" s="1"/>
  <c r="L29" i="3" s="1"/>
  <c r="R28" i="3"/>
  <c r="G28" i="3"/>
  <c r="K28" i="3" s="1"/>
  <c r="L28" i="3" s="1"/>
  <c r="R27" i="3"/>
  <c r="G27" i="3"/>
  <c r="K27" i="3" s="1"/>
  <c r="L27" i="3" s="1"/>
  <c r="R26" i="3"/>
  <c r="G26" i="3"/>
  <c r="K26" i="3" s="1"/>
  <c r="L26" i="3" s="1"/>
  <c r="R25" i="3"/>
  <c r="G25" i="3"/>
  <c r="K25" i="3" s="1"/>
  <c r="L25" i="3" s="1"/>
  <c r="R24" i="3"/>
  <c r="G24" i="3"/>
  <c r="K24" i="3" s="1"/>
  <c r="L24" i="3" s="1"/>
  <c r="R23" i="3"/>
  <c r="G23" i="3"/>
  <c r="K23" i="3" s="1"/>
  <c r="L23" i="3" s="1"/>
  <c r="R22" i="3"/>
  <c r="G22" i="3"/>
  <c r="K22" i="3" s="1"/>
  <c r="L22" i="3" s="1"/>
  <c r="R21" i="3"/>
  <c r="G21" i="3"/>
  <c r="K21" i="3" s="1"/>
  <c r="L21" i="3" s="1"/>
  <c r="R20" i="3"/>
  <c r="G20" i="3"/>
  <c r="K20" i="3" s="1"/>
  <c r="L20" i="3" s="1"/>
  <c r="R19" i="3"/>
  <c r="G19" i="3"/>
  <c r="K19" i="3" s="1"/>
  <c r="L19" i="3" s="1"/>
  <c r="R18" i="3"/>
  <c r="G18" i="3"/>
  <c r="K18" i="3" s="1"/>
  <c r="L18" i="3" s="1"/>
  <c r="R17" i="3"/>
  <c r="G17" i="3"/>
  <c r="K17" i="3" s="1"/>
  <c r="L17" i="3" s="1"/>
  <c r="R16" i="3"/>
  <c r="G16" i="3"/>
  <c r="K16" i="3" s="1"/>
  <c r="L16" i="3" s="1"/>
  <c r="R15" i="3"/>
  <c r="G15" i="3"/>
  <c r="K15" i="3" s="1"/>
  <c r="L15" i="3" s="1"/>
  <c r="R14" i="3"/>
  <c r="G14" i="3"/>
  <c r="K14" i="3" s="1"/>
  <c r="L14" i="3" s="1"/>
  <c r="R13" i="3"/>
  <c r="G13" i="3"/>
  <c r="K13" i="3" s="1"/>
  <c r="L13" i="3" s="1"/>
  <c r="R12" i="3"/>
  <c r="G12" i="3"/>
  <c r="K12" i="3" s="1"/>
  <c r="L12" i="3" s="1"/>
  <c r="R11" i="3"/>
  <c r="G11" i="3"/>
  <c r="K11" i="3" s="1"/>
  <c r="L11" i="3" s="1"/>
  <c r="R10" i="3"/>
  <c r="G10" i="3"/>
  <c r="K10" i="3" s="1"/>
  <c r="L10" i="3" s="1"/>
  <c r="R9" i="3"/>
  <c r="G9" i="3"/>
  <c r="K9" i="3" s="1"/>
  <c r="L9" i="3" s="1"/>
  <c r="R8" i="3"/>
  <c r="G8" i="3"/>
  <c r="K8" i="3" s="1"/>
  <c r="L8" i="3" s="1"/>
  <c r="R7" i="3"/>
  <c r="G7" i="3"/>
  <c r="K7" i="3" s="1"/>
  <c r="L7" i="3" s="1"/>
  <c r="R6" i="3"/>
  <c r="G6" i="3"/>
  <c r="K6" i="3" s="1"/>
  <c r="L6" i="3" s="1"/>
  <c r="R5" i="3"/>
  <c r="G5" i="3"/>
  <c r="K5" i="3" s="1"/>
  <c r="L5" i="3" s="1"/>
  <c r="R4" i="3"/>
  <c r="G4" i="3"/>
  <c r="K4" i="3" s="1"/>
  <c r="L4" i="3" s="1"/>
  <c r="R3" i="3"/>
  <c r="G3" i="3"/>
  <c r="K3" i="3" s="1"/>
  <c r="L3" i="3" s="1"/>
  <c r="C98" i="2"/>
  <c r="O97" i="2"/>
  <c r="F97" i="2"/>
  <c r="H97" i="2" s="1"/>
  <c r="I97" i="2" s="1"/>
  <c r="C97" i="2"/>
  <c r="O96" i="2"/>
  <c r="F96" i="2"/>
  <c r="H96" i="2" s="1"/>
  <c r="I96" i="2" s="1"/>
  <c r="P96" i="2" s="1"/>
  <c r="Q96" i="2" s="1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O57" i="2"/>
  <c r="F57" i="2"/>
  <c r="H57" i="2" s="1"/>
  <c r="I57" i="2" s="1"/>
  <c r="C57" i="2"/>
  <c r="O56" i="2"/>
  <c r="F56" i="2"/>
  <c r="H56" i="2" s="1"/>
  <c r="I56" i="2" s="1"/>
  <c r="P56" i="2" s="1"/>
  <c r="Q56" i="2" s="1"/>
  <c r="V56" i="2" s="1"/>
  <c r="C56" i="2"/>
  <c r="O55" i="2"/>
  <c r="F55" i="2"/>
  <c r="H55" i="2" s="1"/>
  <c r="I55" i="2" s="1"/>
  <c r="C55" i="2"/>
  <c r="O54" i="2"/>
  <c r="F54" i="2"/>
  <c r="H54" i="2" s="1"/>
  <c r="I54" i="2" s="1"/>
  <c r="C54" i="2"/>
  <c r="O53" i="2"/>
  <c r="F53" i="2"/>
  <c r="H53" i="2" s="1"/>
  <c r="I53" i="2" s="1"/>
  <c r="P53" i="2" s="1"/>
  <c r="Q53" i="2" s="1"/>
  <c r="C53" i="2"/>
  <c r="C52" i="2"/>
  <c r="O51" i="2"/>
  <c r="F51" i="2"/>
  <c r="H51" i="2" s="1"/>
  <c r="I51" i="2" s="1"/>
  <c r="C51" i="2"/>
  <c r="O50" i="2"/>
  <c r="F50" i="2"/>
  <c r="H50" i="2" s="1"/>
  <c r="I50" i="2" s="1"/>
  <c r="C50" i="2"/>
  <c r="O49" i="2"/>
  <c r="F49" i="2"/>
  <c r="H49" i="2" s="1"/>
  <c r="I49" i="2" s="1"/>
  <c r="P49" i="2" s="1"/>
  <c r="Q49" i="2" s="1"/>
  <c r="C49" i="2"/>
  <c r="O48" i="2"/>
  <c r="F48" i="2"/>
  <c r="H48" i="2" s="1"/>
  <c r="I48" i="2" s="1"/>
  <c r="C48" i="2"/>
  <c r="O47" i="2"/>
  <c r="F47" i="2"/>
  <c r="H47" i="2" s="1"/>
  <c r="I47" i="2" s="1"/>
  <c r="C47" i="2"/>
  <c r="O46" i="2"/>
  <c r="F46" i="2"/>
  <c r="H46" i="2" s="1"/>
  <c r="I46" i="2" s="1"/>
  <c r="C46" i="2"/>
  <c r="O45" i="2"/>
  <c r="H45" i="2"/>
  <c r="I45" i="2" s="1"/>
  <c r="P45" i="2" s="1"/>
  <c r="Q45" i="2" s="1"/>
  <c r="F45" i="2"/>
  <c r="C45" i="2"/>
  <c r="O44" i="2"/>
  <c r="F44" i="2"/>
  <c r="H44" i="2" s="1"/>
  <c r="I44" i="2" s="1"/>
  <c r="C44" i="2"/>
  <c r="O43" i="2"/>
  <c r="F43" i="2"/>
  <c r="H43" i="2" s="1"/>
  <c r="I43" i="2" s="1"/>
  <c r="C43" i="2"/>
  <c r="O42" i="2"/>
  <c r="F42" i="2"/>
  <c r="H42" i="2" s="1"/>
  <c r="I42" i="2" s="1"/>
  <c r="C42" i="2"/>
  <c r="O41" i="2"/>
  <c r="F41" i="2"/>
  <c r="H41" i="2" s="1"/>
  <c r="I41" i="2" s="1"/>
  <c r="C41" i="2"/>
  <c r="O40" i="2"/>
  <c r="F40" i="2"/>
  <c r="H40" i="2" s="1"/>
  <c r="I40" i="2" s="1"/>
  <c r="C40" i="2"/>
  <c r="O39" i="2"/>
  <c r="F39" i="2"/>
  <c r="H39" i="2" s="1"/>
  <c r="I39" i="2" s="1"/>
  <c r="C39" i="2"/>
  <c r="O38" i="2"/>
  <c r="F38" i="2"/>
  <c r="H38" i="2" s="1"/>
  <c r="I38" i="2" s="1"/>
  <c r="C38" i="2"/>
  <c r="O37" i="2"/>
  <c r="F37" i="2"/>
  <c r="H37" i="2" s="1"/>
  <c r="I37" i="2" s="1"/>
  <c r="C37" i="2"/>
  <c r="O36" i="2"/>
  <c r="F36" i="2"/>
  <c r="H36" i="2" s="1"/>
  <c r="I36" i="2" s="1"/>
  <c r="C36" i="2"/>
  <c r="O35" i="2"/>
  <c r="F35" i="2"/>
  <c r="H35" i="2" s="1"/>
  <c r="I35" i="2" s="1"/>
  <c r="C35" i="2"/>
  <c r="O34" i="2"/>
  <c r="P34" i="2" s="1"/>
  <c r="Q34" i="2" s="1"/>
  <c r="V34" i="2" s="1"/>
  <c r="F34" i="2"/>
  <c r="H34" i="2" s="1"/>
  <c r="I34" i="2" s="1"/>
  <c r="C34" i="2"/>
  <c r="O33" i="2"/>
  <c r="F33" i="2"/>
  <c r="H33" i="2" s="1"/>
  <c r="I33" i="2" s="1"/>
  <c r="C33" i="2"/>
  <c r="O32" i="2"/>
  <c r="F32" i="2"/>
  <c r="H32" i="2" s="1"/>
  <c r="I32" i="2" s="1"/>
  <c r="C32" i="2"/>
  <c r="O31" i="2"/>
  <c r="F31" i="2"/>
  <c r="H31" i="2" s="1"/>
  <c r="I31" i="2" s="1"/>
  <c r="C31" i="2"/>
  <c r="O30" i="2"/>
  <c r="F30" i="2"/>
  <c r="H30" i="2" s="1"/>
  <c r="I30" i="2" s="1"/>
  <c r="C30" i="2"/>
  <c r="O29" i="2"/>
  <c r="F29" i="2"/>
  <c r="H29" i="2" s="1"/>
  <c r="I29" i="2" s="1"/>
  <c r="C29" i="2"/>
  <c r="O28" i="2"/>
  <c r="F28" i="2"/>
  <c r="H28" i="2" s="1"/>
  <c r="I28" i="2" s="1"/>
  <c r="C28" i="2"/>
  <c r="O27" i="2"/>
  <c r="F27" i="2"/>
  <c r="H27" i="2" s="1"/>
  <c r="I27" i="2" s="1"/>
  <c r="C27" i="2"/>
  <c r="O26" i="2"/>
  <c r="F26" i="2"/>
  <c r="H26" i="2" s="1"/>
  <c r="I26" i="2" s="1"/>
  <c r="C26" i="2"/>
  <c r="O25" i="2"/>
  <c r="F25" i="2"/>
  <c r="H25" i="2" s="1"/>
  <c r="I25" i="2" s="1"/>
  <c r="C25" i="2"/>
  <c r="O24" i="2"/>
  <c r="F24" i="2"/>
  <c r="H24" i="2" s="1"/>
  <c r="I24" i="2" s="1"/>
  <c r="C24" i="2"/>
  <c r="O23" i="2"/>
  <c r="F23" i="2"/>
  <c r="H23" i="2" s="1"/>
  <c r="I23" i="2" s="1"/>
  <c r="P23" i="2" s="1"/>
  <c r="Q23" i="2" s="1"/>
  <c r="C23" i="2"/>
  <c r="O22" i="2"/>
  <c r="F22" i="2"/>
  <c r="H22" i="2" s="1"/>
  <c r="I22" i="2" s="1"/>
  <c r="C22" i="2"/>
  <c r="O21" i="2"/>
  <c r="F21" i="2"/>
  <c r="H21" i="2" s="1"/>
  <c r="I21" i="2" s="1"/>
  <c r="C21" i="2"/>
  <c r="O20" i="2"/>
  <c r="F20" i="2"/>
  <c r="H20" i="2" s="1"/>
  <c r="I20" i="2" s="1"/>
  <c r="P20" i="2" s="1"/>
  <c r="Q20" i="2" s="1"/>
  <c r="C20" i="2"/>
  <c r="O19" i="2"/>
  <c r="F19" i="2"/>
  <c r="H19" i="2" s="1"/>
  <c r="I19" i="2" s="1"/>
  <c r="P19" i="2" s="1"/>
  <c r="Q19" i="2" s="1"/>
  <c r="S19" i="2" s="1"/>
  <c r="U19" i="2" s="1"/>
  <c r="C19" i="2"/>
  <c r="O18" i="2"/>
  <c r="F18" i="2"/>
  <c r="H18" i="2" s="1"/>
  <c r="I18" i="2" s="1"/>
  <c r="C18" i="2"/>
  <c r="C17" i="2"/>
  <c r="O16" i="2"/>
  <c r="F16" i="2"/>
  <c r="H16" i="2" s="1"/>
  <c r="I16" i="2" s="1"/>
  <c r="C16" i="2"/>
  <c r="O15" i="2"/>
  <c r="P15" i="2" s="1"/>
  <c r="Q15" i="2" s="1"/>
  <c r="F15" i="2"/>
  <c r="H15" i="2" s="1"/>
  <c r="I15" i="2" s="1"/>
  <c r="C15" i="2"/>
  <c r="C14" i="2"/>
  <c r="C13" i="2"/>
  <c r="C12" i="2"/>
  <c r="C11" i="2"/>
  <c r="O10" i="2"/>
  <c r="F10" i="2"/>
  <c r="H10" i="2" s="1"/>
  <c r="I10" i="2" s="1"/>
  <c r="C10" i="2"/>
  <c r="O9" i="2"/>
  <c r="F9" i="2"/>
  <c r="H9" i="2" s="1"/>
  <c r="I9" i="2" s="1"/>
  <c r="C9" i="2"/>
  <c r="O8" i="2"/>
  <c r="F8" i="2"/>
  <c r="H8" i="2" s="1"/>
  <c r="I8" i="2" s="1"/>
  <c r="P8" i="2" s="1"/>
  <c r="Q8" i="2" s="1"/>
  <c r="C8" i="2"/>
  <c r="O7" i="2"/>
  <c r="F7" i="2"/>
  <c r="H7" i="2" s="1"/>
  <c r="I7" i="2" s="1"/>
  <c r="P7" i="2" s="1"/>
  <c r="Q7" i="2" s="1"/>
  <c r="C7" i="2"/>
  <c r="O6" i="2"/>
  <c r="F6" i="2"/>
  <c r="H6" i="2" s="1"/>
  <c r="I6" i="2" s="1"/>
  <c r="P6" i="2" s="1"/>
  <c r="Q6" i="2" s="1"/>
  <c r="V6" i="2" s="1"/>
  <c r="C6" i="2"/>
  <c r="O5" i="2"/>
  <c r="F5" i="2"/>
  <c r="H5" i="2" s="1"/>
  <c r="I5" i="2" s="1"/>
  <c r="C5" i="2"/>
  <c r="O4" i="2"/>
  <c r="F4" i="2"/>
  <c r="H4" i="2" s="1"/>
  <c r="I4" i="2" s="1"/>
  <c r="P4" i="2" s="1"/>
  <c r="Q4" i="2" s="1"/>
  <c r="C4" i="2"/>
  <c r="O3" i="2"/>
  <c r="F3" i="2"/>
  <c r="H3" i="2" s="1"/>
  <c r="I3" i="2" s="1"/>
  <c r="P3" i="2" s="1"/>
  <c r="Q3" i="2" s="1"/>
  <c r="C3" i="2"/>
  <c r="C89" i="1"/>
  <c r="C90" i="1"/>
  <c r="C91" i="1"/>
  <c r="C92" i="1"/>
  <c r="C93" i="1"/>
  <c r="C94" i="1"/>
  <c r="C87" i="1"/>
  <c r="C88" i="1"/>
  <c r="C84" i="1"/>
  <c r="C85" i="1"/>
  <c r="C8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56" i="1"/>
  <c r="C14" i="1"/>
  <c r="O55" i="1"/>
  <c r="F55" i="1"/>
  <c r="H55" i="1" s="1"/>
  <c r="I55" i="1" s="1"/>
  <c r="C55" i="1"/>
  <c r="O54" i="1"/>
  <c r="F54" i="1"/>
  <c r="H54" i="1" s="1"/>
  <c r="I54" i="1" s="1"/>
  <c r="C54" i="1"/>
  <c r="O53" i="1"/>
  <c r="F53" i="1"/>
  <c r="H53" i="1" s="1"/>
  <c r="I53" i="1" s="1"/>
  <c r="C53" i="1"/>
  <c r="O52" i="1"/>
  <c r="F52" i="1"/>
  <c r="H52" i="1" s="1"/>
  <c r="I52" i="1" s="1"/>
  <c r="C52" i="1"/>
  <c r="O51" i="1"/>
  <c r="F51" i="1"/>
  <c r="H51" i="1" s="1"/>
  <c r="I51" i="1" s="1"/>
  <c r="C51" i="1"/>
  <c r="O50" i="1"/>
  <c r="F50" i="1"/>
  <c r="H50" i="1" s="1"/>
  <c r="I50" i="1" s="1"/>
  <c r="C50" i="1"/>
  <c r="O49" i="1"/>
  <c r="F49" i="1"/>
  <c r="H49" i="1" s="1"/>
  <c r="I49" i="1" s="1"/>
  <c r="C49" i="1"/>
  <c r="O48" i="1"/>
  <c r="F48" i="1"/>
  <c r="H48" i="1" s="1"/>
  <c r="I48" i="1" s="1"/>
  <c r="C48" i="1"/>
  <c r="O47" i="1"/>
  <c r="F47" i="1"/>
  <c r="H47" i="1" s="1"/>
  <c r="I47" i="1" s="1"/>
  <c r="C47" i="1"/>
  <c r="O46" i="1"/>
  <c r="F46" i="1"/>
  <c r="H46" i="1" s="1"/>
  <c r="I46" i="1" s="1"/>
  <c r="C46" i="1"/>
  <c r="O45" i="1"/>
  <c r="F45" i="1"/>
  <c r="H45" i="1" s="1"/>
  <c r="I45" i="1" s="1"/>
  <c r="C45" i="1"/>
  <c r="O44" i="1"/>
  <c r="F44" i="1"/>
  <c r="H44" i="1" s="1"/>
  <c r="I44" i="1" s="1"/>
  <c r="C44" i="1"/>
  <c r="O43" i="1"/>
  <c r="F43" i="1"/>
  <c r="H43" i="1" s="1"/>
  <c r="I43" i="1" s="1"/>
  <c r="C43" i="1"/>
  <c r="O42" i="1"/>
  <c r="F42" i="1"/>
  <c r="H42" i="1" s="1"/>
  <c r="I42" i="1" s="1"/>
  <c r="C42" i="1"/>
  <c r="O41" i="1"/>
  <c r="F41" i="1"/>
  <c r="H41" i="1" s="1"/>
  <c r="I41" i="1" s="1"/>
  <c r="C41" i="1"/>
  <c r="O40" i="1"/>
  <c r="F40" i="1"/>
  <c r="H40" i="1" s="1"/>
  <c r="I40" i="1" s="1"/>
  <c r="C40" i="1"/>
  <c r="O39" i="1"/>
  <c r="F39" i="1"/>
  <c r="H39" i="1" s="1"/>
  <c r="I39" i="1" s="1"/>
  <c r="C39" i="1"/>
  <c r="O38" i="1"/>
  <c r="F38" i="1"/>
  <c r="H38" i="1" s="1"/>
  <c r="I38" i="1" s="1"/>
  <c r="C38" i="1"/>
  <c r="O37" i="1"/>
  <c r="F37" i="1"/>
  <c r="H37" i="1" s="1"/>
  <c r="I37" i="1" s="1"/>
  <c r="C37" i="1"/>
  <c r="O36" i="1"/>
  <c r="F36" i="1"/>
  <c r="H36" i="1" s="1"/>
  <c r="I36" i="1" s="1"/>
  <c r="C36" i="1"/>
  <c r="O35" i="1"/>
  <c r="F35" i="1"/>
  <c r="H35" i="1" s="1"/>
  <c r="I35" i="1" s="1"/>
  <c r="C35" i="1"/>
  <c r="O34" i="1"/>
  <c r="F34" i="1"/>
  <c r="H34" i="1" s="1"/>
  <c r="I34" i="1" s="1"/>
  <c r="C34" i="1"/>
  <c r="O33" i="1"/>
  <c r="F33" i="1"/>
  <c r="H33" i="1" s="1"/>
  <c r="I33" i="1" s="1"/>
  <c r="C33" i="1"/>
  <c r="O32" i="1"/>
  <c r="F32" i="1"/>
  <c r="H32" i="1" s="1"/>
  <c r="I32" i="1" s="1"/>
  <c r="C32" i="1"/>
  <c r="O31" i="1"/>
  <c r="F31" i="1"/>
  <c r="H31" i="1" s="1"/>
  <c r="I31" i="1" s="1"/>
  <c r="C31" i="1"/>
  <c r="O30" i="1"/>
  <c r="F30" i="1"/>
  <c r="H30" i="1" s="1"/>
  <c r="I30" i="1" s="1"/>
  <c r="C30" i="1"/>
  <c r="O29" i="1"/>
  <c r="F29" i="1"/>
  <c r="H29" i="1" s="1"/>
  <c r="I29" i="1" s="1"/>
  <c r="C29" i="1"/>
  <c r="O28" i="1"/>
  <c r="F28" i="1"/>
  <c r="H28" i="1" s="1"/>
  <c r="I28" i="1" s="1"/>
  <c r="C28" i="1"/>
  <c r="O27" i="1"/>
  <c r="F27" i="1"/>
  <c r="H27" i="1" s="1"/>
  <c r="I27" i="1" s="1"/>
  <c r="C27" i="1"/>
  <c r="O26" i="1"/>
  <c r="F26" i="1"/>
  <c r="H26" i="1" s="1"/>
  <c r="I26" i="1" s="1"/>
  <c r="C26" i="1"/>
  <c r="O25" i="1"/>
  <c r="F25" i="1"/>
  <c r="H25" i="1" s="1"/>
  <c r="I25" i="1" s="1"/>
  <c r="C25" i="1"/>
  <c r="O24" i="1"/>
  <c r="F24" i="1"/>
  <c r="H24" i="1" s="1"/>
  <c r="I24" i="1" s="1"/>
  <c r="C24" i="1"/>
  <c r="O23" i="1"/>
  <c r="F23" i="1"/>
  <c r="H23" i="1" s="1"/>
  <c r="I23" i="1" s="1"/>
  <c r="C23" i="1"/>
  <c r="O22" i="1"/>
  <c r="F22" i="1"/>
  <c r="H22" i="1" s="1"/>
  <c r="I22" i="1" s="1"/>
  <c r="C22" i="1"/>
  <c r="O21" i="1"/>
  <c r="F21" i="1"/>
  <c r="H21" i="1" s="1"/>
  <c r="I21" i="1" s="1"/>
  <c r="C21" i="1"/>
  <c r="O20" i="1"/>
  <c r="F20" i="1"/>
  <c r="H20" i="1" s="1"/>
  <c r="I20" i="1" s="1"/>
  <c r="C20" i="1"/>
  <c r="O19" i="1"/>
  <c r="F19" i="1"/>
  <c r="H19" i="1" s="1"/>
  <c r="I19" i="1" s="1"/>
  <c r="C19" i="1"/>
  <c r="O18" i="1"/>
  <c r="F18" i="1"/>
  <c r="H18" i="1" s="1"/>
  <c r="I18" i="1" s="1"/>
  <c r="C18" i="1"/>
  <c r="O17" i="1"/>
  <c r="F17" i="1"/>
  <c r="H17" i="1" s="1"/>
  <c r="I17" i="1" s="1"/>
  <c r="C17" i="1"/>
  <c r="O16" i="1"/>
  <c r="F16" i="1"/>
  <c r="H16" i="1" s="1"/>
  <c r="I16" i="1" s="1"/>
  <c r="C16" i="1"/>
  <c r="O15" i="1"/>
  <c r="F15" i="1"/>
  <c r="H15" i="1" s="1"/>
  <c r="I15" i="1" s="1"/>
  <c r="C15" i="1"/>
  <c r="O14" i="1"/>
  <c r="F14" i="1"/>
  <c r="H14" i="1" s="1"/>
  <c r="I14" i="1" s="1"/>
  <c r="O13" i="1"/>
  <c r="F13" i="1"/>
  <c r="H13" i="1" s="1"/>
  <c r="I13" i="1" s="1"/>
  <c r="C13" i="1"/>
  <c r="O12" i="1"/>
  <c r="F12" i="1"/>
  <c r="H12" i="1" s="1"/>
  <c r="I12" i="1" s="1"/>
  <c r="C12" i="1"/>
  <c r="O11" i="1"/>
  <c r="F11" i="1"/>
  <c r="H11" i="1" s="1"/>
  <c r="I11" i="1" s="1"/>
  <c r="C11" i="1"/>
  <c r="O10" i="1"/>
  <c r="F10" i="1"/>
  <c r="H10" i="1" s="1"/>
  <c r="I10" i="1" s="1"/>
  <c r="C10" i="1"/>
  <c r="O9" i="1"/>
  <c r="F9" i="1"/>
  <c r="H9" i="1" s="1"/>
  <c r="I9" i="1" s="1"/>
  <c r="C9" i="1"/>
  <c r="O8" i="1"/>
  <c r="F8" i="1"/>
  <c r="H8" i="1" s="1"/>
  <c r="I8" i="1" s="1"/>
  <c r="C8" i="1"/>
  <c r="O7" i="1"/>
  <c r="F7" i="1"/>
  <c r="H7" i="1" s="1"/>
  <c r="I7" i="1" s="1"/>
  <c r="C7" i="1"/>
  <c r="O6" i="1"/>
  <c r="F6" i="1"/>
  <c r="H6" i="1" s="1"/>
  <c r="I6" i="1" s="1"/>
  <c r="C6" i="1"/>
  <c r="O5" i="1"/>
  <c r="F5" i="1"/>
  <c r="H5" i="1" s="1"/>
  <c r="I5" i="1" s="1"/>
  <c r="C5" i="1"/>
  <c r="O4" i="1"/>
  <c r="F4" i="1"/>
  <c r="H4" i="1" s="1"/>
  <c r="I4" i="1" s="1"/>
  <c r="P4" i="1" s="1"/>
  <c r="Q4" i="1" s="1"/>
  <c r="C4" i="1"/>
  <c r="O3" i="1"/>
  <c r="F3" i="1"/>
  <c r="H3" i="1" s="1"/>
  <c r="I3" i="1" s="1"/>
  <c r="C3" i="1"/>
  <c r="S24" i="3" l="1"/>
  <c r="T24" i="3" s="1"/>
  <c r="V24" i="3" s="1"/>
  <c r="X24" i="3" s="1"/>
  <c r="S20" i="3"/>
  <c r="T20" i="3" s="1"/>
  <c r="S32" i="3"/>
  <c r="T32" i="3" s="1"/>
  <c r="Y32" i="3" s="1"/>
  <c r="S42" i="3"/>
  <c r="T42" i="3" s="1"/>
  <c r="S54" i="3"/>
  <c r="T54" i="3" s="1"/>
  <c r="V54" i="3" s="1"/>
  <c r="X54" i="3" s="1"/>
  <c r="S16" i="3"/>
  <c r="T16" i="3" s="1"/>
  <c r="P55" i="2"/>
  <c r="Q55" i="2" s="1"/>
  <c r="P28" i="2"/>
  <c r="Q28" i="2" s="1"/>
  <c r="P36" i="2"/>
  <c r="Q36" i="2" s="1"/>
  <c r="P40" i="2"/>
  <c r="Q40" i="2" s="1"/>
  <c r="V40" i="2" s="1"/>
  <c r="P44" i="2"/>
  <c r="Q44" i="2" s="1"/>
  <c r="P16" i="2"/>
  <c r="Q16" i="2" s="1"/>
  <c r="P27" i="2"/>
  <c r="Q27" i="2" s="1"/>
  <c r="V27" i="2" s="1"/>
  <c r="W27" i="2" s="1"/>
  <c r="Y27" i="2" s="1"/>
  <c r="P9" i="2"/>
  <c r="Q9" i="2" s="1"/>
  <c r="P48" i="2"/>
  <c r="Q48" i="2" s="1"/>
  <c r="P50" i="2"/>
  <c r="Q50" i="2" s="1"/>
  <c r="P29" i="2"/>
  <c r="Q29" i="2" s="1"/>
  <c r="S29" i="2" s="1"/>
  <c r="U29" i="2" s="1"/>
  <c r="P22" i="2"/>
  <c r="Q22" i="2" s="1"/>
  <c r="V22" i="2" s="1"/>
  <c r="P38" i="2"/>
  <c r="Q38" i="2" s="1"/>
  <c r="P42" i="2"/>
  <c r="Q42" i="2" s="1"/>
  <c r="S42" i="2" s="1"/>
  <c r="U42" i="2" s="1"/>
  <c r="P5" i="1"/>
  <c r="Q5" i="1" s="1"/>
  <c r="P5" i="2"/>
  <c r="Q5" i="2" s="1"/>
  <c r="P18" i="2"/>
  <c r="Q18" i="2" s="1"/>
  <c r="P26" i="2"/>
  <c r="Q26" i="2" s="1"/>
  <c r="V26" i="2" s="1"/>
  <c r="P35" i="2"/>
  <c r="Q35" i="2" s="1"/>
  <c r="P41" i="2"/>
  <c r="Q41" i="2" s="1"/>
  <c r="P46" i="2"/>
  <c r="Q46" i="2" s="1"/>
  <c r="P57" i="2"/>
  <c r="Q57" i="2" s="1"/>
  <c r="P97" i="2"/>
  <c r="Q97" i="2" s="1"/>
  <c r="V97" i="2" s="1"/>
  <c r="S3" i="3"/>
  <c r="T3" i="3" s="1"/>
  <c r="V3" i="3" s="1"/>
  <c r="X3" i="3" s="1"/>
  <c r="S11" i="3"/>
  <c r="T11" i="3" s="1"/>
  <c r="Y11" i="3" s="1"/>
  <c r="Z11" i="3" s="1"/>
  <c r="AB11" i="3" s="1"/>
  <c r="S15" i="3"/>
  <c r="T15" i="3" s="1"/>
  <c r="Y15" i="3" s="1"/>
  <c r="Z15" i="3" s="1"/>
  <c r="AB15" i="3" s="1"/>
  <c r="S19" i="3"/>
  <c r="T19" i="3" s="1"/>
  <c r="Y19" i="3" s="1"/>
  <c r="Z19" i="3" s="1"/>
  <c r="AB19" i="3" s="1"/>
  <c r="S47" i="3"/>
  <c r="T47" i="3" s="1"/>
  <c r="Y47" i="3" s="1"/>
  <c r="S5" i="3"/>
  <c r="T5" i="3" s="1"/>
  <c r="V5" i="3" s="1"/>
  <c r="X5" i="3" s="1"/>
  <c r="S41" i="3"/>
  <c r="T41" i="3" s="1"/>
  <c r="V41" i="3" s="1"/>
  <c r="X41" i="3" s="1"/>
  <c r="S45" i="3"/>
  <c r="T45" i="3" s="1"/>
  <c r="V45" i="3" s="1"/>
  <c r="X45" i="3" s="1"/>
  <c r="S4" i="3"/>
  <c r="T4" i="3" s="1"/>
  <c r="Y4" i="3" s="1"/>
  <c r="S17" i="3"/>
  <c r="T17" i="3" s="1"/>
  <c r="V17" i="3" s="1"/>
  <c r="X17" i="3" s="1"/>
  <c r="S22" i="3"/>
  <c r="T22" i="3" s="1"/>
  <c r="V22" i="3" s="1"/>
  <c r="X22" i="3" s="1"/>
  <c r="S40" i="3"/>
  <c r="T40" i="3" s="1"/>
  <c r="V40" i="3" s="1"/>
  <c r="X40" i="3" s="1"/>
  <c r="S44" i="3"/>
  <c r="T44" i="3" s="1"/>
  <c r="Y44" i="3" s="1"/>
  <c r="S48" i="3"/>
  <c r="T48" i="3" s="1"/>
  <c r="V48" i="3" s="1"/>
  <c r="X48" i="3" s="1"/>
  <c r="S53" i="3"/>
  <c r="T53" i="3" s="1"/>
  <c r="V53" i="3" s="1"/>
  <c r="X53" i="3" s="1"/>
  <c r="S10" i="3"/>
  <c r="T10" i="3" s="1"/>
  <c r="Y10" i="3" s="1"/>
  <c r="S14" i="3"/>
  <c r="T14" i="3" s="1"/>
  <c r="V14" i="3" s="1"/>
  <c r="X14" i="3" s="1"/>
  <c r="S21" i="3"/>
  <c r="T21" i="3" s="1"/>
  <c r="V21" i="3" s="1"/>
  <c r="X21" i="3" s="1"/>
  <c r="S30" i="3"/>
  <c r="T30" i="3" s="1"/>
  <c r="Y30" i="3" s="1"/>
  <c r="Z30" i="3" s="1"/>
  <c r="AB30" i="3" s="1"/>
  <c r="S36" i="3"/>
  <c r="T36" i="3" s="1"/>
  <c r="V36" i="3" s="1"/>
  <c r="X36" i="3" s="1"/>
  <c r="S52" i="3"/>
  <c r="T52" i="3" s="1"/>
  <c r="V52" i="3" s="1"/>
  <c r="X52" i="3" s="1"/>
  <c r="S49" i="2"/>
  <c r="U49" i="2" s="1"/>
  <c r="V49" i="2"/>
  <c r="X49" i="2" s="1"/>
  <c r="S38" i="2"/>
  <c r="U38" i="2" s="1"/>
  <c r="V38" i="2"/>
  <c r="W38" i="2" s="1"/>
  <c r="Y38" i="2" s="1"/>
  <c r="V7" i="2"/>
  <c r="S7" i="2"/>
  <c r="U7" i="2" s="1"/>
  <c r="X27" i="2"/>
  <c r="P21" i="2"/>
  <c r="Q21" i="2" s="1"/>
  <c r="P24" i="2"/>
  <c r="Q24" i="2" s="1"/>
  <c r="S24" i="2" s="1"/>
  <c r="U24" i="2" s="1"/>
  <c r="P25" i="2"/>
  <c r="Q25" i="2" s="1"/>
  <c r="S25" i="2" s="1"/>
  <c r="U25" i="2" s="1"/>
  <c r="P30" i="2"/>
  <c r="Q30" i="2" s="1"/>
  <c r="P32" i="2"/>
  <c r="Q32" i="2" s="1"/>
  <c r="P37" i="2"/>
  <c r="Q37" i="2" s="1"/>
  <c r="V37" i="2" s="1"/>
  <c r="V42" i="3"/>
  <c r="X42" i="3" s="1"/>
  <c r="Y42" i="3"/>
  <c r="AA42" i="3" s="1"/>
  <c r="S13" i="3"/>
  <c r="T13" i="3" s="1"/>
  <c r="V13" i="3" s="1"/>
  <c r="X13" i="3" s="1"/>
  <c r="S8" i="3"/>
  <c r="T8" i="3" s="1"/>
  <c r="Y8" i="3" s="1"/>
  <c r="S9" i="3"/>
  <c r="T9" i="3" s="1"/>
  <c r="Y9" i="3" s="1"/>
  <c r="S12" i="3"/>
  <c r="T12" i="3" s="1"/>
  <c r="V12" i="3" s="1"/>
  <c r="X12" i="3" s="1"/>
  <c r="S50" i="3"/>
  <c r="T50" i="3" s="1"/>
  <c r="S6" i="3"/>
  <c r="T6" i="3" s="1"/>
  <c r="V6" i="3" s="1"/>
  <c r="X6" i="3" s="1"/>
  <c r="S7" i="3"/>
  <c r="T7" i="3" s="1"/>
  <c r="Y7" i="3" s="1"/>
  <c r="S18" i="3"/>
  <c r="T18" i="3" s="1"/>
  <c r="V18" i="3" s="1"/>
  <c r="X18" i="3" s="1"/>
  <c r="S25" i="3"/>
  <c r="T25" i="3" s="1"/>
  <c r="Y25" i="3" s="1"/>
  <c r="S26" i="3"/>
  <c r="T26" i="3" s="1"/>
  <c r="V26" i="3" s="1"/>
  <c r="X26" i="3" s="1"/>
  <c r="S28" i="3"/>
  <c r="T28" i="3" s="1"/>
  <c r="V28" i="3" s="1"/>
  <c r="X28" i="3" s="1"/>
  <c r="S29" i="3"/>
  <c r="T29" i="3" s="1"/>
  <c r="S31" i="3"/>
  <c r="T31" i="3" s="1"/>
  <c r="Y31" i="3" s="1"/>
  <c r="AA31" i="3" s="1"/>
  <c r="S33" i="3"/>
  <c r="T33" i="3" s="1"/>
  <c r="Y33" i="3" s="1"/>
  <c r="S34" i="3"/>
  <c r="T34" i="3" s="1"/>
  <c r="S38" i="3"/>
  <c r="T38" i="3" s="1"/>
  <c r="V38" i="3" s="1"/>
  <c r="X38" i="3" s="1"/>
  <c r="S39" i="3"/>
  <c r="T39" i="3" s="1"/>
  <c r="V39" i="3" s="1"/>
  <c r="X39" i="3" s="1"/>
  <c r="S46" i="3"/>
  <c r="T46" i="3" s="1"/>
  <c r="Y46" i="3" s="1"/>
  <c r="S49" i="3"/>
  <c r="T49" i="3" s="1"/>
  <c r="Y49" i="3" s="1"/>
  <c r="Y16" i="3"/>
  <c r="V16" i="3"/>
  <c r="X16" i="3" s="1"/>
  <c r="Y20" i="3"/>
  <c r="V20" i="3"/>
  <c r="X20" i="3" s="1"/>
  <c r="AA32" i="3"/>
  <c r="Z32" i="3"/>
  <c r="AB32" i="3" s="1"/>
  <c r="Y54" i="3"/>
  <c r="V32" i="3"/>
  <c r="X32" i="3" s="1"/>
  <c r="S23" i="3"/>
  <c r="T23" i="3" s="1"/>
  <c r="S37" i="3"/>
  <c r="T37" i="3" s="1"/>
  <c r="S51" i="3"/>
  <c r="T51" i="3" s="1"/>
  <c r="S27" i="3"/>
  <c r="T27" i="3" s="1"/>
  <c r="S35" i="3"/>
  <c r="T35" i="3" s="1"/>
  <c r="S43" i="3"/>
  <c r="T43" i="3" s="1"/>
  <c r="S55" i="3"/>
  <c r="T55" i="3" s="1"/>
  <c r="S20" i="2"/>
  <c r="U20" i="2" s="1"/>
  <c r="V20" i="2"/>
  <c r="S4" i="2"/>
  <c r="U4" i="2" s="1"/>
  <c r="V4" i="2"/>
  <c r="X6" i="2"/>
  <c r="W6" i="2"/>
  <c r="Y6" i="2" s="1"/>
  <c r="V18" i="2"/>
  <c r="S18" i="2"/>
  <c r="U18" i="2" s="1"/>
  <c r="V96" i="2"/>
  <c r="S96" i="2"/>
  <c r="U96" i="2" s="1"/>
  <c r="V3" i="2"/>
  <c r="S3" i="2"/>
  <c r="U3" i="2" s="1"/>
  <c r="S9" i="2"/>
  <c r="U9" i="2" s="1"/>
  <c r="V9" i="2"/>
  <c r="V15" i="2"/>
  <c r="S15" i="2"/>
  <c r="U15" i="2" s="1"/>
  <c r="S30" i="2"/>
  <c r="U30" i="2" s="1"/>
  <c r="V30" i="2"/>
  <c r="S32" i="2"/>
  <c r="U32" i="2" s="1"/>
  <c r="V32" i="2"/>
  <c r="S6" i="2"/>
  <c r="U6" i="2" s="1"/>
  <c r="V19" i="2"/>
  <c r="V23" i="2"/>
  <c r="S23" i="2"/>
  <c r="U23" i="2" s="1"/>
  <c r="W34" i="2"/>
  <c r="Y34" i="2" s="1"/>
  <c r="X34" i="2"/>
  <c r="V35" i="2"/>
  <c r="S35" i="2"/>
  <c r="U35" i="2" s="1"/>
  <c r="V36" i="2"/>
  <c r="S36" i="2"/>
  <c r="U36" i="2" s="1"/>
  <c r="S50" i="2"/>
  <c r="U50" i="2" s="1"/>
  <c r="V50" i="2"/>
  <c r="S53" i="2"/>
  <c r="U53" i="2" s="1"/>
  <c r="V53" i="2"/>
  <c r="S57" i="2"/>
  <c r="U57" i="2" s="1"/>
  <c r="V57" i="2"/>
  <c r="S5" i="2"/>
  <c r="U5" i="2" s="1"/>
  <c r="V5" i="2"/>
  <c r="S8" i="2"/>
  <c r="U8" i="2" s="1"/>
  <c r="V8" i="2"/>
  <c r="S16" i="2"/>
  <c r="U16" i="2" s="1"/>
  <c r="V16" i="2"/>
  <c r="X7" i="2"/>
  <c r="W7" i="2"/>
  <c r="Y7" i="2" s="1"/>
  <c r="V21" i="2"/>
  <c r="S21" i="2"/>
  <c r="U21" i="2" s="1"/>
  <c r="V28" i="2"/>
  <c r="S28" i="2"/>
  <c r="U28" i="2" s="1"/>
  <c r="S41" i="2"/>
  <c r="U41" i="2" s="1"/>
  <c r="V41" i="2"/>
  <c r="S46" i="2"/>
  <c r="U46" i="2" s="1"/>
  <c r="V46" i="2"/>
  <c r="S34" i="2"/>
  <c r="U34" i="2" s="1"/>
  <c r="X40" i="2"/>
  <c r="W40" i="2"/>
  <c r="Y40" i="2" s="1"/>
  <c r="V44" i="2"/>
  <c r="S44" i="2"/>
  <c r="U44" i="2" s="1"/>
  <c r="W49" i="2"/>
  <c r="Y49" i="2" s="1"/>
  <c r="V55" i="2"/>
  <c r="S55" i="2"/>
  <c r="U55" i="2" s="1"/>
  <c r="X56" i="2"/>
  <c r="W56" i="2"/>
  <c r="Y56" i="2" s="1"/>
  <c r="S27" i="2"/>
  <c r="U27" i="2" s="1"/>
  <c r="P31" i="2"/>
  <c r="Q31" i="2" s="1"/>
  <c r="S40" i="2"/>
  <c r="U40" i="2" s="1"/>
  <c r="P51" i="2"/>
  <c r="Q51" i="2" s="1"/>
  <c r="P54" i="2"/>
  <c r="Q54" i="2" s="1"/>
  <c r="S56" i="2"/>
  <c r="U56" i="2" s="1"/>
  <c r="V48" i="2"/>
  <c r="S48" i="2"/>
  <c r="U48" i="2" s="1"/>
  <c r="P10" i="2"/>
  <c r="Q10" i="2" s="1"/>
  <c r="P33" i="2"/>
  <c r="Q33" i="2" s="1"/>
  <c r="S45" i="2"/>
  <c r="U45" i="2" s="1"/>
  <c r="V45" i="2"/>
  <c r="P43" i="2"/>
  <c r="Q43" i="2" s="1"/>
  <c r="P39" i="2"/>
  <c r="Q39" i="2" s="1"/>
  <c r="P47" i="2"/>
  <c r="Q47" i="2" s="1"/>
  <c r="P29" i="1"/>
  <c r="Q29" i="1" s="1"/>
  <c r="S29" i="1" s="1"/>
  <c r="U29" i="1" s="1"/>
  <c r="P45" i="1"/>
  <c r="Q45" i="1" s="1"/>
  <c r="S45" i="1" s="1"/>
  <c r="U45" i="1" s="1"/>
  <c r="P10" i="1"/>
  <c r="Q10" i="1" s="1"/>
  <c r="S10" i="1" s="1"/>
  <c r="U10" i="1" s="1"/>
  <c r="P37" i="1"/>
  <c r="Q37" i="1" s="1"/>
  <c r="S37" i="1" s="1"/>
  <c r="U37" i="1" s="1"/>
  <c r="P20" i="1"/>
  <c r="Q20" i="1" s="1"/>
  <c r="V20" i="1" s="1"/>
  <c r="P36" i="1"/>
  <c r="Q36" i="1" s="1"/>
  <c r="V36" i="1" s="1"/>
  <c r="P52" i="1"/>
  <c r="Q52" i="1" s="1"/>
  <c r="V52" i="1" s="1"/>
  <c r="P26" i="1"/>
  <c r="Q26" i="1" s="1"/>
  <c r="S26" i="1" s="1"/>
  <c r="U26" i="1" s="1"/>
  <c r="P42" i="1"/>
  <c r="Q42" i="1" s="1"/>
  <c r="V42" i="1" s="1"/>
  <c r="P55" i="1"/>
  <c r="Q55" i="1" s="1"/>
  <c r="S55" i="1" s="1"/>
  <c r="U55" i="1" s="1"/>
  <c r="P3" i="1"/>
  <c r="Q3" i="1" s="1"/>
  <c r="S3" i="1" s="1"/>
  <c r="U3" i="1" s="1"/>
  <c r="P35" i="1"/>
  <c r="Q35" i="1" s="1"/>
  <c r="S35" i="1" s="1"/>
  <c r="U35" i="1" s="1"/>
  <c r="P51" i="1"/>
  <c r="Q51" i="1" s="1"/>
  <c r="V51" i="1" s="1"/>
  <c r="P17" i="1"/>
  <c r="Q17" i="1" s="1"/>
  <c r="S17" i="1" s="1"/>
  <c r="U17" i="1" s="1"/>
  <c r="P23" i="1"/>
  <c r="Q23" i="1" s="1"/>
  <c r="V23" i="1" s="1"/>
  <c r="X23" i="1" s="1"/>
  <c r="P7" i="1"/>
  <c r="Q7" i="1" s="1"/>
  <c r="V7" i="1" s="1"/>
  <c r="X7" i="1" s="1"/>
  <c r="P24" i="1"/>
  <c r="Q24" i="1" s="1"/>
  <c r="V24" i="1" s="1"/>
  <c r="P54" i="1"/>
  <c r="Q54" i="1" s="1"/>
  <c r="V54" i="1" s="1"/>
  <c r="P15" i="1"/>
  <c r="Q15" i="1" s="1"/>
  <c r="V15" i="1" s="1"/>
  <c r="P16" i="1"/>
  <c r="Q16" i="1" s="1"/>
  <c r="V16" i="1" s="1"/>
  <c r="P30" i="1"/>
  <c r="Q30" i="1" s="1"/>
  <c r="V30" i="1" s="1"/>
  <c r="P46" i="1"/>
  <c r="Q46" i="1" s="1"/>
  <c r="S46" i="1" s="1"/>
  <c r="U46" i="1" s="1"/>
  <c r="P31" i="1"/>
  <c r="Q31" i="1" s="1"/>
  <c r="S31" i="1" s="1"/>
  <c r="U31" i="1" s="1"/>
  <c r="P47" i="1"/>
  <c r="Q47" i="1" s="1"/>
  <c r="V47" i="1" s="1"/>
  <c r="P32" i="1"/>
  <c r="Q32" i="1" s="1"/>
  <c r="V32" i="1" s="1"/>
  <c r="P13" i="1"/>
  <c r="Q13" i="1" s="1"/>
  <c r="S13" i="1" s="1"/>
  <c r="U13" i="1" s="1"/>
  <c r="P34" i="1"/>
  <c r="Q34" i="1" s="1"/>
  <c r="S34" i="1" s="1"/>
  <c r="U34" i="1" s="1"/>
  <c r="P50" i="1"/>
  <c r="Q50" i="1" s="1"/>
  <c r="V50" i="1" s="1"/>
  <c r="P11" i="1"/>
  <c r="Q11" i="1" s="1"/>
  <c r="V11" i="1" s="1"/>
  <c r="P21" i="1"/>
  <c r="Q21" i="1" s="1"/>
  <c r="V21" i="1" s="1"/>
  <c r="P33" i="1"/>
  <c r="Q33" i="1" s="1"/>
  <c r="V33" i="1" s="1"/>
  <c r="P43" i="1"/>
  <c r="Q43" i="1" s="1"/>
  <c r="V43" i="1" s="1"/>
  <c r="P48" i="1"/>
  <c r="Q48" i="1" s="1"/>
  <c r="V48" i="1" s="1"/>
  <c r="P18" i="1"/>
  <c r="Q18" i="1" s="1"/>
  <c r="V18" i="1" s="1"/>
  <c r="P49" i="1"/>
  <c r="Q49" i="1" s="1"/>
  <c r="V49" i="1" s="1"/>
  <c r="P14" i="1"/>
  <c r="Q14" i="1" s="1"/>
  <c r="S14" i="1" s="1"/>
  <c r="U14" i="1" s="1"/>
  <c r="P19" i="1"/>
  <c r="Q19" i="1" s="1"/>
  <c r="V19" i="1" s="1"/>
  <c r="P25" i="1"/>
  <c r="Q25" i="1" s="1"/>
  <c r="V25" i="1" s="1"/>
  <c r="P39" i="1"/>
  <c r="Q39" i="1" s="1"/>
  <c r="V39" i="1" s="1"/>
  <c r="W39" i="1" s="1"/>
  <c r="Y39" i="1" s="1"/>
  <c r="P44" i="1"/>
  <c r="Q44" i="1" s="1"/>
  <c r="S44" i="1" s="1"/>
  <c r="U44" i="1" s="1"/>
  <c r="P53" i="1"/>
  <c r="Q53" i="1" s="1"/>
  <c r="V53" i="1" s="1"/>
  <c r="P12" i="1"/>
  <c r="Q12" i="1" s="1"/>
  <c r="V12" i="1" s="1"/>
  <c r="P40" i="1"/>
  <c r="Q40" i="1" s="1"/>
  <c r="V40" i="1" s="1"/>
  <c r="P8" i="1"/>
  <c r="Q8" i="1" s="1"/>
  <c r="S8" i="1" s="1"/>
  <c r="U8" i="1" s="1"/>
  <c r="P27" i="1"/>
  <c r="Q27" i="1" s="1"/>
  <c r="V27" i="1" s="1"/>
  <c r="P41" i="1"/>
  <c r="Q41" i="1" s="1"/>
  <c r="S41" i="1" s="1"/>
  <c r="U41" i="1" s="1"/>
  <c r="P9" i="1"/>
  <c r="Q9" i="1" s="1"/>
  <c r="S9" i="1" s="1"/>
  <c r="U9" i="1" s="1"/>
  <c r="P28" i="1"/>
  <c r="Q28" i="1" s="1"/>
  <c r="S28" i="1" s="1"/>
  <c r="U28" i="1" s="1"/>
  <c r="V4" i="1"/>
  <c r="S4" i="1"/>
  <c r="U4" i="1" s="1"/>
  <c r="V5" i="1"/>
  <c r="S5" i="1"/>
  <c r="U5" i="1" s="1"/>
  <c r="P6" i="1"/>
  <c r="Q6" i="1" s="1"/>
  <c r="P22" i="1"/>
  <c r="Q22" i="1" s="1"/>
  <c r="P38" i="1"/>
  <c r="Q38" i="1" s="1"/>
  <c r="Y24" i="3" l="1"/>
  <c r="Z24" i="3" s="1"/>
  <c r="AB24" i="3" s="1"/>
  <c r="V44" i="3"/>
  <c r="X44" i="3" s="1"/>
  <c r="Y41" i="3"/>
  <c r="AA41" i="3" s="1"/>
  <c r="AA30" i="3"/>
  <c r="V49" i="3"/>
  <c r="X49" i="3" s="1"/>
  <c r="Y52" i="3"/>
  <c r="Z52" i="3" s="1"/>
  <c r="AB52" i="3" s="1"/>
  <c r="V47" i="3"/>
  <c r="X47" i="3" s="1"/>
  <c r="Y48" i="3"/>
  <c r="AA48" i="3" s="1"/>
  <c r="Y28" i="3"/>
  <c r="AA28" i="3" s="1"/>
  <c r="Y21" i="3"/>
  <c r="AA21" i="3" s="1"/>
  <c r="Y22" i="3"/>
  <c r="AA22" i="3" s="1"/>
  <c r="Y14" i="3"/>
  <c r="AA14" i="3" s="1"/>
  <c r="Y13" i="3"/>
  <c r="Z13" i="3" s="1"/>
  <c r="AB13" i="3" s="1"/>
  <c r="AA11" i="3"/>
  <c r="V11" i="3"/>
  <c r="X11" i="3" s="1"/>
  <c r="Y5" i="3"/>
  <c r="AA5" i="3" s="1"/>
  <c r="Y3" i="3"/>
  <c r="AA3" i="3" s="1"/>
  <c r="V4" i="3"/>
  <c r="X4" i="3" s="1"/>
  <c r="V29" i="2"/>
  <c r="S22" i="2"/>
  <c r="U22" i="2" s="1"/>
  <c r="X38" i="2"/>
  <c r="S97" i="2"/>
  <c r="U97" i="2" s="1"/>
  <c r="S37" i="2"/>
  <c r="U37" i="2" s="1"/>
  <c r="V24" i="2"/>
  <c r="X24" i="2" s="1"/>
  <c r="S26" i="2"/>
  <c r="U26" i="2" s="1"/>
  <c r="V42" i="2"/>
  <c r="V10" i="3"/>
  <c r="X10" i="3" s="1"/>
  <c r="Z42" i="3"/>
  <c r="AB42" i="3" s="1"/>
  <c r="Y18" i="3"/>
  <c r="V15" i="3"/>
  <c r="X15" i="3" s="1"/>
  <c r="AA15" i="3"/>
  <c r="Y38" i="3"/>
  <c r="Z38" i="3" s="1"/>
  <c r="AB38" i="3" s="1"/>
  <c r="Y12" i="3"/>
  <c r="AA12" i="3" s="1"/>
  <c r="V7" i="3"/>
  <c r="X7" i="3" s="1"/>
  <c r="Y36" i="3"/>
  <c r="Z36" i="3" s="1"/>
  <c r="AB36" i="3" s="1"/>
  <c r="AA19" i="3"/>
  <c r="Y17" i="3"/>
  <c r="AA17" i="3" s="1"/>
  <c r="V19" i="3"/>
  <c r="X19" i="3" s="1"/>
  <c r="Y45" i="3"/>
  <c r="AA45" i="3" s="1"/>
  <c r="V8" i="3"/>
  <c r="X8" i="3" s="1"/>
  <c r="V25" i="3"/>
  <c r="X25" i="3" s="1"/>
  <c r="V9" i="3"/>
  <c r="X9" i="3" s="1"/>
  <c r="Y53" i="3"/>
  <c r="AA53" i="3" s="1"/>
  <c r="Z31" i="3"/>
  <c r="AB31" i="3" s="1"/>
  <c r="Y40" i="3"/>
  <c r="V30" i="3"/>
  <c r="X30" i="3" s="1"/>
  <c r="Y39" i="3"/>
  <c r="AA39" i="3" s="1"/>
  <c r="V33" i="3"/>
  <c r="X33" i="3" s="1"/>
  <c r="V25" i="2"/>
  <c r="V46" i="3"/>
  <c r="X46" i="3" s="1"/>
  <c r="V50" i="3"/>
  <c r="X50" i="3" s="1"/>
  <c r="Y50" i="3"/>
  <c r="Y26" i="3"/>
  <c r="Z26" i="3" s="1"/>
  <c r="AB26" i="3" s="1"/>
  <c r="Y6" i="3"/>
  <c r="Z6" i="3" s="1"/>
  <c r="AB6" i="3" s="1"/>
  <c r="V29" i="3"/>
  <c r="X29" i="3" s="1"/>
  <c r="Y29" i="3"/>
  <c r="V31" i="3"/>
  <c r="X31" i="3" s="1"/>
  <c r="V34" i="3"/>
  <c r="X34" i="3" s="1"/>
  <c r="Y34" i="3"/>
  <c r="Y35" i="3"/>
  <c r="V35" i="3"/>
  <c r="X35" i="3" s="1"/>
  <c r="AA54" i="3"/>
  <c r="Z54" i="3"/>
  <c r="AB54" i="3" s="1"/>
  <c r="AA33" i="3"/>
  <c r="Z33" i="3"/>
  <c r="AB33" i="3" s="1"/>
  <c r="AA25" i="3"/>
  <c r="Z25" i="3"/>
  <c r="AB25" i="3" s="1"/>
  <c r="AA9" i="3"/>
  <c r="Z9" i="3"/>
  <c r="AB9" i="3" s="1"/>
  <c r="V37" i="3"/>
  <c r="X37" i="3" s="1"/>
  <c r="Y37" i="3"/>
  <c r="AA7" i="3"/>
  <c r="Z7" i="3"/>
  <c r="AB7" i="3" s="1"/>
  <c r="Z4" i="3"/>
  <c r="AB4" i="3" s="1"/>
  <c r="AA4" i="3"/>
  <c r="Z20" i="3"/>
  <c r="AB20" i="3" s="1"/>
  <c r="AA20" i="3"/>
  <c r="Y55" i="3"/>
  <c r="V55" i="3"/>
  <c r="X55" i="3" s="1"/>
  <c r="Y51" i="3"/>
  <c r="V51" i="3"/>
  <c r="X51" i="3" s="1"/>
  <c r="Z47" i="3"/>
  <c r="AB47" i="3" s="1"/>
  <c r="AA47" i="3"/>
  <c r="AA18" i="3"/>
  <c r="Z18" i="3"/>
  <c r="AB18" i="3" s="1"/>
  <c r="AA10" i="3"/>
  <c r="Z10" i="3"/>
  <c r="AB10" i="3" s="1"/>
  <c r="Y23" i="3"/>
  <c r="V23" i="3"/>
  <c r="X23" i="3" s="1"/>
  <c r="AA49" i="3"/>
  <c r="Z49" i="3"/>
  <c r="AB49" i="3" s="1"/>
  <c r="Y27" i="3"/>
  <c r="V27" i="3"/>
  <c r="X27" i="3" s="1"/>
  <c r="Y43" i="3"/>
  <c r="V43" i="3"/>
  <c r="X43" i="3" s="1"/>
  <c r="Z46" i="3"/>
  <c r="AB46" i="3" s="1"/>
  <c r="AA46" i="3"/>
  <c r="Z8" i="3"/>
  <c r="AB8" i="3" s="1"/>
  <c r="AA8" i="3"/>
  <c r="AA16" i="3"/>
  <c r="Z16" i="3"/>
  <c r="AB16" i="3" s="1"/>
  <c r="AA44" i="3"/>
  <c r="Z44" i="3"/>
  <c r="AB44" i="3" s="1"/>
  <c r="X45" i="2"/>
  <c r="W45" i="2"/>
  <c r="Y45" i="2" s="1"/>
  <c r="V51" i="2"/>
  <c r="S51" i="2"/>
  <c r="U51" i="2" s="1"/>
  <c r="X46" i="2"/>
  <c r="W46" i="2"/>
  <c r="Y46" i="2" s="1"/>
  <c r="X16" i="2"/>
  <c r="W16" i="2"/>
  <c r="Y16" i="2" s="1"/>
  <c r="X57" i="2"/>
  <c r="W57" i="2"/>
  <c r="Y57" i="2" s="1"/>
  <c r="X50" i="2"/>
  <c r="W50" i="2"/>
  <c r="Y50" i="2" s="1"/>
  <c r="V47" i="2"/>
  <c r="S47" i="2"/>
  <c r="U47" i="2" s="1"/>
  <c r="W21" i="2"/>
  <c r="Y21" i="2" s="1"/>
  <c r="X21" i="2"/>
  <c r="W22" i="2"/>
  <c r="Y22" i="2" s="1"/>
  <c r="X22" i="2"/>
  <c r="X15" i="2"/>
  <c r="W15" i="2"/>
  <c r="Y15" i="2" s="1"/>
  <c r="X3" i="2"/>
  <c r="W3" i="2"/>
  <c r="W18" i="2"/>
  <c r="Y18" i="2" s="1"/>
  <c r="X18" i="2"/>
  <c r="V39" i="2"/>
  <c r="S39" i="2"/>
  <c r="U39" i="2" s="1"/>
  <c r="S33" i="2"/>
  <c r="U33" i="2" s="1"/>
  <c r="V33" i="2"/>
  <c r="V31" i="2"/>
  <c r="S31" i="2"/>
  <c r="U31" i="2" s="1"/>
  <c r="X41" i="2"/>
  <c r="W41" i="2"/>
  <c r="Y41" i="2" s="1"/>
  <c r="W24" i="2"/>
  <c r="Y24" i="2" s="1"/>
  <c r="X8" i="2"/>
  <c r="W8" i="2"/>
  <c r="Y8" i="2" s="1"/>
  <c r="X53" i="2"/>
  <c r="W53" i="2"/>
  <c r="Y53" i="2" s="1"/>
  <c r="X19" i="2"/>
  <c r="W19" i="2"/>
  <c r="Y19" i="2" s="1"/>
  <c r="W32" i="2"/>
  <c r="Y32" i="2" s="1"/>
  <c r="X32" i="2"/>
  <c r="X25" i="2"/>
  <c r="W25" i="2"/>
  <c r="Y25" i="2" s="1"/>
  <c r="W9" i="2"/>
  <c r="Y9" i="2" s="1"/>
  <c r="X9" i="2"/>
  <c r="X20" i="2"/>
  <c r="W20" i="2"/>
  <c r="Y20" i="2" s="1"/>
  <c r="W44" i="2"/>
  <c r="Y44" i="2" s="1"/>
  <c r="X44" i="2"/>
  <c r="X5" i="2"/>
  <c r="W5" i="2"/>
  <c r="Y5" i="2" s="1"/>
  <c r="X29" i="2"/>
  <c r="W29" i="2"/>
  <c r="Y29" i="2" s="1"/>
  <c r="X37" i="2"/>
  <c r="W37" i="2"/>
  <c r="Y37" i="2" s="1"/>
  <c r="W30" i="2"/>
  <c r="Y30" i="2" s="1"/>
  <c r="X30" i="2"/>
  <c r="X4" i="2"/>
  <c r="W4" i="2"/>
  <c r="Y4" i="2" s="1"/>
  <c r="X48" i="2"/>
  <c r="W48" i="2"/>
  <c r="Y48" i="2" s="1"/>
  <c r="X97" i="2"/>
  <c r="W97" i="2"/>
  <c r="Y97" i="2" s="1"/>
  <c r="W55" i="2"/>
  <c r="Y55" i="2" s="1"/>
  <c r="X55" i="2"/>
  <c r="W28" i="2"/>
  <c r="Y28" i="2" s="1"/>
  <c r="X28" i="2"/>
  <c r="W35" i="2"/>
  <c r="Y35" i="2" s="1"/>
  <c r="X35" i="2"/>
  <c r="V43" i="2"/>
  <c r="S43" i="2"/>
  <c r="U43" i="2" s="1"/>
  <c r="V10" i="2"/>
  <c r="S10" i="2"/>
  <c r="U10" i="2" s="1"/>
  <c r="S54" i="2"/>
  <c r="U54" i="2" s="1"/>
  <c r="V54" i="2"/>
  <c r="W26" i="2"/>
  <c r="Y26" i="2" s="1"/>
  <c r="X26" i="2"/>
  <c r="W36" i="2"/>
  <c r="Y36" i="2" s="1"/>
  <c r="X36" i="2"/>
  <c r="W23" i="2"/>
  <c r="Y23" i="2" s="1"/>
  <c r="X23" i="2"/>
  <c r="X96" i="2"/>
  <c r="W96" i="2"/>
  <c r="Y96" i="2" s="1"/>
  <c r="V29" i="1"/>
  <c r="W29" i="1" s="1"/>
  <c r="Y29" i="1" s="1"/>
  <c r="S52" i="1"/>
  <c r="U52" i="1" s="1"/>
  <c r="V45" i="1"/>
  <c r="X45" i="1" s="1"/>
  <c r="V37" i="1"/>
  <c r="W37" i="1" s="1"/>
  <c r="Y37" i="1" s="1"/>
  <c r="V10" i="1"/>
  <c r="W10" i="1" s="1"/>
  <c r="Y10" i="1" s="1"/>
  <c r="S42" i="1"/>
  <c r="U42" i="1" s="1"/>
  <c r="S36" i="1"/>
  <c r="U36" i="1" s="1"/>
  <c r="S20" i="1"/>
  <c r="U20" i="1" s="1"/>
  <c r="V26" i="1"/>
  <c r="W26" i="1" s="1"/>
  <c r="Y26" i="1" s="1"/>
  <c r="V55" i="1"/>
  <c r="X55" i="1" s="1"/>
  <c r="S51" i="1"/>
  <c r="U51" i="1" s="1"/>
  <c r="V46" i="1"/>
  <c r="X46" i="1" s="1"/>
  <c r="V35" i="1"/>
  <c r="W35" i="1" s="1"/>
  <c r="Y35" i="1" s="1"/>
  <c r="S30" i="1"/>
  <c r="U30" i="1" s="1"/>
  <c r="V3" i="1"/>
  <c r="W3" i="1" s="1"/>
  <c r="Y3" i="1" s="1"/>
  <c r="S11" i="1"/>
  <c r="U11" i="1" s="1"/>
  <c r="W23" i="1"/>
  <c r="Y23" i="1" s="1"/>
  <c r="S33" i="1"/>
  <c r="U33" i="1" s="1"/>
  <c r="V17" i="1"/>
  <c r="X17" i="1" s="1"/>
  <c r="S21" i="1"/>
  <c r="U21" i="1" s="1"/>
  <c r="S25" i="1"/>
  <c r="U25" i="1" s="1"/>
  <c r="S19" i="1"/>
  <c r="U19" i="1" s="1"/>
  <c r="S12" i="1"/>
  <c r="U12" i="1" s="1"/>
  <c r="S15" i="1"/>
  <c r="U15" i="1" s="1"/>
  <c r="V34" i="1"/>
  <c r="X34" i="1" s="1"/>
  <c r="S24" i="1"/>
  <c r="U24" i="1" s="1"/>
  <c r="S7" i="1"/>
  <c r="U7" i="1" s="1"/>
  <c r="S23" i="1"/>
  <c r="U23" i="1" s="1"/>
  <c r="W7" i="1"/>
  <c r="Y7" i="1" s="1"/>
  <c r="V9" i="1"/>
  <c r="X9" i="1" s="1"/>
  <c r="S50" i="1"/>
  <c r="U50" i="1" s="1"/>
  <c r="V13" i="1"/>
  <c r="X13" i="1" s="1"/>
  <c r="V31" i="1"/>
  <c r="X31" i="1" s="1"/>
  <c r="S16" i="1"/>
  <c r="U16" i="1" s="1"/>
  <c r="X39" i="1"/>
  <c r="V8" i="1"/>
  <c r="X8" i="1" s="1"/>
  <c r="S48" i="1"/>
  <c r="U48" i="1" s="1"/>
  <c r="S39" i="1"/>
  <c r="U39" i="1" s="1"/>
  <c r="S47" i="1"/>
  <c r="U47" i="1" s="1"/>
  <c r="S54" i="1"/>
  <c r="U54" i="1" s="1"/>
  <c r="S18" i="1"/>
  <c r="U18" i="1" s="1"/>
  <c r="V14" i="1"/>
  <c r="X14" i="1" s="1"/>
  <c r="S32" i="1"/>
  <c r="U32" i="1" s="1"/>
  <c r="V28" i="1"/>
  <c r="X28" i="1" s="1"/>
  <c r="S40" i="1"/>
  <c r="U40" i="1" s="1"/>
  <c r="V44" i="1"/>
  <c r="W44" i="1" s="1"/>
  <c r="Y44" i="1" s="1"/>
  <c r="S49" i="1"/>
  <c r="U49" i="1" s="1"/>
  <c r="S43" i="1"/>
  <c r="U43" i="1" s="1"/>
  <c r="V41" i="1"/>
  <c r="X41" i="1" s="1"/>
  <c r="S53" i="1"/>
  <c r="U53" i="1" s="1"/>
  <c r="S27" i="1"/>
  <c r="U27" i="1" s="1"/>
  <c r="X18" i="1"/>
  <c r="W18" i="1"/>
  <c r="Y18" i="1" s="1"/>
  <c r="X12" i="1"/>
  <c r="W12" i="1"/>
  <c r="Y12" i="1" s="1"/>
  <c r="X47" i="1"/>
  <c r="W47" i="1"/>
  <c r="Y47" i="1" s="1"/>
  <c r="X30" i="1"/>
  <c r="W30" i="1"/>
  <c r="Y30" i="1" s="1"/>
  <c r="V6" i="1"/>
  <c r="S6" i="1"/>
  <c r="U6" i="1" s="1"/>
  <c r="W16" i="1"/>
  <c r="Y16" i="1" s="1"/>
  <c r="X16" i="1"/>
  <c r="X5" i="1"/>
  <c r="W5" i="1"/>
  <c r="Y5" i="1" s="1"/>
  <c r="X4" i="1"/>
  <c r="W4" i="1"/>
  <c r="Y4" i="1" s="1"/>
  <c r="W19" i="1"/>
  <c r="Y19" i="1" s="1"/>
  <c r="X19" i="1"/>
  <c r="X50" i="1"/>
  <c r="W50" i="1"/>
  <c r="Y50" i="1" s="1"/>
  <c r="X21" i="1"/>
  <c r="W21" i="1"/>
  <c r="Y21" i="1" s="1"/>
  <c r="X53" i="1"/>
  <c r="W53" i="1"/>
  <c r="Y53" i="1" s="1"/>
  <c r="X54" i="1"/>
  <c r="W54" i="1"/>
  <c r="Y54" i="1" s="1"/>
  <c r="X11" i="1"/>
  <c r="W11" i="1"/>
  <c r="Y11" i="1" s="1"/>
  <c r="X20" i="1"/>
  <c r="W20" i="1"/>
  <c r="Y20" i="1" s="1"/>
  <c r="X49" i="1"/>
  <c r="W49" i="1"/>
  <c r="Y49" i="1" s="1"/>
  <c r="X48" i="1"/>
  <c r="W48" i="1"/>
  <c r="Y48" i="1" s="1"/>
  <c r="X40" i="1"/>
  <c r="W40" i="1"/>
  <c r="Y40" i="1" s="1"/>
  <c r="W42" i="1"/>
  <c r="Y42" i="1" s="1"/>
  <c r="X42" i="1"/>
  <c r="X36" i="1"/>
  <c r="W36" i="1"/>
  <c r="Y36" i="1" s="1"/>
  <c r="X27" i="1"/>
  <c r="W27" i="1"/>
  <c r="Y27" i="1" s="1"/>
  <c r="V38" i="1"/>
  <c r="S38" i="1"/>
  <c r="U38" i="1" s="1"/>
  <c r="X24" i="1"/>
  <c r="W24" i="1"/>
  <c r="Y24" i="1" s="1"/>
  <c r="X15" i="1"/>
  <c r="W15" i="1"/>
  <c r="Y15" i="1" s="1"/>
  <c r="X52" i="1"/>
  <c r="W52" i="1"/>
  <c r="Y52" i="1" s="1"/>
  <c r="X33" i="1"/>
  <c r="W33" i="1"/>
  <c r="Y33" i="1" s="1"/>
  <c r="X32" i="1"/>
  <c r="W32" i="1"/>
  <c r="Y32" i="1" s="1"/>
  <c r="X51" i="1"/>
  <c r="W51" i="1"/>
  <c r="Y51" i="1" s="1"/>
  <c r="X25" i="1"/>
  <c r="W25" i="1"/>
  <c r="Y25" i="1" s="1"/>
  <c r="X43" i="1"/>
  <c r="W43" i="1"/>
  <c r="Y43" i="1" s="1"/>
  <c r="V22" i="1"/>
  <c r="S22" i="1"/>
  <c r="U22" i="1" s="1"/>
  <c r="Z12" i="3" l="1"/>
  <c r="AB12" i="3" s="1"/>
  <c r="Z41" i="3"/>
  <c r="AB41" i="3" s="1"/>
  <c r="AA24" i="3"/>
  <c r="AA6" i="3"/>
  <c r="Z14" i="3"/>
  <c r="AB14" i="3" s="1"/>
  <c r="AA38" i="3"/>
  <c r="Z17" i="3"/>
  <c r="AB17" i="3" s="1"/>
  <c r="AA52" i="3"/>
  <c r="Z48" i="3"/>
  <c r="AB48" i="3" s="1"/>
  <c r="Z28" i="3"/>
  <c r="AB28" i="3" s="1"/>
  <c r="Z22" i="3"/>
  <c r="AB22" i="3" s="1"/>
  <c r="Z21" i="3"/>
  <c r="AB21" i="3" s="1"/>
  <c r="AA13" i="3"/>
  <c r="Z5" i="3"/>
  <c r="AB5" i="3" s="1"/>
  <c r="Z3" i="3"/>
  <c r="AB3" i="3" s="1"/>
  <c r="X42" i="2"/>
  <c r="W42" i="2"/>
  <c r="Y42" i="2" s="1"/>
  <c r="AA36" i="3"/>
  <c r="Z39" i="3"/>
  <c r="AB39" i="3" s="1"/>
  <c r="Z53" i="3"/>
  <c r="AB53" i="3" s="1"/>
  <c r="Z45" i="3"/>
  <c r="AB45" i="3" s="1"/>
  <c r="AA26" i="3"/>
  <c r="AA40" i="3"/>
  <c r="Z40" i="3"/>
  <c r="AB40" i="3" s="1"/>
  <c r="Z29" i="3"/>
  <c r="AB29" i="3" s="1"/>
  <c r="AA29" i="3"/>
  <c r="AA50" i="3"/>
  <c r="Z50" i="3"/>
  <c r="AB50" i="3" s="1"/>
  <c r="Z34" i="3"/>
  <c r="AB34" i="3" s="1"/>
  <c r="AA34" i="3"/>
  <c r="AA37" i="3"/>
  <c r="Z37" i="3"/>
  <c r="AB37" i="3" s="1"/>
  <c r="AA23" i="3"/>
  <c r="Z23" i="3"/>
  <c r="AB23" i="3" s="1"/>
  <c r="AA27" i="3"/>
  <c r="Z27" i="3"/>
  <c r="AB27" i="3" s="1"/>
  <c r="Z55" i="3"/>
  <c r="AB55" i="3" s="1"/>
  <c r="AA55" i="3"/>
  <c r="AA43" i="3"/>
  <c r="Z43" i="3"/>
  <c r="AB43" i="3" s="1"/>
  <c r="Z51" i="3"/>
  <c r="AB51" i="3" s="1"/>
  <c r="AA51" i="3"/>
  <c r="Z35" i="3"/>
  <c r="AB35" i="3" s="1"/>
  <c r="AA35" i="3"/>
  <c r="Y3" i="2"/>
  <c r="W51" i="2"/>
  <c r="Y51" i="2" s="1"/>
  <c r="X51" i="2"/>
  <c r="X10" i="2"/>
  <c r="W10" i="2"/>
  <c r="Y10" i="2" s="1"/>
  <c r="X31" i="2"/>
  <c r="W31" i="2"/>
  <c r="Y31" i="2" s="1"/>
  <c r="W39" i="2"/>
  <c r="Y39" i="2" s="1"/>
  <c r="X39" i="2"/>
  <c r="W43" i="2"/>
  <c r="Y43" i="2" s="1"/>
  <c r="X43" i="2"/>
  <c r="X54" i="2"/>
  <c r="W54" i="2"/>
  <c r="Y54" i="2" s="1"/>
  <c r="X33" i="2"/>
  <c r="W33" i="2"/>
  <c r="Y33" i="2" s="1"/>
  <c r="Y99" i="2"/>
  <c r="W47" i="2"/>
  <c r="Y47" i="2" s="1"/>
  <c r="X47" i="2"/>
  <c r="X29" i="1"/>
  <c r="X37" i="1"/>
  <c r="W45" i="1"/>
  <c r="Y45" i="1" s="1"/>
  <c r="X10" i="1"/>
  <c r="W55" i="1"/>
  <c r="Y55" i="1" s="1"/>
  <c r="X26" i="1"/>
  <c r="W9" i="1"/>
  <c r="Y9" i="1" s="1"/>
  <c r="W28" i="1"/>
  <c r="Y28" i="1" s="1"/>
  <c r="X35" i="1"/>
  <c r="W46" i="1"/>
  <c r="Y46" i="1" s="1"/>
  <c r="X3" i="1"/>
  <c r="W14" i="1"/>
  <c r="Y14" i="1" s="1"/>
  <c r="W17" i="1"/>
  <c r="Y17" i="1" s="1"/>
  <c r="W31" i="1"/>
  <c r="Y31" i="1" s="1"/>
  <c r="W13" i="1"/>
  <c r="Y13" i="1" s="1"/>
  <c r="W8" i="1"/>
  <c r="Y8" i="1" s="1"/>
  <c r="W34" i="1"/>
  <c r="Y34" i="1" s="1"/>
  <c r="W41" i="1"/>
  <c r="Y41" i="1" s="1"/>
  <c r="X44" i="1"/>
  <c r="X22" i="1"/>
  <c r="W22" i="1"/>
  <c r="Y22" i="1" s="1"/>
  <c r="X38" i="1"/>
  <c r="W38" i="1"/>
  <c r="Y38" i="1" s="1"/>
  <c r="X6" i="1"/>
  <c r="W6" i="1"/>
  <c r="Y6" i="1" s="1"/>
  <c r="Y97" i="1"/>
  <c r="Y101" i="2" l="1"/>
  <c r="Y102" i="2"/>
  <c r="Y100" i="2"/>
  <c r="Y99" i="1"/>
  <c r="Y100" i="1"/>
  <c r="Y98" i="1"/>
</calcChain>
</file>

<file path=xl/sharedStrings.xml><?xml version="1.0" encoding="utf-8"?>
<sst xmlns="http://schemas.openxmlformats.org/spreadsheetml/2006/main" count="455" uniqueCount="157">
  <si>
    <t>zadavatel</t>
  </si>
  <si>
    <t>uchazec</t>
  </si>
  <si>
    <t>kalkulace</t>
  </si>
  <si>
    <t>Metoda</t>
  </si>
  <si>
    <t>Celkový počet testů 
za 1 rok</t>
  </si>
  <si>
    <t>Celkový počet testů za 8 let</t>
  </si>
  <si>
    <t>Doporučená frekvence kalibrací dle příbalového letáku
[dny]</t>
  </si>
  <si>
    <t>Počet vyšetření spotřebovaných na kalibraci</t>
  </si>
  <si>
    <t>Celkový počet testů spotřebovaných na kalibrace / rok</t>
  </si>
  <si>
    <t>Počet kontrol za 1 rok</t>
  </si>
  <si>
    <t>Celkový počet spotřebovaných testů  / rok</t>
  </si>
  <si>
    <t>Celkový počet spotřebovaných balení  / rok</t>
  </si>
  <si>
    <t>Reagenční souprava (obchodní název)</t>
  </si>
  <si>
    <t>Katalogové nebo objednací číslo</t>
  </si>
  <si>
    <t>Počet vyšetření v balení</t>
  </si>
  <si>
    <r>
      <t xml:space="preserve">Nabídková cena reagencií bez DPH
</t>
    </r>
    <r>
      <rPr>
        <b/>
        <sz val="8"/>
        <rFont val="Calibri"/>
        <family val="2"/>
        <scheme val="minor"/>
      </rPr>
      <t>[Kč/balení]</t>
    </r>
  </si>
  <si>
    <t>stabilita reagencie na palubě dle příbalového letáku
[dny]</t>
  </si>
  <si>
    <t>minimální počet spotřebovaných balení / rok</t>
  </si>
  <si>
    <r>
      <t xml:space="preserve">Celková spotřeba balení
</t>
    </r>
    <r>
      <rPr>
        <b/>
        <sz val="8"/>
        <color theme="0"/>
        <rFont val="Calibri"/>
        <family val="2"/>
        <scheme val="minor"/>
      </rPr>
      <t>[ks/rok]</t>
    </r>
  </si>
  <si>
    <r>
      <t xml:space="preserve">Náklady na reagencie bez DPH
</t>
    </r>
    <r>
      <rPr>
        <b/>
        <sz val="8"/>
        <color theme="0"/>
        <rFont val="Calibri"/>
        <family val="2"/>
        <scheme val="minor"/>
      </rPr>
      <t>[Kč/rok]</t>
    </r>
  </si>
  <si>
    <r>
      <t xml:space="preserve">Celkové náklady na doplňkový materiál bez DPH (kalilbrátory, kontroly, spotřební a ostatní materiál)
</t>
    </r>
    <r>
      <rPr>
        <b/>
        <sz val="8"/>
        <color indexed="8"/>
        <rFont val="Calibri"/>
        <family val="2"/>
        <scheme val="minor"/>
      </rPr>
      <t>[Kč/rok]</t>
    </r>
  </si>
  <si>
    <r>
      <t xml:space="preserve">Celková cena za 1 analýzu bez DPH
</t>
    </r>
    <r>
      <rPr>
        <b/>
        <sz val="8"/>
        <color theme="0"/>
        <rFont val="Calibri"/>
        <family val="2"/>
        <scheme val="minor"/>
      </rPr>
      <t>[Kč]</t>
    </r>
  </si>
  <si>
    <r>
      <t xml:space="preserve">Sazba DPH
</t>
    </r>
    <r>
      <rPr>
        <b/>
        <sz val="8"/>
        <rFont val="Calibri"/>
        <family val="2"/>
        <scheme val="minor"/>
      </rPr>
      <t>[%]</t>
    </r>
  </si>
  <si>
    <r>
      <t xml:space="preserve">Celková cena za 1 analýzu vč. DPH
</t>
    </r>
    <r>
      <rPr>
        <b/>
        <sz val="8"/>
        <color theme="0"/>
        <rFont val="Calibri"/>
        <family val="2"/>
        <scheme val="minor"/>
      </rPr>
      <t>[Kč]</t>
    </r>
  </si>
  <si>
    <r>
      <t xml:space="preserve">Celkové náklady bez DPH
</t>
    </r>
    <r>
      <rPr>
        <b/>
        <sz val="8"/>
        <color theme="0"/>
        <rFont val="Calibri"/>
        <family val="2"/>
        <scheme val="minor"/>
      </rPr>
      <t>[Kč/rok]</t>
    </r>
  </si>
  <si>
    <r>
      <t xml:space="preserve">Celkové náklady vč. DPH
</t>
    </r>
    <r>
      <rPr>
        <b/>
        <sz val="8"/>
        <color theme="0"/>
        <rFont val="Calibri"/>
        <family val="2"/>
        <scheme val="minor"/>
      </rPr>
      <t>[Kč/rok]</t>
    </r>
  </si>
  <si>
    <r>
      <t xml:space="preserve">Celkové náklady bez DPH
</t>
    </r>
    <r>
      <rPr>
        <b/>
        <sz val="8"/>
        <color theme="0"/>
        <rFont val="Calibri"/>
        <family val="2"/>
        <scheme val="minor"/>
      </rPr>
      <t>[Kč/8 let]</t>
    </r>
  </si>
  <si>
    <r>
      <t xml:space="preserve">Celkové náklady vč. DPH
</t>
    </r>
    <r>
      <rPr>
        <b/>
        <sz val="8"/>
        <color theme="0"/>
        <rFont val="Calibri"/>
        <family val="2"/>
        <scheme val="minor"/>
      </rPr>
      <t>[Kč/8 let]</t>
    </r>
  </si>
  <si>
    <t>Celková nabídková cena v Kč bez DPH za 1 rok</t>
  </si>
  <si>
    <t>Celková nabídková cena v Kč vč. DPH za 1 rok</t>
  </si>
  <si>
    <t>Na</t>
  </si>
  <si>
    <t>K</t>
  </si>
  <si>
    <t>Cl</t>
  </si>
  <si>
    <t>C3</t>
  </si>
  <si>
    <t>C4</t>
  </si>
  <si>
    <t>GGT</t>
  </si>
  <si>
    <t>LDH</t>
  </si>
  <si>
    <t>AAT2</t>
  </si>
  <si>
    <t>TRSF</t>
  </si>
  <si>
    <t>LIPC</t>
  </si>
  <si>
    <t>APOAT</t>
  </si>
  <si>
    <t>APOB</t>
  </si>
  <si>
    <t>CHOL2</t>
  </si>
  <si>
    <t>ALB</t>
  </si>
  <si>
    <t>IRON</t>
  </si>
  <si>
    <t>LACT</t>
  </si>
  <si>
    <t>TP</t>
  </si>
  <si>
    <t>AMYL</t>
  </si>
  <si>
    <t>ETOH</t>
  </si>
  <si>
    <t>PHOS</t>
  </si>
  <si>
    <t>UA</t>
  </si>
  <si>
    <t>CREP</t>
  </si>
  <si>
    <t>ALP2</t>
  </si>
  <si>
    <t>TPU</t>
  </si>
  <si>
    <t>IGM</t>
  </si>
  <si>
    <t>IGA</t>
  </si>
  <si>
    <t>IGG</t>
  </si>
  <si>
    <t>GLU</t>
  </si>
  <si>
    <t>UREA</t>
  </si>
  <si>
    <t>ALTL</t>
  </si>
  <si>
    <t>ASTL</t>
  </si>
  <si>
    <t>ALB-T</t>
  </si>
  <si>
    <t>S Indexy</t>
  </si>
  <si>
    <t>ASO</t>
  </si>
  <si>
    <t>GENT</t>
  </si>
  <si>
    <t>PHNY</t>
  </si>
  <si>
    <t>THEO</t>
  </si>
  <si>
    <t>VALP</t>
  </si>
  <si>
    <t>CREAJ</t>
  </si>
  <si>
    <t>CA</t>
  </si>
  <si>
    <t>Homocysteine</t>
  </si>
  <si>
    <t>BIL-T</t>
  </si>
  <si>
    <t>BIL-D</t>
  </si>
  <si>
    <t>MG</t>
  </si>
  <si>
    <t>VANC</t>
  </si>
  <si>
    <t>CK</t>
  </si>
  <si>
    <t>CK-MB</t>
  </si>
  <si>
    <t>CARB</t>
  </si>
  <si>
    <t>HDL-C</t>
  </si>
  <si>
    <t>CRP</t>
  </si>
  <si>
    <r>
      <t>β</t>
    </r>
    <r>
      <rPr>
        <sz val="10"/>
        <rFont val="Calibri"/>
        <family val="2"/>
      </rPr>
      <t>2-Mikroglobulin</t>
    </r>
  </si>
  <si>
    <t>DIG</t>
  </si>
  <si>
    <t>RF II</t>
  </si>
  <si>
    <t>PREA</t>
  </si>
  <si>
    <t>TRIGL</t>
  </si>
  <si>
    <t>CA 15-3</t>
  </si>
  <si>
    <t>C-peptid</t>
  </si>
  <si>
    <t>Prolactin</t>
  </si>
  <si>
    <t>hCG+beta</t>
  </si>
  <si>
    <t>Ferritin</t>
  </si>
  <si>
    <t>AFP</t>
  </si>
  <si>
    <t>IgE</t>
  </si>
  <si>
    <t>HIV Combi PT</t>
  </si>
  <si>
    <t>PTH (1-84)</t>
  </si>
  <si>
    <t>HE4</t>
  </si>
  <si>
    <t>Anti-TPO</t>
  </si>
  <si>
    <t>Anti-TG</t>
  </si>
  <si>
    <t>Anti-HCV</t>
  </si>
  <si>
    <t>TG</t>
  </si>
  <si>
    <t>Estradiol</t>
  </si>
  <si>
    <t>Kortizol</t>
  </si>
  <si>
    <t>Progesteron</t>
  </si>
  <si>
    <t>Vitamin B12</t>
  </si>
  <si>
    <t>Vitamin D total</t>
  </si>
  <si>
    <t>Folate</t>
  </si>
  <si>
    <t>Anti-HAV</t>
  </si>
  <si>
    <t>TSH</t>
  </si>
  <si>
    <t>Troponin T hs</t>
  </si>
  <si>
    <t>Anti-TSHR</t>
  </si>
  <si>
    <t>Anti-HBs</t>
  </si>
  <si>
    <t>Total PSA</t>
  </si>
  <si>
    <t>HBsAg</t>
  </si>
  <si>
    <t>free PSA</t>
  </si>
  <si>
    <t>PCT</t>
  </si>
  <si>
    <t>pro-BNP</t>
  </si>
  <si>
    <t>CA 72-4</t>
  </si>
  <si>
    <r>
      <rPr>
        <sz val="10"/>
        <rFont val="Calibri"/>
        <family val="2"/>
        <charset val="238"/>
      </rPr>
      <t>β</t>
    </r>
    <r>
      <rPr>
        <sz val="10"/>
        <rFont val="Calibri"/>
        <family val="2"/>
      </rPr>
      <t>-CrossLaps</t>
    </r>
  </si>
  <si>
    <t>FT3</t>
  </si>
  <si>
    <t>T4</t>
  </si>
  <si>
    <t>Anti-HBc</t>
  </si>
  <si>
    <t>FT4</t>
  </si>
  <si>
    <t>T3</t>
  </si>
  <si>
    <t>CEA</t>
  </si>
  <si>
    <t>LH</t>
  </si>
  <si>
    <t>FSH</t>
  </si>
  <si>
    <t>CA 19-9</t>
  </si>
  <si>
    <t>CA 125</t>
  </si>
  <si>
    <t>Anti-HBc IgM</t>
  </si>
  <si>
    <t>HBeAg</t>
  </si>
  <si>
    <t>Anti-HAV IgM</t>
  </si>
  <si>
    <t>Anti-Hbe</t>
  </si>
  <si>
    <t>Myoglobin</t>
  </si>
  <si>
    <t>Cyfra 21-1</t>
  </si>
  <si>
    <t>NSE</t>
  </si>
  <si>
    <t>Osteokalcin</t>
  </si>
  <si>
    <t>P1NP</t>
  </si>
  <si>
    <t>Celková nabídková cena v Kč bez DPH za 8let</t>
  </si>
  <si>
    <t>Celková nabídková cena v Kč vč. DPH za 8 let</t>
  </si>
  <si>
    <t>AAGP</t>
  </si>
  <si>
    <t>sTfR</t>
  </si>
  <si>
    <t>CHS</t>
  </si>
  <si>
    <t>Hapto</t>
  </si>
  <si>
    <t>Lipoprotein (a)</t>
  </si>
  <si>
    <t>CRE</t>
  </si>
  <si>
    <t>CK-MB mass</t>
  </si>
  <si>
    <t>LDL-C</t>
  </si>
  <si>
    <t>FOB</t>
  </si>
  <si>
    <t>K FLC</t>
  </si>
  <si>
    <t>L-FLC</t>
  </si>
  <si>
    <t>Testosteron</t>
  </si>
  <si>
    <t>Celková nabídková cena v Kč bez DPH za 5 let</t>
  </si>
  <si>
    <t>Celková nabídková cena v Kč vč. DPH za 5 let</t>
  </si>
  <si>
    <t>Celkový počet testů 
za 1 rok CHN</t>
  </si>
  <si>
    <t>Celkový počet testů 
za 1 rok LIN</t>
  </si>
  <si>
    <t>Počet kontrol za 1 rok CHN</t>
  </si>
  <si>
    <t>Počet kontrol za 1 rok LIN</t>
  </si>
  <si>
    <t>Počet kontrol celkem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</si>
</sst>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charset val="238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5" borderId="3" xfId="1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top"/>
    </xf>
    <xf numFmtId="3" fontId="1" fillId="6" borderId="5" xfId="0" applyNumberFormat="1" applyFont="1" applyFill="1" applyBorder="1" applyAlignment="1">
      <alignment vertical="top"/>
    </xf>
    <xf numFmtId="3" fontId="1" fillId="3" borderId="5" xfId="0" applyNumberFormat="1" applyFont="1" applyFill="1" applyBorder="1" applyAlignment="1">
      <alignment vertical="top"/>
    </xf>
    <xf numFmtId="3" fontId="1" fillId="7" borderId="5" xfId="0" applyNumberFormat="1" applyFont="1" applyFill="1" applyBorder="1" applyAlignment="1">
      <alignment vertical="top"/>
    </xf>
    <xf numFmtId="4" fontId="1" fillId="7" borderId="5" xfId="0" applyNumberFormat="1" applyFont="1" applyFill="1" applyBorder="1" applyAlignment="1">
      <alignment vertical="top"/>
    </xf>
    <xf numFmtId="49" fontId="1" fillId="3" borderId="5" xfId="0" applyNumberFormat="1" applyFont="1" applyFill="1" applyBorder="1" applyAlignment="1">
      <alignment vertical="top"/>
    </xf>
    <xf numFmtId="4" fontId="1" fillId="7" borderId="5" xfId="1" applyNumberFormat="1" applyFon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vertical="top"/>
    </xf>
    <xf numFmtId="9" fontId="1" fillId="3" borderId="5" xfId="0" applyNumberFormat="1" applyFont="1" applyFill="1" applyBorder="1" applyAlignment="1">
      <alignment vertical="top"/>
    </xf>
    <xf numFmtId="3" fontId="1" fillId="8" borderId="5" xfId="0" applyNumberFormat="1" applyFont="1" applyFill="1" applyBorder="1" applyAlignment="1">
      <alignment vertical="top"/>
    </xf>
    <xf numFmtId="3" fontId="1" fillId="8" borderId="6" xfId="0" applyNumberFormat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6" borderId="7" xfId="0" applyFont="1" applyFill="1" applyBorder="1" applyAlignment="1">
      <alignment vertical="top"/>
    </xf>
    <xf numFmtId="3" fontId="1" fillId="6" borderId="8" xfId="0" applyNumberFormat="1" applyFont="1" applyFill="1" applyBorder="1" applyAlignment="1">
      <alignment vertical="top"/>
    </xf>
    <xf numFmtId="3" fontId="1" fillId="3" borderId="8" xfId="0" applyNumberFormat="1" applyFont="1" applyFill="1" applyBorder="1" applyAlignment="1">
      <alignment vertical="top"/>
    </xf>
    <xf numFmtId="3" fontId="1" fillId="7" borderId="8" xfId="0" applyNumberFormat="1" applyFont="1" applyFill="1" applyBorder="1" applyAlignment="1">
      <alignment vertical="top"/>
    </xf>
    <xf numFmtId="4" fontId="1" fillId="7" borderId="8" xfId="0" applyNumberFormat="1" applyFont="1" applyFill="1" applyBorder="1" applyAlignment="1">
      <alignment vertical="top"/>
    </xf>
    <xf numFmtId="49" fontId="1" fillId="3" borderId="8" xfId="0" applyNumberFormat="1" applyFont="1" applyFill="1" applyBorder="1" applyAlignment="1">
      <alignment vertical="top"/>
    </xf>
    <xf numFmtId="4" fontId="1" fillId="7" borderId="8" xfId="1" applyNumberFormat="1" applyFont="1" applyFill="1" applyBorder="1" applyAlignment="1">
      <alignment horizontal="right" vertical="top" wrapText="1"/>
    </xf>
    <xf numFmtId="4" fontId="1" fillId="3" borderId="8" xfId="0" applyNumberFormat="1" applyFont="1" applyFill="1" applyBorder="1" applyAlignment="1">
      <alignment vertical="top"/>
    </xf>
    <xf numFmtId="9" fontId="1" fillId="3" borderId="8" xfId="0" applyNumberFormat="1" applyFont="1" applyFill="1" applyBorder="1" applyAlignment="1">
      <alignment vertical="top"/>
    </xf>
    <xf numFmtId="3" fontId="1" fillId="8" borderId="8" xfId="0" applyNumberFormat="1" applyFont="1" applyFill="1" applyBorder="1" applyAlignment="1">
      <alignment vertical="top"/>
    </xf>
    <xf numFmtId="49" fontId="0" fillId="0" borderId="0" xfId="0" applyNumberFormat="1"/>
    <xf numFmtId="4" fontId="0" fillId="0" borderId="0" xfId="0" applyNumberFormat="1"/>
    <xf numFmtId="0" fontId="8" fillId="0" borderId="9" xfId="0" applyFont="1" applyBorder="1"/>
    <xf numFmtId="0" fontId="9" fillId="0" borderId="10" xfId="0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0" fontId="8" fillId="0" borderId="12" xfId="0" applyFont="1" applyBorder="1"/>
    <xf numFmtId="0" fontId="9" fillId="0" borderId="0" xfId="0" applyFont="1"/>
    <xf numFmtId="3" fontId="8" fillId="0" borderId="0" xfId="0" applyNumberFormat="1" applyFont="1"/>
    <xf numFmtId="3" fontId="8" fillId="0" borderId="13" xfId="0" applyNumberFormat="1" applyFont="1" applyBorder="1"/>
    <xf numFmtId="0" fontId="8" fillId="0" borderId="14" xfId="0" applyFont="1" applyBorder="1"/>
    <xf numFmtId="0" fontId="9" fillId="0" borderId="15" xfId="0" applyFont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0" fontId="8" fillId="0" borderId="17" xfId="0" applyFont="1" applyBorder="1"/>
    <xf numFmtId="0" fontId="9" fillId="0" borderId="18" xfId="0" applyFont="1" applyBorder="1"/>
    <xf numFmtId="3" fontId="8" fillId="0" borderId="19" xfId="0" applyNumberFormat="1" applyFont="1" applyBorder="1"/>
    <xf numFmtId="0" fontId="10" fillId="6" borderId="7" xfId="0" applyFont="1" applyFill="1" applyBorder="1" applyAlignment="1">
      <alignment vertical="top"/>
    </xf>
    <xf numFmtId="0" fontId="1" fillId="6" borderId="20" xfId="0" applyFont="1" applyFill="1" applyBorder="1" applyAlignment="1">
      <alignment vertical="top"/>
    </xf>
    <xf numFmtId="0" fontId="1" fillId="9" borderId="7" xfId="0" applyFont="1" applyFill="1" applyBorder="1" applyAlignment="1">
      <alignment vertical="top"/>
    </xf>
    <xf numFmtId="0" fontId="1" fillId="6" borderId="21" xfId="0" applyFont="1" applyFill="1" applyBorder="1" applyAlignment="1">
      <alignment vertical="top"/>
    </xf>
    <xf numFmtId="3" fontId="1" fillId="6" borderId="22" xfId="0" applyNumberFormat="1" applyFont="1" applyFill="1" applyBorder="1" applyAlignment="1">
      <alignment vertical="top"/>
    </xf>
    <xf numFmtId="3" fontId="1" fillId="6" borderId="23" xfId="0" applyNumberFormat="1" applyFont="1" applyFill="1" applyBorder="1" applyAlignment="1">
      <alignment vertical="top"/>
    </xf>
    <xf numFmtId="3" fontId="1" fillId="3" borderId="22" xfId="0" applyNumberFormat="1" applyFont="1" applyFill="1" applyBorder="1" applyAlignment="1">
      <alignment vertical="top"/>
    </xf>
    <xf numFmtId="3" fontId="1" fillId="7" borderId="22" xfId="0" applyNumberFormat="1" applyFont="1" applyFill="1" applyBorder="1" applyAlignment="1">
      <alignment vertical="top"/>
    </xf>
    <xf numFmtId="4" fontId="1" fillId="7" borderId="22" xfId="0" applyNumberFormat="1" applyFont="1" applyFill="1" applyBorder="1" applyAlignment="1">
      <alignment vertical="top"/>
    </xf>
    <xf numFmtId="49" fontId="1" fillId="3" borderId="22" xfId="0" applyNumberFormat="1" applyFont="1" applyFill="1" applyBorder="1" applyAlignment="1">
      <alignment vertical="top"/>
    </xf>
    <xf numFmtId="4" fontId="1" fillId="7" borderId="22" xfId="1" applyNumberFormat="1" applyFont="1" applyFill="1" applyBorder="1" applyAlignment="1">
      <alignment horizontal="right" vertical="top" wrapText="1"/>
    </xf>
    <xf numFmtId="4" fontId="1" fillId="3" borderId="22" xfId="0" applyNumberFormat="1" applyFont="1" applyFill="1" applyBorder="1" applyAlignment="1">
      <alignment vertical="top"/>
    </xf>
    <xf numFmtId="9" fontId="1" fillId="3" borderId="22" xfId="0" applyNumberFormat="1" applyFont="1" applyFill="1" applyBorder="1" applyAlignment="1">
      <alignment vertical="top"/>
    </xf>
    <xf numFmtId="3" fontId="1" fillId="8" borderId="22" xfId="0" applyNumberFormat="1" applyFont="1" applyFill="1" applyBorder="1" applyAlignment="1">
      <alignment vertical="top"/>
    </xf>
    <xf numFmtId="3" fontId="1" fillId="8" borderId="23" xfId="0" applyNumberFormat="1" applyFont="1" applyFill="1" applyBorder="1" applyAlignment="1">
      <alignment vertical="top"/>
    </xf>
    <xf numFmtId="3" fontId="1" fillId="8" borderId="24" xfId="0" applyNumberFormat="1" applyFont="1" applyFill="1" applyBorder="1" applyAlignment="1">
      <alignment vertical="top"/>
    </xf>
    <xf numFmtId="0" fontId="1" fillId="0" borderId="25" xfId="0" applyFont="1" applyBorder="1" applyAlignment="1">
      <alignment vertical="top"/>
    </xf>
  </cellXfs>
  <cellStyles count="2">
    <cellStyle name="Normální" xfId="0" builtinId="0"/>
    <cellStyle name="normální_List1" xfId="1" xr:uid="{A4C62E4A-5936-4597-AB70-01BF94159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7B9F-E20F-4FE2-ADBF-2892C018D612}">
  <dimension ref="A1:Y100"/>
  <sheetViews>
    <sheetView topLeftCell="A78" workbookViewId="0">
      <selection activeCell="G84" sqref="G84:G94"/>
    </sheetView>
  </sheetViews>
  <sheetFormatPr defaultRowHeight="15" x14ac:dyDescent="0.25"/>
  <cols>
    <col min="1" max="1" width="20.140625" bestFit="1" customWidth="1"/>
    <col min="2" max="3" width="8.85546875" bestFit="1" customWidth="1"/>
    <col min="4" max="4" width="11.28515625" customWidth="1"/>
    <col min="5" max="5" width="10.85546875" customWidth="1"/>
    <col min="6" max="6" width="11" customWidth="1"/>
    <col min="7" max="7" width="8.5703125" bestFit="1" customWidth="1"/>
    <col min="8" max="8" width="8.85546875" bestFit="1" customWidth="1"/>
    <col min="9" max="9" width="9" bestFit="1" customWidth="1"/>
    <col min="10" max="10" width="13" style="33" customWidth="1"/>
    <col min="11" max="11" width="9" style="33" bestFit="1" customWidth="1"/>
    <col min="12" max="12" width="8.85546875" bestFit="1" customWidth="1"/>
    <col min="13" max="13" width="8.5703125" bestFit="1" customWidth="1"/>
    <col min="14" max="14" width="9.7109375" customWidth="1"/>
    <col min="15" max="15" width="13.42578125" customWidth="1"/>
    <col min="16" max="16" width="14.42578125" bestFit="1" customWidth="1"/>
    <col min="17" max="17" width="11.7109375" bestFit="1" customWidth="1"/>
    <col min="18" max="18" width="15.140625" style="34" customWidth="1"/>
    <col min="19" max="19" width="14.42578125" bestFit="1" customWidth="1"/>
    <col min="20" max="20" width="8.7109375" bestFit="1" customWidth="1"/>
    <col min="21" max="21" width="12.140625" customWidth="1"/>
    <col min="22" max="22" width="10.7109375" customWidth="1"/>
    <col min="23" max="23" width="9" bestFit="1" customWidth="1"/>
    <col min="24" max="24" width="10.140625" bestFit="1" customWidth="1"/>
    <col min="25" max="25" width="12.42578125" bestFit="1" customWidth="1"/>
  </cols>
  <sheetData>
    <row r="1" spans="1:25" s="1" customFormat="1" ht="13.5" thickBot="1" x14ac:dyDescent="0.25">
      <c r="A1" s="1" t="s">
        <v>0</v>
      </c>
      <c r="B1" s="1" t="s">
        <v>0</v>
      </c>
      <c r="C1" s="1" t="s">
        <v>2</v>
      </c>
      <c r="D1" s="1" t="s">
        <v>1</v>
      </c>
      <c r="E1" s="1" t="s">
        <v>1</v>
      </c>
      <c r="F1" s="1" t="s">
        <v>2</v>
      </c>
      <c r="G1" s="1" t="s">
        <v>0</v>
      </c>
      <c r="H1" s="1" t="s">
        <v>2</v>
      </c>
      <c r="I1" s="1" t="s">
        <v>2</v>
      </c>
      <c r="J1" s="2" t="s">
        <v>1</v>
      </c>
      <c r="K1" s="2" t="s">
        <v>1</v>
      </c>
      <c r="L1" s="1" t="s">
        <v>1</v>
      </c>
      <c r="M1" s="1" t="s">
        <v>1</v>
      </c>
      <c r="N1" s="1" t="s">
        <v>1</v>
      </c>
      <c r="O1" s="1" t="s">
        <v>2</v>
      </c>
      <c r="P1" s="1" t="s">
        <v>2</v>
      </c>
      <c r="Q1" s="1" t="s">
        <v>2</v>
      </c>
      <c r="R1" s="1" t="s">
        <v>1</v>
      </c>
      <c r="S1" s="1" t="s">
        <v>2</v>
      </c>
      <c r="T1" s="1" t="s">
        <v>1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</row>
    <row r="2" spans="1:25" s="1" customFormat="1" ht="84.75" thickBot="1" x14ac:dyDescent="0.25">
      <c r="A2" s="3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7" t="s">
        <v>8</v>
      </c>
      <c r="G2" s="4" t="s">
        <v>9</v>
      </c>
      <c r="H2" s="7" t="s">
        <v>10</v>
      </c>
      <c r="I2" s="8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8" t="s">
        <v>17</v>
      </c>
      <c r="P2" s="8" t="s">
        <v>18</v>
      </c>
      <c r="Q2" s="8" t="s">
        <v>19</v>
      </c>
      <c r="R2" s="5" t="s">
        <v>20</v>
      </c>
      <c r="S2" s="8" t="s">
        <v>21</v>
      </c>
      <c r="T2" s="5" t="s">
        <v>22</v>
      </c>
      <c r="U2" s="8" t="s">
        <v>23</v>
      </c>
      <c r="V2" s="9" t="s">
        <v>24</v>
      </c>
      <c r="W2" s="9" t="s">
        <v>25</v>
      </c>
      <c r="X2" s="9" t="s">
        <v>26</v>
      </c>
      <c r="Y2" s="10" t="s">
        <v>27</v>
      </c>
    </row>
    <row r="3" spans="1:25" s="22" customFormat="1" ht="13.5" thickTop="1" x14ac:dyDescent="0.25">
      <c r="A3" s="11" t="s">
        <v>30</v>
      </c>
      <c r="B3" s="12">
        <v>25500</v>
      </c>
      <c r="C3" s="12">
        <f>B3*8</f>
        <v>204000</v>
      </c>
      <c r="D3" s="13"/>
      <c r="E3" s="13"/>
      <c r="F3" s="14" t="str">
        <f>IF(ISERROR((365/D3)*E3),"",(365/D3)*E3)</f>
        <v/>
      </c>
      <c r="G3" s="12">
        <v>750</v>
      </c>
      <c r="H3" s="14" t="str">
        <f>IF(ISERROR(B3+F3+G3),"",B3+F3+G3)</f>
        <v/>
      </c>
      <c r="I3" s="15" t="str">
        <f>IF(ISERROR(ROUND(H3/L3,2)),"",ROUND(H3/L3,2))</f>
        <v/>
      </c>
      <c r="J3" s="16"/>
      <c r="K3" s="16"/>
      <c r="L3" s="13"/>
      <c r="M3" s="13"/>
      <c r="N3" s="13"/>
      <c r="O3" s="15" t="str">
        <f>IF(ISERROR(ROUND(365/N3,2)),"",ROUND(365/N3,2))</f>
        <v/>
      </c>
      <c r="P3" s="15" t="str">
        <f>IF(I3&gt;O3,I3,O3)</f>
        <v/>
      </c>
      <c r="Q3" s="17" t="str">
        <f>IF(ISERROR(M3*P3),"",M3*P3)</f>
        <v/>
      </c>
      <c r="R3" s="18"/>
      <c r="S3" s="15" t="str">
        <f>IF(ISERROR(ROUND((Q3+R3)/H3,2)),"",ROUND((Q3+R3)/H3,2))</f>
        <v/>
      </c>
      <c r="T3" s="19"/>
      <c r="U3" s="15" t="str">
        <f>IF(ISERROR(ROUND(S3*(1+T3),2)),"",ROUND(S3*(1+T3),2))</f>
        <v/>
      </c>
      <c r="V3" s="20" t="str">
        <f>IF(ISERROR(Q3+R3),"",Q3+R3)</f>
        <v/>
      </c>
      <c r="W3" s="20" t="str">
        <f>IF(ISERROR(V3*(1+T3)),"",V3*(1+T3))</f>
        <v/>
      </c>
      <c r="X3" s="20" t="str">
        <f>IF(ISERROR(V3*8),"",V3*8)</f>
        <v/>
      </c>
      <c r="Y3" s="21" t="str">
        <f>IF(ISERROR(W3*8),"",W3*8)</f>
        <v/>
      </c>
    </row>
    <row r="4" spans="1:25" s="22" customFormat="1" ht="12.75" x14ac:dyDescent="0.25">
      <c r="A4" s="23" t="s">
        <v>31</v>
      </c>
      <c r="B4" s="24">
        <v>26500</v>
      </c>
      <c r="C4" s="12">
        <f t="shared" ref="C4:C94" si="0">B4*8</f>
        <v>212000</v>
      </c>
      <c r="D4" s="25"/>
      <c r="E4" s="25"/>
      <c r="F4" s="26" t="str">
        <f t="shared" ref="F4:F55" si="1">IF(ISERROR((365/D4)*E4),"",(365/D4)*E4)</f>
        <v/>
      </c>
      <c r="G4" s="24">
        <v>750</v>
      </c>
      <c r="H4" s="26" t="str">
        <f t="shared" ref="H4:H55" si="2">IF(ISERROR(B4+F4+G4),"",B4+F4+G4)</f>
        <v/>
      </c>
      <c r="I4" s="27" t="str">
        <f t="shared" ref="I4:I55" si="3">IF(ISERROR(ROUND(H4/L4,2)),"",ROUND(H4/L4,2))</f>
        <v/>
      </c>
      <c r="J4" s="28"/>
      <c r="K4" s="28"/>
      <c r="L4" s="25"/>
      <c r="M4" s="25"/>
      <c r="N4" s="25"/>
      <c r="O4" s="26" t="str">
        <f t="shared" ref="O4:O55" si="4">IF(ISERROR(ROUND(365/N4,2)),"",ROUND(365/N4,2))</f>
        <v/>
      </c>
      <c r="P4" s="27" t="str">
        <f t="shared" ref="P4:P55" si="5">IF(I4&gt;O4,I4,O4)</f>
        <v/>
      </c>
      <c r="Q4" s="29" t="str">
        <f t="shared" ref="Q4:Q55" si="6">IF(ISERROR(M4*P4),"",M4*P4)</f>
        <v/>
      </c>
      <c r="R4" s="30"/>
      <c r="S4" s="27" t="str">
        <f t="shared" ref="S4:S55" si="7">IF(ISERROR(ROUND((Q4+R4)/H4,2)),"",ROUND((Q4+R4)/H4,2))</f>
        <v/>
      </c>
      <c r="T4" s="31"/>
      <c r="U4" s="27" t="str">
        <f t="shared" ref="U4:U55" si="8">IF(ISERROR(ROUND(S4*(1+T4),2)),"",ROUND(S4*(1+T4),2))</f>
        <v/>
      </c>
      <c r="V4" s="32" t="str">
        <f t="shared" ref="V4:V55" si="9">IF(ISERROR(Q4+R4),"",Q4+R4)</f>
        <v/>
      </c>
      <c r="W4" s="32" t="str">
        <f t="shared" ref="W4:W55" si="10">IF(ISERROR(V4*(1+T4)),"",V4*(1+T4))</f>
        <v/>
      </c>
      <c r="X4" s="20" t="str">
        <f t="shared" ref="X4:Y55" si="11">IF(ISERROR(V4*8),"",V4*8)</f>
        <v/>
      </c>
      <c r="Y4" s="21" t="str">
        <f t="shared" si="11"/>
        <v/>
      </c>
    </row>
    <row r="5" spans="1:25" s="22" customFormat="1" ht="12.75" x14ac:dyDescent="0.25">
      <c r="A5" s="23" t="s">
        <v>32</v>
      </c>
      <c r="B5" s="24">
        <v>22800</v>
      </c>
      <c r="C5" s="12">
        <f t="shared" si="0"/>
        <v>182400</v>
      </c>
      <c r="D5" s="25"/>
      <c r="E5" s="25"/>
      <c r="F5" s="26" t="str">
        <f t="shared" si="1"/>
        <v/>
      </c>
      <c r="G5" s="24">
        <v>750</v>
      </c>
      <c r="H5" s="26" t="str">
        <f t="shared" si="2"/>
        <v/>
      </c>
      <c r="I5" s="27" t="str">
        <f t="shared" si="3"/>
        <v/>
      </c>
      <c r="J5" s="28"/>
      <c r="K5" s="28"/>
      <c r="L5" s="25"/>
      <c r="M5" s="25"/>
      <c r="N5" s="25"/>
      <c r="O5" s="26" t="str">
        <f t="shared" si="4"/>
        <v/>
      </c>
      <c r="P5" s="27" t="str">
        <f t="shared" si="5"/>
        <v/>
      </c>
      <c r="Q5" s="29" t="str">
        <f t="shared" si="6"/>
        <v/>
      </c>
      <c r="R5" s="30"/>
      <c r="S5" s="27" t="str">
        <f t="shared" si="7"/>
        <v/>
      </c>
      <c r="T5" s="31"/>
      <c r="U5" s="27" t="str">
        <f t="shared" si="8"/>
        <v/>
      </c>
      <c r="V5" s="32" t="str">
        <f t="shared" si="9"/>
        <v/>
      </c>
      <c r="W5" s="32" t="str">
        <f t="shared" si="10"/>
        <v/>
      </c>
      <c r="X5" s="20" t="str">
        <f t="shared" si="11"/>
        <v/>
      </c>
      <c r="Y5" s="21" t="str">
        <f t="shared" si="11"/>
        <v/>
      </c>
    </row>
    <row r="6" spans="1:25" s="22" customFormat="1" ht="12.75" x14ac:dyDescent="0.25">
      <c r="A6" s="23" t="s">
        <v>35</v>
      </c>
      <c r="B6" s="24">
        <v>12000</v>
      </c>
      <c r="C6" s="12">
        <f t="shared" si="0"/>
        <v>96000</v>
      </c>
      <c r="D6" s="25"/>
      <c r="E6" s="25"/>
      <c r="F6" s="26" t="str">
        <f t="shared" si="1"/>
        <v/>
      </c>
      <c r="G6" s="24">
        <v>750</v>
      </c>
      <c r="H6" s="26" t="str">
        <f t="shared" si="2"/>
        <v/>
      </c>
      <c r="I6" s="27" t="str">
        <f t="shared" si="3"/>
        <v/>
      </c>
      <c r="J6" s="28"/>
      <c r="K6" s="28"/>
      <c r="L6" s="25"/>
      <c r="M6" s="25"/>
      <c r="N6" s="25"/>
      <c r="O6" s="26" t="str">
        <f t="shared" si="4"/>
        <v/>
      </c>
      <c r="P6" s="27" t="str">
        <f t="shared" si="5"/>
        <v/>
      </c>
      <c r="Q6" s="29" t="str">
        <f t="shared" si="6"/>
        <v/>
      </c>
      <c r="R6" s="30"/>
      <c r="S6" s="27" t="str">
        <f t="shared" si="7"/>
        <v/>
      </c>
      <c r="T6" s="31"/>
      <c r="U6" s="27" t="str">
        <f t="shared" si="8"/>
        <v/>
      </c>
      <c r="V6" s="32" t="str">
        <f t="shared" si="9"/>
        <v/>
      </c>
      <c r="W6" s="32" t="str">
        <f t="shared" si="10"/>
        <v/>
      </c>
      <c r="X6" s="20" t="str">
        <f t="shared" si="11"/>
        <v/>
      </c>
      <c r="Y6" s="21" t="str">
        <f t="shared" si="11"/>
        <v/>
      </c>
    </row>
    <row r="7" spans="1:25" s="22" customFormat="1" ht="12.75" x14ac:dyDescent="0.25">
      <c r="A7" s="23" t="s">
        <v>36</v>
      </c>
      <c r="B7" s="24">
        <v>2400</v>
      </c>
      <c r="C7" s="12">
        <f t="shared" si="0"/>
        <v>19200</v>
      </c>
      <c r="D7" s="25"/>
      <c r="E7" s="25"/>
      <c r="F7" s="26" t="str">
        <f t="shared" si="1"/>
        <v/>
      </c>
      <c r="G7" s="24">
        <v>156</v>
      </c>
      <c r="H7" s="26" t="str">
        <f t="shared" si="2"/>
        <v/>
      </c>
      <c r="I7" s="27" t="str">
        <f t="shared" si="3"/>
        <v/>
      </c>
      <c r="J7" s="28"/>
      <c r="K7" s="28"/>
      <c r="L7" s="25"/>
      <c r="M7" s="25"/>
      <c r="N7" s="25"/>
      <c r="O7" s="26" t="str">
        <f t="shared" si="4"/>
        <v/>
      </c>
      <c r="P7" s="27" t="str">
        <f t="shared" si="5"/>
        <v/>
      </c>
      <c r="Q7" s="29" t="str">
        <f t="shared" si="6"/>
        <v/>
      </c>
      <c r="R7" s="30"/>
      <c r="S7" s="27" t="str">
        <f t="shared" si="7"/>
        <v/>
      </c>
      <c r="T7" s="31"/>
      <c r="U7" s="27" t="str">
        <f t="shared" si="8"/>
        <v/>
      </c>
      <c r="V7" s="32" t="str">
        <f t="shared" si="9"/>
        <v/>
      </c>
      <c r="W7" s="32" t="str">
        <f t="shared" si="10"/>
        <v/>
      </c>
      <c r="X7" s="20" t="str">
        <f t="shared" si="11"/>
        <v/>
      </c>
      <c r="Y7" s="21" t="str">
        <f t="shared" si="11"/>
        <v/>
      </c>
    </row>
    <row r="8" spans="1:25" s="22" customFormat="1" ht="12.75" x14ac:dyDescent="0.25">
      <c r="A8" s="23" t="s">
        <v>38</v>
      </c>
      <c r="B8" s="24">
        <v>2120</v>
      </c>
      <c r="C8" s="12">
        <f t="shared" si="0"/>
        <v>16960</v>
      </c>
      <c r="D8" s="25"/>
      <c r="E8" s="25"/>
      <c r="F8" s="26" t="str">
        <f t="shared" si="1"/>
        <v/>
      </c>
      <c r="G8" s="24">
        <v>156</v>
      </c>
      <c r="H8" s="26" t="str">
        <f t="shared" si="2"/>
        <v/>
      </c>
      <c r="I8" s="27" t="str">
        <f t="shared" si="3"/>
        <v/>
      </c>
      <c r="J8" s="28"/>
      <c r="K8" s="28"/>
      <c r="L8" s="25"/>
      <c r="M8" s="25"/>
      <c r="N8" s="25"/>
      <c r="O8" s="26" t="str">
        <f t="shared" si="4"/>
        <v/>
      </c>
      <c r="P8" s="27" t="str">
        <f t="shared" si="5"/>
        <v/>
      </c>
      <c r="Q8" s="29" t="str">
        <f t="shared" si="6"/>
        <v/>
      </c>
      <c r="R8" s="30"/>
      <c r="S8" s="27" t="str">
        <f t="shared" si="7"/>
        <v/>
      </c>
      <c r="T8" s="31"/>
      <c r="U8" s="27" t="str">
        <f t="shared" si="8"/>
        <v/>
      </c>
      <c r="V8" s="32" t="str">
        <f t="shared" si="9"/>
        <v/>
      </c>
      <c r="W8" s="32" t="str">
        <f t="shared" si="10"/>
        <v/>
      </c>
      <c r="X8" s="20" t="str">
        <f t="shared" si="11"/>
        <v/>
      </c>
      <c r="Y8" s="21" t="str">
        <f t="shared" si="11"/>
        <v/>
      </c>
    </row>
    <row r="9" spans="1:25" s="22" customFormat="1" ht="12.75" x14ac:dyDescent="0.25">
      <c r="A9" s="23" t="s">
        <v>39</v>
      </c>
      <c r="B9" s="24">
        <v>3100</v>
      </c>
      <c r="C9" s="12">
        <f t="shared" si="0"/>
        <v>24800</v>
      </c>
      <c r="D9" s="25"/>
      <c r="E9" s="25"/>
      <c r="F9" s="26" t="str">
        <f t="shared" si="1"/>
        <v/>
      </c>
      <c r="G9" s="24">
        <v>750</v>
      </c>
      <c r="H9" s="26" t="str">
        <f t="shared" si="2"/>
        <v/>
      </c>
      <c r="I9" s="27" t="str">
        <f t="shared" si="3"/>
        <v/>
      </c>
      <c r="J9" s="28"/>
      <c r="K9" s="28"/>
      <c r="L9" s="25"/>
      <c r="M9" s="25"/>
      <c r="N9" s="25"/>
      <c r="O9" s="26" t="str">
        <f t="shared" si="4"/>
        <v/>
      </c>
      <c r="P9" s="27" t="str">
        <f t="shared" si="5"/>
        <v/>
      </c>
      <c r="Q9" s="29" t="str">
        <f t="shared" si="6"/>
        <v/>
      </c>
      <c r="R9" s="30"/>
      <c r="S9" s="27" t="str">
        <f t="shared" si="7"/>
        <v/>
      </c>
      <c r="T9" s="31"/>
      <c r="U9" s="27" t="str">
        <f t="shared" si="8"/>
        <v/>
      </c>
      <c r="V9" s="32" t="str">
        <f t="shared" si="9"/>
        <v/>
      </c>
      <c r="W9" s="32" t="str">
        <f t="shared" si="10"/>
        <v/>
      </c>
      <c r="X9" s="20" t="str">
        <f t="shared" si="11"/>
        <v/>
      </c>
      <c r="Y9" s="21" t="str">
        <f t="shared" si="11"/>
        <v/>
      </c>
    </row>
    <row r="10" spans="1:25" s="22" customFormat="1" ht="12.75" x14ac:dyDescent="0.25">
      <c r="A10" s="23" t="s">
        <v>40</v>
      </c>
      <c r="B10" s="24">
        <v>500</v>
      </c>
      <c r="C10" s="12">
        <f t="shared" si="0"/>
        <v>4000</v>
      </c>
      <c r="D10" s="25"/>
      <c r="E10" s="25"/>
      <c r="F10" s="26" t="str">
        <f t="shared" si="1"/>
        <v/>
      </c>
      <c r="G10" s="24">
        <v>104</v>
      </c>
      <c r="H10" s="26" t="str">
        <f t="shared" si="2"/>
        <v/>
      </c>
      <c r="I10" s="27" t="str">
        <f t="shared" si="3"/>
        <v/>
      </c>
      <c r="J10" s="28"/>
      <c r="K10" s="28"/>
      <c r="L10" s="25"/>
      <c r="M10" s="25"/>
      <c r="N10" s="25"/>
      <c r="O10" s="26" t="str">
        <f t="shared" si="4"/>
        <v/>
      </c>
      <c r="P10" s="27" t="str">
        <f t="shared" si="5"/>
        <v/>
      </c>
      <c r="Q10" s="29" t="str">
        <f t="shared" si="6"/>
        <v/>
      </c>
      <c r="R10" s="30"/>
      <c r="S10" s="27" t="str">
        <f t="shared" si="7"/>
        <v/>
      </c>
      <c r="T10" s="31"/>
      <c r="U10" s="27" t="str">
        <f t="shared" si="8"/>
        <v/>
      </c>
      <c r="V10" s="32" t="str">
        <f t="shared" si="9"/>
        <v/>
      </c>
      <c r="W10" s="32" t="str">
        <f t="shared" si="10"/>
        <v/>
      </c>
      <c r="X10" s="20" t="str">
        <f t="shared" si="11"/>
        <v/>
      </c>
      <c r="Y10" s="21" t="str">
        <f t="shared" si="11"/>
        <v/>
      </c>
    </row>
    <row r="11" spans="1:25" s="22" customFormat="1" ht="12.75" x14ac:dyDescent="0.25">
      <c r="A11" s="23" t="s">
        <v>41</v>
      </c>
      <c r="B11" s="24">
        <v>650</v>
      </c>
      <c r="C11" s="12">
        <f t="shared" si="0"/>
        <v>5200</v>
      </c>
      <c r="D11" s="25"/>
      <c r="E11" s="25"/>
      <c r="F11" s="26" t="str">
        <f t="shared" si="1"/>
        <v/>
      </c>
      <c r="G11" s="24">
        <v>104</v>
      </c>
      <c r="H11" s="26" t="str">
        <f t="shared" si="2"/>
        <v/>
      </c>
      <c r="I11" s="27" t="str">
        <f t="shared" si="3"/>
        <v/>
      </c>
      <c r="J11" s="28"/>
      <c r="K11" s="28"/>
      <c r="L11" s="25"/>
      <c r="M11" s="25"/>
      <c r="N11" s="25"/>
      <c r="O11" s="26" t="str">
        <f t="shared" si="4"/>
        <v/>
      </c>
      <c r="P11" s="27" t="str">
        <f t="shared" si="5"/>
        <v/>
      </c>
      <c r="Q11" s="29" t="str">
        <f t="shared" si="6"/>
        <v/>
      </c>
      <c r="R11" s="30"/>
      <c r="S11" s="27" t="str">
        <f t="shared" si="7"/>
        <v/>
      </c>
      <c r="T11" s="31"/>
      <c r="U11" s="27" t="str">
        <f t="shared" si="8"/>
        <v/>
      </c>
      <c r="V11" s="32" t="str">
        <f t="shared" si="9"/>
        <v/>
      </c>
      <c r="W11" s="32" t="str">
        <f t="shared" si="10"/>
        <v/>
      </c>
      <c r="X11" s="20" t="str">
        <f t="shared" si="11"/>
        <v/>
      </c>
      <c r="Y11" s="21" t="str">
        <f t="shared" si="11"/>
        <v/>
      </c>
    </row>
    <row r="12" spans="1:25" s="22" customFormat="1" ht="12.75" x14ac:dyDescent="0.25">
      <c r="A12" s="23" t="s">
        <v>42</v>
      </c>
      <c r="B12" s="24">
        <v>5900</v>
      </c>
      <c r="C12" s="12">
        <f t="shared" si="0"/>
        <v>47200</v>
      </c>
      <c r="D12" s="25"/>
      <c r="E12" s="25"/>
      <c r="F12" s="26" t="str">
        <f t="shared" si="1"/>
        <v/>
      </c>
      <c r="G12" s="24">
        <v>750</v>
      </c>
      <c r="H12" s="26" t="str">
        <f t="shared" si="2"/>
        <v/>
      </c>
      <c r="I12" s="27" t="str">
        <f t="shared" si="3"/>
        <v/>
      </c>
      <c r="J12" s="28"/>
      <c r="K12" s="28"/>
      <c r="L12" s="25"/>
      <c r="M12" s="25"/>
      <c r="N12" s="25"/>
      <c r="O12" s="26" t="str">
        <f t="shared" si="4"/>
        <v/>
      </c>
      <c r="P12" s="27" t="str">
        <f t="shared" si="5"/>
        <v/>
      </c>
      <c r="Q12" s="29" t="str">
        <f t="shared" si="6"/>
        <v/>
      </c>
      <c r="R12" s="30"/>
      <c r="S12" s="27" t="str">
        <f t="shared" si="7"/>
        <v/>
      </c>
      <c r="T12" s="31"/>
      <c r="U12" s="27" t="str">
        <f t="shared" si="8"/>
        <v/>
      </c>
      <c r="V12" s="32" t="str">
        <f t="shared" si="9"/>
        <v/>
      </c>
      <c r="W12" s="32" t="str">
        <f t="shared" si="10"/>
        <v/>
      </c>
      <c r="X12" s="20" t="str">
        <f t="shared" si="11"/>
        <v/>
      </c>
      <c r="Y12" s="21" t="str">
        <f t="shared" si="11"/>
        <v/>
      </c>
    </row>
    <row r="13" spans="1:25" s="22" customFormat="1" ht="12.75" x14ac:dyDescent="0.25">
      <c r="A13" s="23" t="s">
        <v>43</v>
      </c>
      <c r="B13" s="24">
        <v>3330</v>
      </c>
      <c r="C13" s="12">
        <f t="shared" si="0"/>
        <v>26640</v>
      </c>
      <c r="D13" s="25"/>
      <c r="E13" s="25"/>
      <c r="F13" s="26" t="str">
        <f t="shared" si="1"/>
        <v/>
      </c>
      <c r="G13" s="24">
        <v>750</v>
      </c>
      <c r="H13" s="26" t="str">
        <f t="shared" si="2"/>
        <v/>
      </c>
      <c r="I13" s="27" t="str">
        <f t="shared" si="3"/>
        <v/>
      </c>
      <c r="J13" s="28"/>
      <c r="K13" s="28"/>
      <c r="L13" s="25"/>
      <c r="M13" s="25"/>
      <c r="N13" s="25"/>
      <c r="O13" s="26" t="str">
        <f t="shared" si="4"/>
        <v/>
      </c>
      <c r="P13" s="27" t="str">
        <f t="shared" si="5"/>
        <v/>
      </c>
      <c r="Q13" s="29" t="str">
        <f t="shared" si="6"/>
        <v/>
      </c>
      <c r="R13" s="30"/>
      <c r="S13" s="27" t="str">
        <f t="shared" si="7"/>
        <v/>
      </c>
      <c r="T13" s="31"/>
      <c r="U13" s="27" t="str">
        <f t="shared" si="8"/>
        <v/>
      </c>
      <c r="V13" s="32" t="str">
        <f t="shared" si="9"/>
        <v/>
      </c>
      <c r="W13" s="32" t="str">
        <f t="shared" si="10"/>
        <v/>
      </c>
      <c r="X13" s="20" t="str">
        <f t="shared" si="11"/>
        <v/>
      </c>
      <c r="Y13" s="21" t="str">
        <f t="shared" si="11"/>
        <v/>
      </c>
    </row>
    <row r="14" spans="1:25" s="22" customFormat="1" ht="12.75" x14ac:dyDescent="0.25">
      <c r="A14" s="23" t="s">
        <v>44</v>
      </c>
      <c r="B14" s="24">
        <v>2600</v>
      </c>
      <c r="C14" s="12">
        <f t="shared" si="0"/>
        <v>20800</v>
      </c>
      <c r="D14" s="25"/>
      <c r="E14" s="25"/>
      <c r="F14" s="26" t="str">
        <f t="shared" si="1"/>
        <v/>
      </c>
      <c r="G14" s="24">
        <v>260</v>
      </c>
      <c r="H14" s="26" t="str">
        <f t="shared" si="2"/>
        <v/>
      </c>
      <c r="I14" s="27" t="str">
        <f t="shared" si="3"/>
        <v/>
      </c>
      <c r="J14" s="28"/>
      <c r="K14" s="28"/>
      <c r="L14" s="25"/>
      <c r="M14" s="25"/>
      <c r="N14" s="25"/>
      <c r="O14" s="26" t="str">
        <f t="shared" si="4"/>
        <v/>
      </c>
      <c r="P14" s="27" t="str">
        <f t="shared" si="5"/>
        <v/>
      </c>
      <c r="Q14" s="29" t="str">
        <f t="shared" si="6"/>
        <v/>
      </c>
      <c r="R14" s="30"/>
      <c r="S14" s="27" t="str">
        <f t="shared" si="7"/>
        <v/>
      </c>
      <c r="T14" s="31"/>
      <c r="U14" s="27" t="str">
        <f t="shared" si="8"/>
        <v/>
      </c>
      <c r="V14" s="32" t="str">
        <f t="shared" si="9"/>
        <v/>
      </c>
      <c r="W14" s="32" t="str">
        <f t="shared" si="10"/>
        <v/>
      </c>
      <c r="X14" s="20" t="str">
        <f t="shared" si="11"/>
        <v/>
      </c>
      <c r="Y14" s="21" t="str">
        <f t="shared" si="11"/>
        <v/>
      </c>
    </row>
    <row r="15" spans="1:25" s="22" customFormat="1" ht="12.75" x14ac:dyDescent="0.25">
      <c r="A15" s="23" t="s">
        <v>45</v>
      </c>
      <c r="B15" s="24">
        <v>400</v>
      </c>
      <c r="C15" s="12">
        <f t="shared" si="0"/>
        <v>3200</v>
      </c>
      <c r="D15" s="25"/>
      <c r="E15" s="25"/>
      <c r="F15" s="26" t="str">
        <f t="shared" si="1"/>
        <v/>
      </c>
      <c r="G15" s="24">
        <v>728</v>
      </c>
      <c r="H15" s="26" t="str">
        <f t="shared" si="2"/>
        <v/>
      </c>
      <c r="I15" s="27" t="str">
        <f t="shared" si="3"/>
        <v/>
      </c>
      <c r="J15" s="28"/>
      <c r="K15" s="28"/>
      <c r="L15" s="25"/>
      <c r="M15" s="25"/>
      <c r="N15" s="25"/>
      <c r="O15" s="26" t="str">
        <f t="shared" si="4"/>
        <v/>
      </c>
      <c r="P15" s="27" t="str">
        <f t="shared" si="5"/>
        <v/>
      </c>
      <c r="Q15" s="29" t="str">
        <f t="shared" si="6"/>
        <v/>
      </c>
      <c r="R15" s="30"/>
      <c r="S15" s="27" t="str">
        <f t="shared" si="7"/>
        <v/>
      </c>
      <c r="T15" s="31"/>
      <c r="U15" s="27" t="str">
        <f t="shared" si="8"/>
        <v/>
      </c>
      <c r="V15" s="32" t="str">
        <f t="shared" si="9"/>
        <v/>
      </c>
      <c r="W15" s="32" t="str">
        <f t="shared" si="10"/>
        <v/>
      </c>
      <c r="X15" s="20" t="str">
        <f t="shared" si="11"/>
        <v/>
      </c>
      <c r="Y15" s="21" t="str">
        <f t="shared" si="11"/>
        <v/>
      </c>
    </row>
    <row r="16" spans="1:25" s="22" customFormat="1" ht="12.75" x14ac:dyDescent="0.25">
      <c r="A16" s="23" t="s">
        <v>46</v>
      </c>
      <c r="B16" s="24">
        <v>4401</v>
      </c>
      <c r="C16" s="12">
        <f t="shared" si="0"/>
        <v>35208</v>
      </c>
      <c r="D16" s="25"/>
      <c r="E16" s="25"/>
      <c r="F16" s="26" t="str">
        <f t="shared" si="1"/>
        <v/>
      </c>
      <c r="G16" s="24">
        <v>750</v>
      </c>
      <c r="H16" s="26" t="str">
        <f t="shared" si="2"/>
        <v/>
      </c>
      <c r="I16" s="27" t="str">
        <f t="shared" si="3"/>
        <v/>
      </c>
      <c r="J16" s="28"/>
      <c r="K16" s="28"/>
      <c r="L16" s="25"/>
      <c r="M16" s="25"/>
      <c r="N16" s="25"/>
      <c r="O16" s="26" t="str">
        <f t="shared" si="4"/>
        <v/>
      </c>
      <c r="P16" s="27" t="str">
        <f t="shared" si="5"/>
        <v/>
      </c>
      <c r="Q16" s="29" t="str">
        <f t="shared" si="6"/>
        <v/>
      </c>
      <c r="R16" s="30"/>
      <c r="S16" s="27" t="str">
        <f t="shared" si="7"/>
        <v/>
      </c>
      <c r="T16" s="31"/>
      <c r="U16" s="27" t="str">
        <f t="shared" si="8"/>
        <v/>
      </c>
      <c r="V16" s="32" t="str">
        <f t="shared" si="9"/>
        <v/>
      </c>
      <c r="W16" s="32" t="str">
        <f t="shared" si="10"/>
        <v/>
      </c>
      <c r="X16" s="20" t="str">
        <f t="shared" si="11"/>
        <v/>
      </c>
      <c r="Y16" s="21" t="str">
        <f t="shared" si="11"/>
        <v/>
      </c>
    </row>
    <row r="17" spans="1:25" s="22" customFormat="1" ht="12.75" x14ac:dyDescent="0.25">
      <c r="A17" s="23" t="s">
        <v>47</v>
      </c>
      <c r="B17" s="24">
        <v>3500</v>
      </c>
      <c r="C17" s="12">
        <f t="shared" si="0"/>
        <v>28000</v>
      </c>
      <c r="D17" s="25"/>
      <c r="E17" s="25"/>
      <c r="F17" s="26" t="str">
        <f t="shared" si="1"/>
        <v/>
      </c>
      <c r="G17" s="24">
        <v>750</v>
      </c>
      <c r="H17" s="26" t="str">
        <f t="shared" si="2"/>
        <v/>
      </c>
      <c r="I17" s="27" t="str">
        <f t="shared" si="3"/>
        <v/>
      </c>
      <c r="J17" s="28"/>
      <c r="K17" s="28"/>
      <c r="L17" s="25"/>
      <c r="M17" s="25"/>
      <c r="N17" s="25"/>
      <c r="O17" s="26" t="str">
        <f t="shared" si="4"/>
        <v/>
      </c>
      <c r="P17" s="27" t="str">
        <f t="shared" si="5"/>
        <v/>
      </c>
      <c r="Q17" s="29" t="str">
        <f t="shared" si="6"/>
        <v/>
      </c>
      <c r="R17" s="30"/>
      <c r="S17" s="27" t="str">
        <f t="shared" si="7"/>
        <v/>
      </c>
      <c r="T17" s="31"/>
      <c r="U17" s="27" t="str">
        <f t="shared" si="8"/>
        <v/>
      </c>
      <c r="V17" s="32" t="str">
        <f t="shared" si="9"/>
        <v/>
      </c>
      <c r="W17" s="32" t="str">
        <f t="shared" si="10"/>
        <v/>
      </c>
      <c r="X17" s="20" t="str">
        <f t="shared" si="11"/>
        <v/>
      </c>
      <c r="Y17" s="21" t="str">
        <f t="shared" si="11"/>
        <v/>
      </c>
    </row>
    <row r="18" spans="1:25" s="22" customFormat="1" ht="12.75" x14ac:dyDescent="0.25">
      <c r="A18" s="23" t="s">
        <v>48</v>
      </c>
      <c r="B18" s="24">
        <v>300</v>
      </c>
      <c r="C18" s="12">
        <f t="shared" si="0"/>
        <v>2400</v>
      </c>
      <c r="D18" s="25"/>
      <c r="E18" s="25"/>
      <c r="F18" s="26" t="str">
        <f t="shared" si="1"/>
        <v/>
      </c>
      <c r="G18" s="24">
        <v>104</v>
      </c>
      <c r="H18" s="26" t="str">
        <f t="shared" si="2"/>
        <v/>
      </c>
      <c r="I18" s="27" t="str">
        <f t="shared" si="3"/>
        <v/>
      </c>
      <c r="J18" s="28"/>
      <c r="K18" s="28"/>
      <c r="L18" s="25"/>
      <c r="M18" s="25"/>
      <c r="N18" s="25"/>
      <c r="O18" s="26" t="str">
        <f t="shared" si="4"/>
        <v/>
      </c>
      <c r="P18" s="27" t="str">
        <f t="shared" si="5"/>
        <v/>
      </c>
      <c r="Q18" s="29" t="str">
        <f t="shared" si="6"/>
        <v/>
      </c>
      <c r="R18" s="30"/>
      <c r="S18" s="27" t="str">
        <f t="shared" si="7"/>
        <v/>
      </c>
      <c r="T18" s="31"/>
      <c r="U18" s="27" t="str">
        <f t="shared" si="8"/>
        <v/>
      </c>
      <c r="V18" s="32" t="str">
        <f t="shared" si="9"/>
        <v/>
      </c>
      <c r="W18" s="32" t="str">
        <f t="shared" si="10"/>
        <v/>
      </c>
      <c r="X18" s="20" t="str">
        <f t="shared" si="11"/>
        <v/>
      </c>
      <c r="Y18" s="21" t="str">
        <f t="shared" si="11"/>
        <v/>
      </c>
    </row>
    <row r="19" spans="1:25" s="22" customFormat="1" ht="12.75" x14ac:dyDescent="0.25">
      <c r="A19" s="23" t="s">
        <v>49</v>
      </c>
      <c r="B19" s="24">
        <v>7000</v>
      </c>
      <c r="C19" s="12">
        <f t="shared" si="0"/>
        <v>56000</v>
      </c>
      <c r="D19" s="25"/>
      <c r="E19" s="25"/>
      <c r="F19" s="26" t="str">
        <f t="shared" si="1"/>
        <v/>
      </c>
      <c r="G19" s="24">
        <v>750</v>
      </c>
      <c r="H19" s="26" t="str">
        <f t="shared" si="2"/>
        <v/>
      </c>
      <c r="I19" s="27" t="str">
        <f t="shared" si="3"/>
        <v/>
      </c>
      <c r="J19" s="28"/>
      <c r="K19" s="28"/>
      <c r="L19" s="25"/>
      <c r="M19" s="25"/>
      <c r="N19" s="25"/>
      <c r="O19" s="26" t="str">
        <f t="shared" si="4"/>
        <v/>
      </c>
      <c r="P19" s="27" t="str">
        <f t="shared" si="5"/>
        <v/>
      </c>
      <c r="Q19" s="29" t="str">
        <f t="shared" si="6"/>
        <v/>
      </c>
      <c r="R19" s="30"/>
      <c r="S19" s="27" t="str">
        <f t="shared" si="7"/>
        <v/>
      </c>
      <c r="T19" s="31"/>
      <c r="U19" s="27" t="str">
        <f t="shared" si="8"/>
        <v/>
      </c>
      <c r="V19" s="32" t="str">
        <f t="shared" si="9"/>
        <v/>
      </c>
      <c r="W19" s="32" t="str">
        <f t="shared" si="10"/>
        <v/>
      </c>
      <c r="X19" s="20" t="str">
        <f t="shared" si="11"/>
        <v/>
      </c>
      <c r="Y19" s="21" t="str">
        <f t="shared" si="11"/>
        <v/>
      </c>
    </row>
    <row r="20" spans="1:25" s="22" customFormat="1" ht="12.75" x14ac:dyDescent="0.25">
      <c r="A20" s="23" t="s">
        <v>50</v>
      </c>
      <c r="B20" s="24">
        <v>9394</v>
      </c>
      <c r="C20" s="12">
        <f t="shared" si="0"/>
        <v>75152</v>
      </c>
      <c r="D20" s="25"/>
      <c r="E20" s="25"/>
      <c r="F20" s="26" t="str">
        <f t="shared" si="1"/>
        <v/>
      </c>
      <c r="G20" s="24">
        <v>750</v>
      </c>
      <c r="H20" s="26" t="str">
        <f t="shared" si="2"/>
        <v/>
      </c>
      <c r="I20" s="27" t="str">
        <f t="shared" si="3"/>
        <v/>
      </c>
      <c r="J20" s="28"/>
      <c r="K20" s="28"/>
      <c r="L20" s="25"/>
      <c r="M20" s="25"/>
      <c r="N20" s="25"/>
      <c r="O20" s="26" t="str">
        <f t="shared" si="4"/>
        <v/>
      </c>
      <c r="P20" s="27" t="str">
        <f t="shared" si="5"/>
        <v/>
      </c>
      <c r="Q20" s="29" t="str">
        <f t="shared" si="6"/>
        <v/>
      </c>
      <c r="R20" s="30"/>
      <c r="S20" s="27" t="str">
        <f t="shared" si="7"/>
        <v/>
      </c>
      <c r="T20" s="31"/>
      <c r="U20" s="27" t="str">
        <f t="shared" si="8"/>
        <v/>
      </c>
      <c r="V20" s="32" t="str">
        <f t="shared" si="9"/>
        <v/>
      </c>
      <c r="W20" s="32" t="str">
        <f t="shared" si="10"/>
        <v/>
      </c>
      <c r="X20" s="20" t="str">
        <f t="shared" si="11"/>
        <v/>
      </c>
      <c r="Y20" s="21" t="str">
        <f t="shared" si="11"/>
        <v/>
      </c>
    </row>
    <row r="21" spans="1:25" s="22" customFormat="1" ht="12.75" x14ac:dyDescent="0.25">
      <c r="A21" s="23" t="s">
        <v>51</v>
      </c>
      <c r="B21" s="24">
        <v>25000</v>
      </c>
      <c r="C21" s="12">
        <f t="shared" si="0"/>
        <v>200000</v>
      </c>
      <c r="D21" s="25"/>
      <c r="E21" s="25"/>
      <c r="F21" s="26" t="str">
        <f t="shared" si="1"/>
        <v/>
      </c>
      <c r="G21" s="24">
        <v>750</v>
      </c>
      <c r="H21" s="26" t="str">
        <f t="shared" si="2"/>
        <v/>
      </c>
      <c r="I21" s="27" t="str">
        <f t="shared" si="3"/>
        <v/>
      </c>
      <c r="J21" s="28"/>
      <c r="K21" s="28"/>
      <c r="L21" s="25"/>
      <c r="M21" s="25"/>
      <c r="N21" s="25"/>
      <c r="O21" s="26" t="str">
        <f t="shared" si="4"/>
        <v/>
      </c>
      <c r="P21" s="27" t="str">
        <f t="shared" si="5"/>
        <v/>
      </c>
      <c r="Q21" s="29" t="str">
        <f t="shared" si="6"/>
        <v/>
      </c>
      <c r="R21" s="30"/>
      <c r="S21" s="27" t="str">
        <f t="shared" si="7"/>
        <v/>
      </c>
      <c r="T21" s="31"/>
      <c r="U21" s="27" t="str">
        <f t="shared" si="8"/>
        <v/>
      </c>
      <c r="V21" s="32" t="str">
        <f t="shared" si="9"/>
        <v/>
      </c>
      <c r="W21" s="32" t="str">
        <f t="shared" si="10"/>
        <v/>
      </c>
      <c r="X21" s="20" t="str">
        <f t="shared" si="11"/>
        <v/>
      </c>
      <c r="Y21" s="21" t="str">
        <f t="shared" si="11"/>
        <v/>
      </c>
    </row>
    <row r="22" spans="1:25" s="22" customFormat="1" ht="12.75" x14ac:dyDescent="0.25">
      <c r="A22" s="23" t="s">
        <v>52</v>
      </c>
      <c r="B22" s="24">
        <v>12000</v>
      </c>
      <c r="C22" s="12">
        <f t="shared" si="0"/>
        <v>96000</v>
      </c>
      <c r="D22" s="25"/>
      <c r="E22" s="25"/>
      <c r="F22" s="26" t="str">
        <f t="shared" si="1"/>
        <v/>
      </c>
      <c r="G22" s="24">
        <v>750</v>
      </c>
      <c r="H22" s="26" t="str">
        <f t="shared" si="2"/>
        <v/>
      </c>
      <c r="I22" s="27" t="str">
        <f t="shared" si="3"/>
        <v/>
      </c>
      <c r="J22" s="28"/>
      <c r="K22" s="28"/>
      <c r="L22" s="25"/>
      <c r="M22" s="25"/>
      <c r="N22" s="25"/>
      <c r="O22" s="26" t="str">
        <f t="shared" si="4"/>
        <v/>
      </c>
      <c r="P22" s="27" t="str">
        <f t="shared" si="5"/>
        <v/>
      </c>
      <c r="Q22" s="29" t="str">
        <f t="shared" si="6"/>
        <v/>
      </c>
      <c r="R22" s="30"/>
      <c r="S22" s="27" t="str">
        <f t="shared" si="7"/>
        <v/>
      </c>
      <c r="T22" s="31"/>
      <c r="U22" s="27" t="str">
        <f t="shared" si="8"/>
        <v/>
      </c>
      <c r="V22" s="32" t="str">
        <f t="shared" si="9"/>
        <v/>
      </c>
      <c r="W22" s="32" t="str">
        <f t="shared" si="10"/>
        <v/>
      </c>
      <c r="X22" s="20" t="str">
        <f t="shared" si="11"/>
        <v/>
      </c>
      <c r="Y22" s="21" t="str">
        <f t="shared" si="11"/>
        <v/>
      </c>
    </row>
    <row r="23" spans="1:25" s="22" customFormat="1" ht="12.75" x14ac:dyDescent="0.25">
      <c r="A23" s="23" t="s">
        <v>53</v>
      </c>
      <c r="B23" s="24">
        <v>1843</v>
      </c>
      <c r="C23" s="12">
        <f t="shared" si="0"/>
        <v>14744</v>
      </c>
      <c r="D23" s="25"/>
      <c r="E23" s="25"/>
      <c r="F23" s="26" t="str">
        <f t="shared" si="1"/>
        <v/>
      </c>
      <c r="G23" s="24">
        <v>260</v>
      </c>
      <c r="H23" s="26" t="str">
        <f t="shared" si="2"/>
        <v/>
      </c>
      <c r="I23" s="27" t="str">
        <f t="shared" si="3"/>
        <v/>
      </c>
      <c r="J23" s="28"/>
      <c r="K23" s="28"/>
      <c r="L23" s="25"/>
      <c r="M23" s="25"/>
      <c r="N23" s="25"/>
      <c r="O23" s="26" t="str">
        <f t="shared" si="4"/>
        <v/>
      </c>
      <c r="P23" s="27" t="str">
        <f t="shared" si="5"/>
        <v/>
      </c>
      <c r="Q23" s="29" t="str">
        <f t="shared" si="6"/>
        <v/>
      </c>
      <c r="R23" s="30"/>
      <c r="S23" s="27" t="str">
        <f t="shared" si="7"/>
        <v/>
      </c>
      <c r="T23" s="31"/>
      <c r="U23" s="27" t="str">
        <f t="shared" si="8"/>
        <v/>
      </c>
      <c r="V23" s="32" t="str">
        <f t="shared" si="9"/>
        <v/>
      </c>
      <c r="W23" s="32" t="str">
        <f t="shared" si="10"/>
        <v/>
      </c>
      <c r="X23" s="20" t="str">
        <f t="shared" si="11"/>
        <v/>
      </c>
      <c r="Y23" s="21" t="str">
        <f t="shared" si="11"/>
        <v/>
      </c>
    </row>
    <row r="24" spans="1:25" s="22" customFormat="1" ht="12.75" x14ac:dyDescent="0.25">
      <c r="A24" s="23" t="s">
        <v>54</v>
      </c>
      <c r="B24" s="24">
        <v>700</v>
      </c>
      <c r="C24" s="12">
        <f t="shared" si="0"/>
        <v>5600</v>
      </c>
      <c r="D24" s="25"/>
      <c r="E24" s="25"/>
      <c r="F24" s="26" t="str">
        <f t="shared" si="1"/>
        <v/>
      </c>
      <c r="G24" s="24">
        <v>104</v>
      </c>
      <c r="H24" s="26" t="str">
        <f t="shared" si="2"/>
        <v/>
      </c>
      <c r="I24" s="27" t="str">
        <f t="shared" si="3"/>
        <v/>
      </c>
      <c r="J24" s="28"/>
      <c r="K24" s="28"/>
      <c r="L24" s="25"/>
      <c r="M24" s="25"/>
      <c r="N24" s="25"/>
      <c r="O24" s="26" t="str">
        <f t="shared" si="4"/>
        <v/>
      </c>
      <c r="P24" s="27" t="str">
        <f t="shared" si="5"/>
        <v/>
      </c>
      <c r="Q24" s="29" t="str">
        <f t="shared" si="6"/>
        <v/>
      </c>
      <c r="R24" s="30"/>
      <c r="S24" s="27" t="str">
        <f t="shared" si="7"/>
        <v/>
      </c>
      <c r="T24" s="31"/>
      <c r="U24" s="27" t="str">
        <f t="shared" si="8"/>
        <v/>
      </c>
      <c r="V24" s="32" t="str">
        <f t="shared" si="9"/>
        <v/>
      </c>
      <c r="W24" s="32" t="str">
        <f t="shared" si="10"/>
        <v/>
      </c>
      <c r="X24" s="20" t="str">
        <f t="shared" si="11"/>
        <v/>
      </c>
      <c r="Y24" s="21" t="str">
        <f t="shared" si="11"/>
        <v/>
      </c>
    </row>
    <row r="25" spans="1:25" s="22" customFormat="1" ht="12.75" x14ac:dyDescent="0.25">
      <c r="A25" s="23" t="s">
        <v>55</v>
      </c>
      <c r="B25" s="24">
        <v>800</v>
      </c>
      <c r="C25" s="12">
        <f t="shared" si="0"/>
        <v>6400</v>
      </c>
      <c r="D25" s="25"/>
      <c r="E25" s="25"/>
      <c r="F25" s="26" t="str">
        <f t="shared" si="1"/>
        <v/>
      </c>
      <c r="G25" s="24">
        <v>104</v>
      </c>
      <c r="H25" s="26" t="str">
        <f t="shared" si="2"/>
        <v/>
      </c>
      <c r="I25" s="27" t="str">
        <f t="shared" si="3"/>
        <v/>
      </c>
      <c r="J25" s="28"/>
      <c r="K25" s="28"/>
      <c r="L25" s="25"/>
      <c r="M25" s="25"/>
      <c r="N25" s="25"/>
      <c r="O25" s="26" t="str">
        <f t="shared" si="4"/>
        <v/>
      </c>
      <c r="P25" s="27" t="str">
        <f t="shared" si="5"/>
        <v/>
      </c>
      <c r="Q25" s="29" t="str">
        <f t="shared" si="6"/>
        <v/>
      </c>
      <c r="R25" s="30"/>
      <c r="S25" s="27" t="str">
        <f t="shared" si="7"/>
        <v/>
      </c>
      <c r="T25" s="31"/>
      <c r="U25" s="27" t="str">
        <f t="shared" si="8"/>
        <v/>
      </c>
      <c r="V25" s="32" t="str">
        <f t="shared" si="9"/>
        <v/>
      </c>
      <c r="W25" s="32" t="str">
        <f t="shared" si="10"/>
        <v/>
      </c>
      <c r="X25" s="20" t="str">
        <f t="shared" si="11"/>
        <v/>
      </c>
      <c r="Y25" s="21" t="str">
        <f t="shared" si="11"/>
        <v/>
      </c>
    </row>
    <row r="26" spans="1:25" s="22" customFormat="1" ht="12.75" x14ac:dyDescent="0.25">
      <c r="A26" s="23" t="s">
        <v>56</v>
      </c>
      <c r="B26" s="24">
        <v>700</v>
      </c>
      <c r="C26" s="12">
        <f t="shared" si="0"/>
        <v>5600</v>
      </c>
      <c r="D26" s="25"/>
      <c r="E26" s="25"/>
      <c r="F26" s="26" t="str">
        <f t="shared" si="1"/>
        <v/>
      </c>
      <c r="G26" s="24">
        <v>104</v>
      </c>
      <c r="H26" s="26" t="str">
        <f t="shared" si="2"/>
        <v/>
      </c>
      <c r="I26" s="27" t="str">
        <f t="shared" si="3"/>
        <v/>
      </c>
      <c r="J26" s="28"/>
      <c r="K26" s="28"/>
      <c r="L26" s="25"/>
      <c r="M26" s="25"/>
      <c r="N26" s="25"/>
      <c r="O26" s="26" t="str">
        <f t="shared" si="4"/>
        <v/>
      </c>
      <c r="P26" s="27" t="str">
        <f t="shared" si="5"/>
        <v/>
      </c>
      <c r="Q26" s="29" t="str">
        <f t="shared" si="6"/>
        <v/>
      </c>
      <c r="R26" s="30"/>
      <c r="S26" s="27" t="str">
        <f t="shared" si="7"/>
        <v/>
      </c>
      <c r="T26" s="31"/>
      <c r="U26" s="27" t="str">
        <f t="shared" si="8"/>
        <v/>
      </c>
      <c r="V26" s="32" t="str">
        <f t="shared" si="9"/>
        <v/>
      </c>
      <c r="W26" s="32" t="str">
        <f t="shared" si="10"/>
        <v/>
      </c>
      <c r="X26" s="20" t="str">
        <f t="shared" si="11"/>
        <v/>
      </c>
      <c r="Y26" s="21" t="str">
        <f t="shared" si="11"/>
        <v/>
      </c>
    </row>
    <row r="27" spans="1:25" s="22" customFormat="1" ht="12.75" x14ac:dyDescent="0.25">
      <c r="A27" s="23" t="s">
        <v>57</v>
      </c>
      <c r="B27" s="24">
        <v>22000</v>
      </c>
      <c r="C27" s="12">
        <f t="shared" si="0"/>
        <v>176000</v>
      </c>
      <c r="D27" s="25"/>
      <c r="E27" s="25"/>
      <c r="F27" s="26" t="str">
        <f t="shared" si="1"/>
        <v/>
      </c>
      <c r="G27" s="24">
        <v>750</v>
      </c>
      <c r="H27" s="26" t="str">
        <f t="shared" si="2"/>
        <v/>
      </c>
      <c r="I27" s="27" t="str">
        <f t="shared" si="3"/>
        <v/>
      </c>
      <c r="J27" s="28"/>
      <c r="K27" s="28"/>
      <c r="L27" s="25"/>
      <c r="M27" s="25"/>
      <c r="N27" s="25"/>
      <c r="O27" s="26" t="str">
        <f t="shared" si="4"/>
        <v/>
      </c>
      <c r="P27" s="27" t="str">
        <f t="shared" si="5"/>
        <v/>
      </c>
      <c r="Q27" s="29" t="str">
        <f t="shared" si="6"/>
        <v/>
      </c>
      <c r="R27" s="30"/>
      <c r="S27" s="27" t="str">
        <f t="shared" si="7"/>
        <v/>
      </c>
      <c r="T27" s="31"/>
      <c r="U27" s="27" t="str">
        <f t="shared" si="8"/>
        <v/>
      </c>
      <c r="V27" s="32" t="str">
        <f t="shared" si="9"/>
        <v/>
      </c>
      <c r="W27" s="32" t="str">
        <f t="shared" si="10"/>
        <v/>
      </c>
      <c r="X27" s="20" t="str">
        <f t="shared" si="11"/>
        <v/>
      </c>
      <c r="Y27" s="21" t="str">
        <f t="shared" si="11"/>
        <v/>
      </c>
    </row>
    <row r="28" spans="1:25" s="22" customFormat="1" ht="12.75" x14ac:dyDescent="0.25">
      <c r="A28" s="23" t="s">
        <v>58</v>
      </c>
      <c r="B28" s="24">
        <v>24500</v>
      </c>
      <c r="C28" s="12">
        <f t="shared" si="0"/>
        <v>196000</v>
      </c>
      <c r="D28" s="25"/>
      <c r="E28" s="25"/>
      <c r="F28" s="26" t="str">
        <f t="shared" si="1"/>
        <v/>
      </c>
      <c r="G28" s="24">
        <v>750</v>
      </c>
      <c r="H28" s="26" t="str">
        <f t="shared" si="2"/>
        <v/>
      </c>
      <c r="I28" s="27" t="str">
        <f t="shared" si="3"/>
        <v/>
      </c>
      <c r="J28" s="28"/>
      <c r="K28" s="28"/>
      <c r="L28" s="25"/>
      <c r="M28" s="25"/>
      <c r="N28" s="25"/>
      <c r="O28" s="26" t="str">
        <f t="shared" si="4"/>
        <v/>
      </c>
      <c r="P28" s="27" t="str">
        <f t="shared" si="5"/>
        <v/>
      </c>
      <c r="Q28" s="29" t="str">
        <f t="shared" si="6"/>
        <v/>
      </c>
      <c r="R28" s="30"/>
      <c r="S28" s="27" t="str">
        <f t="shared" si="7"/>
        <v/>
      </c>
      <c r="T28" s="31"/>
      <c r="U28" s="27" t="str">
        <f t="shared" si="8"/>
        <v/>
      </c>
      <c r="V28" s="32" t="str">
        <f t="shared" si="9"/>
        <v/>
      </c>
      <c r="W28" s="32" t="str">
        <f t="shared" si="10"/>
        <v/>
      </c>
      <c r="X28" s="20" t="str">
        <f t="shared" si="11"/>
        <v/>
      </c>
      <c r="Y28" s="21" t="str">
        <f t="shared" si="11"/>
        <v/>
      </c>
    </row>
    <row r="29" spans="1:25" s="22" customFormat="1" ht="12.75" x14ac:dyDescent="0.25">
      <c r="A29" s="23" t="s">
        <v>59</v>
      </c>
      <c r="B29" s="24">
        <v>19000</v>
      </c>
      <c r="C29" s="12">
        <f t="shared" si="0"/>
        <v>152000</v>
      </c>
      <c r="D29" s="25"/>
      <c r="E29" s="25"/>
      <c r="F29" s="26" t="str">
        <f t="shared" si="1"/>
        <v/>
      </c>
      <c r="G29" s="24">
        <v>750</v>
      </c>
      <c r="H29" s="26" t="str">
        <f t="shared" si="2"/>
        <v/>
      </c>
      <c r="I29" s="27" t="str">
        <f t="shared" si="3"/>
        <v/>
      </c>
      <c r="J29" s="28"/>
      <c r="K29" s="28"/>
      <c r="L29" s="25"/>
      <c r="M29" s="25"/>
      <c r="N29" s="25"/>
      <c r="O29" s="26" t="str">
        <f t="shared" si="4"/>
        <v/>
      </c>
      <c r="P29" s="27" t="str">
        <f t="shared" si="5"/>
        <v/>
      </c>
      <c r="Q29" s="29" t="str">
        <f t="shared" si="6"/>
        <v/>
      </c>
      <c r="R29" s="30"/>
      <c r="S29" s="27" t="str">
        <f t="shared" si="7"/>
        <v/>
      </c>
      <c r="T29" s="31"/>
      <c r="U29" s="27" t="str">
        <f t="shared" si="8"/>
        <v/>
      </c>
      <c r="V29" s="32" t="str">
        <f t="shared" si="9"/>
        <v/>
      </c>
      <c r="W29" s="32" t="str">
        <f t="shared" si="10"/>
        <v/>
      </c>
      <c r="X29" s="20" t="str">
        <f t="shared" si="11"/>
        <v/>
      </c>
      <c r="Y29" s="21" t="str">
        <f t="shared" si="11"/>
        <v/>
      </c>
    </row>
    <row r="30" spans="1:25" s="22" customFormat="1" ht="12.75" x14ac:dyDescent="0.25">
      <c r="A30" s="23" t="s">
        <v>60</v>
      </c>
      <c r="B30" s="24">
        <v>19000</v>
      </c>
      <c r="C30" s="12">
        <f t="shared" si="0"/>
        <v>152000</v>
      </c>
      <c r="D30" s="25"/>
      <c r="E30" s="25"/>
      <c r="F30" s="26" t="str">
        <f t="shared" si="1"/>
        <v/>
      </c>
      <c r="G30" s="24">
        <v>750</v>
      </c>
      <c r="H30" s="26" t="str">
        <f t="shared" si="2"/>
        <v/>
      </c>
      <c r="I30" s="27" t="str">
        <f t="shared" si="3"/>
        <v/>
      </c>
      <c r="J30" s="28"/>
      <c r="K30" s="28"/>
      <c r="L30" s="25"/>
      <c r="M30" s="25"/>
      <c r="N30" s="25"/>
      <c r="O30" s="26" t="str">
        <f t="shared" si="4"/>
        <v/>
      </c>
      <c r="P30" s="27" t="str">
        <f t="shared" si="5"/>
        <v/>
      </c>
      <c r="Q30" s="29" t="str">
        <f t="shared" si="6"/>
        <v/>
      </c>
      <c r="R30" s="30"/>
      <c r="S30" s="27" t="str">
        <f t="shared" si="7"/>
        <v/>
      </c>
      <c r="T30" s="31"/>
      <c r="U30" s="27" t="str">
        <f t="shared" si="8"/>
        <v/>
      </c>
      <c r="V30" s="32" t="str">
        <f t="shared" si="9"/>
        <v/>
      </c>
      <c r="W30" s="32" t="str">
        <f t="shared" si="10"/>
        <v/>
      </c>
      <c r="X30" s="20" t="str">
        <f t="shared" si="11"/>
        <v/>
      </c>
      <c r="Y30" s="21" t="str">
        <f t="shared" si="11"/>
        <v/>
      </c>
    </row>
    <row r="31" spans="1:25" s="22" customFormat="1" ht="12.75" x14ac:dyDescent="0.25">
      <c r="A31" s="23" t="s">
        <v>61</v>
      </c>
      <c r="B31" s="24">
        <v>2100</v>
      </c>
      <c r="C31" s="12">
        <f t="shared" si="0"/>
        <v>16800</v>
      </c>
      <c r="D31" s="25"/>
      <c r="E31" s="25"/>
      <c r="F31" s="26" t="str">
        <f t="shared" si="1"/>
        <v/>
      </c>
      <c r="G31" s="24">
        <v>156</v>
      </c>
      <c r="H31" s="26" t="str">
        <f t="shared" si="2"/>
        <v/>
      </c>
      <c r="I31" s="27" t="str">
        <f t="shared" si="3"/>
        <v/>
      </c>
      <c r="J31" s="28"/>
      <c r="K31" s="28"/>
      <c r="L31" s="25"/>
      <c r="M31" s="25"/>
      <c r="N31" s="25"/>
      <c r="O31" s="26" t="str">
        <f t="shared" si="4"/>
        <v/>
      </c>
      <c r="P31" s="27" t="str">
        <f t="shared" si="5"/>
        <v/>
      </c>
      <c r="Q31" s="29" t="str">
        <f t="shared" si="6"/>
        <v/>
      </c>
      <c r="R31" s="30"/>
      <c r="S31" s="27" t="str">
        <f t="shared" si="7"/>
        <v/>
      </c>
      <c r="T31" s="31"/>
      <c r="U31" s="27" t="str">
        <f t="shared" si="8"/>
        <v/>
      </c>
      <c r="V31" s="32" t="str">
        <f t="shared" si="9"/>
        <v/>
      </c>
      <c r="W31" s="32" t="str">
        <f t="shared" si="10"/>
        <v/>
      </c>
      <c r="X31" s="20" t="str">
        <f t="shared" si="11"/>
        <v/>
      </c>
      <c r="Y31" s="21" t="str">
        <f t="shared" si="11"/>
        <v/>
      </c>
    </row>
    <row r="32" spans="1:25" s="22" customFormat="1" ht="12.75" x14ac:dyDescent="0.25">
      <c r="A32" s="23" t="s">
        <v>62</v>
      </c>
      <c r="B32" s="24">
        <v>35000</v>
      </c>
      <c r="C32" s="12">
        <f t="shared" si="0"/>
        <v>280000</v>
      </c>
      <c r="D32" s="25"/>
      <c r="E32" s="25"/>
      <c r="F32" s="26" t="str">
        <f t="shared" si="1"/>
        <v/>
      </c>
      <c r="G32" s="24"/>
      <c r="H32" s="26" t="str">
        <f t="shared" si="2"/>
        <v/>
      </c>
      <c r="I32" s="27" t="str">
        <f t="shared" si="3"/>
        <v/>
      </c>
      <c r="J32" s="28"/>
      <c r="K32" s="28"/>
      <c r="L32" s="25"/>
      <c r="M32" s="25"/>
      <c r="N32" s="25"/>
      <c r="O32" s="26" t="str">
        <f t="shared" si="4"/>
        <v/>
      </c>
      <c r="P32" s="27" t="str">
        <f t="shared" si="5"/>
        <v/>
      </c>
      <c r="Q32" s="29" t="str">
        <f t="shared" si="6"/>
        <v/>
      </c>
      <c r="R32" s="30"/>
      <c r="S32" s="27" t="str">
        <f t="shared" si="7"/>
        <v/>
      </c>
      <c r="T32" s="31"/>
      <c r="U32" s="27" t="str">
        <f t="shared" si="8"/>
        <v/>
      </c>
      <c r="V32" s="32" t="str">
        <f t="shared" si="9"/>
        <v/>
      </c>
      <c r="W32" s="32" t="str">
        <f t="shared" si="10"/>
        <v/>
      </c>
      <c r="X32" s="20" t="str">
        <f t="shared" si="11"/>
        <v/>
      </c>
      <c r="Y32" s="21" t="str">
        <f t="shared" si="11"/>
        <v/>
      </c>
    </row>
    <row r="33" spans="1:25" s="22" customFormat="1" ht="12.75" x14ac:dyDescent="0.25">
      <c r="A33" s="23" t="s">
        <v>64</v>
      </c>
      <c r="B33" s="24">
        <v>50</v>
      </c>
      <c r="C33" s="12">
        <f t="shared" si="0"/>
        <v>400</v>
      </c>
      <c r="D33" s="25"/>
      <c r="E33" s="25"/>
      <c r="F33" s="26" t="str">
        <f t="shared" si="1"/>
        <v/>
      </c>
      <c r="G33" s="24">
        <v>150</v>
      </c>
      <c r="H33" s="26" t="str">
        <f t="shared" si="2"/>
        <v/>
      </c>
      <c r="I33" s="27" t="str">
        <f t="shared" si="3"/>
        <v/>
      </c>
      <c r="J33" s="28"/>
      <c r="K33" s="28"/>
      <c r="L33" s="25"/>
      <c r="M33" s="25"/>
      <c r="N33" s="25"/>
      <c r="O33" s="26" t="str">
        <f t="shared" si="4"/>
        <v/>
      </c>
      <c r="P33" s="27" t="str">
        <f t="shared" si="5"/>
        <v/>
      </c>
      <c r="Q33" s="29" t="str">
        <f t="shared" si="6"/>
        <v/>
      </c>
      <c r="R33" s="30"/>
      <c r="S33" s="27" t="str">
        <f t="shared" si="7"/>
        <v/>
      </c>
      <c r="T33" s="31"/>
      <c r="U33" s="27" t="str">
        <f t="shared" si="8"/>
        <v/>
      </c>
      <c r="V33" s="32" t="str">
        <f t="shared" si="9"/>
        <v/>
      </c>
      <c r="W33" s="32" t="str">
        <f t="shared" si="10"/>
        <v/>
      </c>
      <c r="X33" s="20" t="str">
        <f t="shared" si="11"/>
        <v/>
      </c>
      <c r="Y33" s="21" t="str">
        <f t="shared" si="11"/>
        <v/>
      </c>
    </row>
    <row r="34" spans="1:25" s="22" customFormat="1" ht="12.75" x14ac:dyDescent="0.25">
      <c r="A34" s="23" t="s">
        <v>66</v>
      </c>
      <c r="B34" s="24">
        <v>220</v>
      </c>
      <c r="C34" s="12">
        <f t="shared" si="0"/>
        <v>1760</v>
      </c>
      <c r="D34" s="25"/>
      <c r="E34" s="25"/>
      <c r="F34" s="26" t="str">
        <f t="shared" si="1"/>
        <v/>
      </c>
      <c r="G34" s="24">
        <v>104</v>
      </c>
      <c r="H34" s="26" t="str">
        <f t="shared" si="2"/>
        <v/>
      </c>
      <c r="I34" s="27" t="str">
        <f t="shared" si="3"/>
        <v/>
      </c>
      <c r="J34" s="28"/>
      <c r="K34" s="28"/>
      <c r="L34" s="25"/>
      <c r="M34" s="25"/>
      <c r="N34" s="25"/>
      <c r="O34" s="26" t="str">
        <f t="shared" si="4"/>
        <v/>
      </c>
      <c r="P34" s="27" t="str">
        <f t="shared" si="5"/>
        <v/>
      </c>
      <c r="Q34" s="29" t="str">
        <f t="shared" si="6"/>
        <v/>
      </c>
      <c r="R34" s="30"/>
      <c r="S34" s="27" t="str">
        <f t="shared" si="7"/>
        <v/>
      </c>
      <c r="T34" s="31"/>
      <c r="U34" s="27" t="str">
        <f t="shared" si="8"/>
        <v/>
      </c>
      <c r="V34" s="32" t="str">
        <f t="shared" si="9"/>
        <v/>
      </c>
      <c r="W34" s="32" t="str">
        <f t="shared" si="10"/>
        <v/>
      </c>
      <c r="X34" s="20" t="str">
        <f t="shared" si="11"/>
        <v/>
      </c>
      <c r="Y34" s="21" t="str">
        <f t="shared" si="11"/>
        <v/>
      </c>
    </row>
    <row r="35" spans="1:25" s="22" customFormat="1" ht="12.75" x14ac:dyDescent="0.25">
      <c r="A35" s="23" t="s">
        <v>67</v>
      </c>
      <c r="B35" s="24">
        <v>200</v>
      </c>
      <c r="C35" s="12">
        <f t="shared" si="0"/>
        <v>1600</v>
      </c>
      <c r="D35" s="25"/>
      <c r="E35" s="25"/>
      <c r="F35" s="26" t="str">
        <f t="shared" si="1"/>
        <v/>
      </c>
      <c r="G35" s="24">
        <v>156</v>
      </c>
      <c r="H35" s="26" t="str">
        <f t="shared" si="2"/>
        <v/>
      </c>
      <c r="I35" s="27" t="str">
        <f t="shared" si="3"/>
        <v/>
      </c>
      <c r="J35" s="28"/>
      <c r="K35" s="28"/>
      <c r="L35" s="25"/>
      <c r="M35" s="25"/>
      <c r="N35" s="25"/>
      <c r="O35" s="26" t="str">
        <f t="shared" si="4"/>
        <v/>
      </c>
      <c r="P35" s="27" t="str">
        <f t="shared" si="5"/>
        <v/>
      </c>
      <c r="Q35" s="29" t="str">
        <f t="shared" si="6"/>
        <v/>
      </c>
      <c r="R35" s="30"/>
      <c r="S35" s="27" t="str">
        <f t="shared" si="7"/>
        <v/>
      </c>
      <c r="T35" s="31"/>
      <c r="U35" s="27" t="str">
        <f t="shared" si="8"/>
        <v/>
      </c>
      <c r="V35" s="32" t="str">
        <f t="shared" si="9"/>
        <v/>
      </c>
      <c r="W35" s="32" t="str">
        <f t="shared" si="10"/>
        <v/>
      </c>
      <c r="X35" s="20" t="str">
        <f t="shared" si="11"/>
        <v/>
      </c>
      <c r="Y35" s="21" t="str">
        <f t="shared" si="11"/>
        <v/>
      </c>
    </row>
    <row r="36" spans="1:25" s="22" customFormat="1" ht="12.75" x14ac:dyDescent="0.25">
      <c r="A36" s="23" t="s">
        <v>68</v>
      </c>
      <c r="B36" s="24">
        <v>2200</v>
      </c>
      <c r="C36" s="12">
        <f t="shared" si="0"/>
        <v>17600</v>
      </c>
      <c r="D36" s="25"/>
      <c r="E36" s="25"/>
      <c r="F36" s="26" t="str">
        <f t="shared" si="1"/>
        <v/>
      </c>
      <c r="G36" s="24">
        <v>260</v>
      </c>
      <c r="H36" s="26" t="str">
        <f t="shared" si="2"/>
        <v/>
      </c>
      <c r="I36" s="27" t="str">
        <f t="shared" si="3"/>
        <v/>
      </c>
      <c r="J36" s="28"/>
      <c r="K36" s="28"/>
      <c r="L36" s="25"/>
      <c r="M36" s="25"/>
      <c r="N36" s="25"/>
      <c r="O36" s="26" t="str">
        <f t="shared" si="4"/>
        <v/>
      </c>
      <c r="P36" s="27" t="str">
        <f t="shared" si="5"/>
        <v/>
      </c>
      <c r="Q36" s="29" t="str">
        <f t="shared" si="6"/>
        <v/>
      </c>
      <c r="R36" s="30"/>
      <c r="S36" s="27" t="str">
        <f t="shared" si="7"/>
        <v/>
      </c>
      <c r="T36" s="31"/>
      <c r="U36" s="27" t="str">
        <f t="shared" si="8"/>
        <v/>
      </c>
      <c r="V36" s="32" t="str">
        <f t="shared" si="9"/>
        <v/>
      </c>
      <c r="W36" s="32" t="str">
        <f t="shared" si="10"/>
        <v/>
      </c>
      <c r="X36" s="20" t="str">
        <f t="shared" si="11"/>
        <v/>
      </c>
      <c r="Y36" s="21" t="str">
        <f t="shared" si="11"/>
        <v/>
      </c>
    </row>
    <row r="37" spans="1:25" s="22" customFormat="1" ht="12.75" x14ac:dyDescent="0.25">
      <c r="A37" s="23" t="s">
        <v>69</v>
      </c>
      <c r="B37" s="24">
        <v>10500</v>
      </c>
      <c r="C37" s="12">
        <f t="shared" si="0"/>
        <v>84000</v>
      </c>
      <c r="D37" s="25"/>
      <c r="E37" s="25"/>
      <c r="F37" s="26" t="str">
        <f t="shared" si="1"/>
        <v/>
      </c>
      <c r="G37" s="24">
        <v>750</v>
      </c>
      <c r="H37" s="26" t="str">
        <f t="shared" si="2"/>
        <v/>
      </c>
      <c r="I37" s="27" t="str">
        <f t="shared" si="3"/>
        <v/>
      </c>
      <c r="J37" s="28"/>
      <c r="K37" s="28"/>
      <c r="L37" s="25"/>
      <c r="M37" s="25"/>
      <c r="N37" s="25"/>
      <c r="O37" s="26" t="str">
        <f t="shared" si="4"/>
        <v/>
      </c>
      <c r="P37" s="27" t="str">
        <f t="shared" si="5"/>
        <v/>
      </c>
      <c r="Q37" s="29" t="str">
        <f t="shared" si="6"/>
        <v/>
      </c>
      <c r="R37" s="30"/>
      <c r="S37" s="27" t="str">
        <f t="shared" si="7"/>
        <v/>
      </c>
      <c r="T37" s="31"/>
      <c r="U37" s="27" t="str">
        <f t="shared" si="8"/>
        <v/>
      </c>
      <c r="V37" s="32" t="str">
        <f t="shared" si="9"/>
        <v/>
      </c>
      <c r="W37" s="32" t="str">
        <f t="shared" si="10"/>
        <v/>
      </c>
      <c r="X37" s="20" t="str">
        <f t="shared" si="11"/>
        <v/>
      </c>
      <c r="Y37" s="21" t="str">
        <f t="shared" si="11"/>
        <v/>
      </c>
    </row>
    <row r="38" spans="1:25" s="22" customFormat="1" ht="12.75" x14ac:dyDescent="0.25">
      <c r="A38" s="23" t="s">
        <v>71</v>
      </c>
      <c r="B38" s="24">
        <v>17000</v>
      </c>
      <c r="C38" s="12">
        <f t="shared" si="0"/>
        <v>136000</v>
      </c>
      <c r="D38" s="25"/>
      <c r="E38" s="25"/>
      <c r="F38" s="26" t="str">
        <f t="shared" si="1"/>
        <v/>
      </c>
      <c r="G38" s="24">
        <v>1456</v>
      </c>
      <c r="H38" s="26" t="str">
        <f t="shared" si="2"/>
        <v/>
      </c>
      <c r="I38" s="27" t="str">
        <f t="shared" si="3"/>
        <v/>
      </c>
      <c r="J38" s="28"/>
      <c r="K38" s="28"/>
      <c r="L38" s="25"/>
      <c r="M38" s="25"/>
      <c r="N38" s="25"/>
      <c r="O38" s="26" t="str">
        <f t="shared" si="4"/>
        <v/>
      </c>
      <c r="P38" s="27" t="str">
        <f t="shared" si="5"/>
        <v/>
      </c>
      <c r="Q38" s="29" t="str">
        <f t="shared" si="6"/>
        <v/>
      </c>
      <c r="R38" s="30"/>
      <c r="S38" s="27" t="str">
        <f t="shared" si="7"/>
        <v/>
      </c>
      <c r="T38" s="31"/>
      <c r="U38" s="27" t="str">
        <f t="shared" si="8"/>
        <v/>
      </c>
      <c r="V38" s="32" t="str">
        <f t="shared" si="9"/>
        <v/>
      </c>
      <c r="W38" s="32" t="str">
        <f t="shared" si="10"/>
        <v/>
      </c>
      <c r="X38" s="20" t="str">
        <f t="shared" si="11"/>
        <v/>
      </c>
      <c r="Y38" s="21" t="str">
        <f t="shared" si="11"/>
        <v/>
      </c>
    </row>
    <row r="39" spans="1:25" s="22" customFormat="1" ht="12.75" x14ac:dyDescent="0.25">
      <c r="A39" s="23" t="s">
        <v>72</v>
      </c>
      <c r="B39" s="24">
        <v>2500</v>
      </c>
      <c r="C39" s="12">
        <f t="shared" si="0"/>
        <v>20000</v>
      </c>
      <c r="D39" s="25"/>
      <c r="E39" s="25"/>
      <c r="F39" s="26" t="str">
        <f t="shared" si="1"/>
        <v/>
      </c>
      <c r="G39" s="24">
        <v>750</v>
      </c>
      <c r="H39" s="26" t="str">
        <f t="shared" si="2"/>
        <v/>
      </c>
      <c r="I39" s="27" t="str">
        <f t="shared" si="3"/>
        <v/>
      </c>
      <c r="J39" s="28"/>
      <c r="K39" s="28"/>
      <c r="L39" s="25"/>
      <c r="M39" s="25"/>
      <c r="N39" s="25"/>
      <c r="O39" s="26" t="str">
        <f t="shared" si="4"/>
        <v/>
      </c>
      <c r="P39" s="27" t="str">
        <f t="shared" si="5"/>
        <v/>
      </c>
      <c r="Q39" s="29" t="str">
        <f t="shared" si="6"/>
        <v/>
      </c>
      <c r="R39" s="30"/>
      <c r="S39" s="27" t="str">
        <f t="shared" si="7"/>
        <v/>
      </c>
      <c r="T39" s="31"/>
      <c r="U39" s="27" t="str">
        <f t="shared" si="8"/>
        <v/>
      </c>
      <c r="V39" s="32" t="str">
        <f t="shared" si="9"/>
        <v/>
      </c>
      <c r="W39" s="32" t="str">
        <f t="shared" si="10"/>
        <v/>
      </c>
      <c r="X39" s="20" t="str">
        <f t="shared" si="11"/>
        <v/>
      </c>
      <c r="Y39" s="21" t="str">
        <f t="shared" si="11"/>
        <v/>
      </c>
    </row>
    <row r="40" spans="1:25" s="22" customFormat="1" ht="12.75" x14ac:dyDescent="0.25">
      <c r="A40" s="23" t="s">
        <v>73</v>
      </c>
      <c r="B40" s="24">
        <v>7500</v>
      </c>
      <c r="C40" s="12">
        <f t="shared" si="0"/>
        <v>60000</v>
      </c>
      <c r="D40" s="25"/>
      <c r="E40" s="25"/>
      <c r="F40" s="26" t="str">
        <f t="shared" si="1"/>
        <v/>
      </c>
      <c r="G40" s="24">
        <v>750</v>
      </c>
      <c r="H40" s="26" t="str">
        <f t="shared" si="2"/>
        <v/>
      </c>
      <c r="I40" s="27" t="str">
        <f t="shared" si="3"/>
        <v/>
      </c>
      <c r="J40" s="28"/>
      <c r="K40" s="28"/>
      <c r="L40" s="25"/>
      <c r="M40" s="25"/>
      <c r="N40" s="25"/>
      <c r="O40" s="26" t="str">
        <f t="shared" si="4"/>
        <v/>
      </c>
      <c r="P40" s="27" t="str">
        <f t="shared" si="5"/>
        <v/>
      </c>
      <c r="Q40" s="29" t="str">
        <f t="shared" si="6"/>
        <v/>
      </c>
      <c r="R40" s="30"/>
      <c r="S40" s="27" t="str">
        <f t="shared" si="7"/>
        <v/>
      </c>
      <c r="T40" s="31"/>
      <c r="U40" s="27" t="str">
        <f t="shared" si="8"/>
        <v/>
      </c>
      <c r="V40" s="32" t="str">
        <f t="shared" si="9"/>
        <v/>
      </c>
      <c r="W40" s="32" t="str">
        <f t="shared" si="10"/>
        <v/>
      </c>
      <c r="X40" s="20" t="str">
        <f t="shared" si="11"/>
        <v/>
      </c>
      <c r="Y40" s="21" t="str">
        <f t="shared" si="11"/>
        <v/>
      </c>
    </row>
    <row r="41" spans="1:25" s="22" customFormat="1" ht="12.75" x14ac:dyDescent="0.25">
      <c r="A41" s="23" t="s">
        <v>74</v>
      </c>
      <c r="B41" s="24">
        <v>50</v>
      </c>
      <c r="C41" s="12">
        <f t="shared" si="0"/>
        <v>400</v>
      </c>
      <c r="D41" s="25"/>
      <c r="E41" s="25"/>
      <c r="F41" s="26" t="str">
        <f t="shared" si="1"/>
        <v/>
      </c>
      <c r="G41" s="24">
        <v>150</v>
      </c>
      <c r="H41" s="26" t="str">
        <f t="shared" si="2"/>
        <v/>
      </c>
      <c r="I41" s="27" t="str">
        <f t="shared" si="3"/>
        <v/>
      </c>
      <c r="J41" s="28"/>
      <c r="K41" s="28"/>
      <c r="L41" s="25"/>
      <c r="M41" s="25"/>
      <c r="N41" s="25"/>
      <c r="O41" s="26" t="str">
        <f t="shared" si="4"/>
        <v/>
      </c>
      <c r="P41" s="27" t="str">
        <f t="shared" si="5"/>
        <v/>
      </c>
      <c r="Q41" s="29" t="str">
        <f t="shared" si="6"/>
        <v/>
      </c>
      <c r="R41" s="30"/>
      <c r="S41" s="27" t="str">
        <f t="shared" si="7"/>
        <v/>
      </c>
      <c r="T41" s="31"/>
      <c r="U41" s="27" t="str">
        <f t="shared" si="8"/>
        <v/>
      </c>
      <c r="V41" s="32" t="str">
        <f t="shared" si="9"/>
        <v/>
      </c>
      <c r="W41" s="32" t="str">
        <f t="shared" si="10"/>
        <v/>
      </c>
      <c r="X41" s="20" t="str">
        <f t="shared" si="11"/>
        <v/>
      </c>
      <c r="Y41" s="21" t="str">
        <f t="shared" si="11"/>
        <v/>
      </c>
    </row>
    <row r="42" spans="1:25" s="22" customFormat="1" ht="12.75" x14ac:dyDescent="0.25">
      <c r="A42" s="23" t="s">
        <v>75</v>
      </c>
      <c r="B42" s="24">
        <v>1500</v>
      </c>
      <c r="C42" s="12">
        <f t="shared" si="0"/>
        <v>12000</v>
      </c>
      <c r="D42" s="25"/>
      <c r="E42" s="25"/>
      <c r="F42" s="26" t="str">
        <f t="shared" si="1"/>
        <v/>
      </c>
      <c r="G42" s="24">
        <v>750</v>
      </c>
      <c r="H42" s="26" t="str">
        <f t="shared" si="2"/>
        <v/>
      </c>
      <c r="I42" s="27" t="str">
        <f t="shared" si="3"/>
        <v/>
      </c>
      <c r="J42" s="28"/>
      <c r="K42" s="28"/>
      <c r="L42" s="25"/>
      <c r="M42" s="25"/>
      <c r="N42" s="25"/>
      <c r="O42" s="26" t="str">
        <f t="shared" si="4"/>
        <v/>
      </c>
      <c r="P42" s="27" t="str">
        <f t="shared" si="5"/>
        <v/>
      </c>
      <c r="Q42" s="29" t="str">
        <f t="shared" si="6"/>
        <v/>
      </c>
      <c r="R42" s="30"/>
      <c r="S42" s="27" t="str">
        <f t="shared" si="7"/>
        <v/>
      </c>
      <c r="T42" s="31"/>
      <c r="U42" s="27" t="str">
        <f t="shared" si="8"/>
        <v/>
      </c>
      <c r="V42" s="32" t="str">
        <f t="shared" si="9"/>
        <v/>
      </c>
      <c r="W42" s="32" t="str">
        <f t="shared" si="10"/>
        <v/>
      </c>
      <c r="X42" s="20" t="str">
        <f t="shared" si="11"/>
        <v/>
      </c>
      <c r="Y42" s="21" t="str">
        <f t="shared" si="11"/>
        <v/>
      </c>
    </row>
    <row r="43" spans="1:25" s="22" customFormat="1" ht="12.75" x14ac:dyDescent="0.25">
      <c r="A43" s="23" t="s">
        <v>76</v>
      </c>
      <c r="B43" s="24">
        <v>500</v>
      </c>
      <c r="C43" s="12">
        <f t="shared" si="0"/>
        <v>4000</v>
      </c>
      <c r="D43" s="25"/>
      <c r="E43" s="25"/>
      <c r="F43" s="26" t="str">
        <f t="shared" si="1"/>
        <v/>
      </c>
      <c r="G43" s="24">
        <v>728</v>
      </c>
      <c r="H43" s="26" t="str">
        <f t="shared" si="2"/>
        <v/>
      </c>
      <c r="I43" s="27" t="str">
        <f t="shared" si="3"/>
        <v/>
      </c>
      <c r="J43" s="28"/>
      <c r="K43" s="28"/>
      <c r="L43" s="25"/>
      <c r="M43" s="25"/>
      <c r="N43" s="25"/>
      <c r="O43" s="26" t="str">
        <f t="shared" si="4"/>
        <v/>
      </c>
      <c r="P43" s="27" t="str">
        <f t="shared" si="5"/>
        <v/>
      </c>
      <c r="Q43" s="29" t="str">
        <f t="shared" si="6"/>
        <v/>
      </c>
      <c r="R43" s="30"/>
      <c r="S43" s="27" t="str">
        <f t="shared" si="7"/>
        <v/>
      </c>
      <c r="T43" s="31"/>
      <c r="U43" s="27" t="str">
        <f t="shared" si="8"/>
        <v/>
      </c>
      <c r="V43" s="32" t="str">
        <f t="shared" si="9"/>
        <v/>
      </c>
      <c r="W43" s="32" t="str">
        <f t="shared" si="10"/>
        <v/>
      </c>
      <c r="X43" s="20" t="str">
        <f t="shared" si="11"/>
        <v/>
      </c>
      <c r="Y43" s="21" t="str">
        <f t="shared" si="11"/>
        <v/>
      </c>
    </row>
    <row r="44" spans="1:25" s="22" customFormat="1" ht="12.75" x14ac:dyDescent="0.25">
      <c r="A44" s="23" t="s">
        <v>78</v>
      </c>
      <c r="B44" s="24">
        <v>5200</v>
      </c>
      <c r="C44" s="12">
        <f t="shared" si="0"/>
        <v>41600</v>
      </c>
      <c r="D44" s="25"/>
      <c r="E44" s="25"/>
      <c r="F44" s="26" t="str">
        <f t="shared" si="1"/>
        <v/>
      </c>
      <c r="G44" s="24">
        <v>520</v>
      </c>
      <c r="H44" s="26" t="str">
        <f t="shared" si="2"/>
        <v/>
      </c>
      <c r="I44" s="27" t="str">
        <f t="shared" si="3"/>
        <v/>
      </c>
      <c r="J44" s="28"/>
      <c r="K44" s="28"/>
      <c r="L44" s="25"/>
      <c r="M44" s="25"/>
      <c r="N44" s="25"/>
      <c r="O44" s="26" t="str">
        <f t="shared" si="4"/>
        <v/>
      </c>
      <c r="P44" s="27" t="str">
        <f t="shared" si="5"/>
        <v/>
      </c>
      <c r="Q44" s="29" t="str">
        <f t="shared" si="6"/>
        <v/>
      </c>
      <c r="R44" s="30"/>
      <c r="S44" s="27" t="str">
        <f t="shared" si="7"/>
        <v/>
      </c>
      <c r="T44" s="31"/>
      <c r="U44" s="27" t="str">
        <f t="shared" si="8"/>
        <v/>
      </c>
      <c r="V44" s="32" t="str">
        <f t="shared" si="9"/>
        <v/>
      </c>
      <c r="W44" s="32" t="str">
        <f t="shared" si="10"/>
        <v/>
      </c>
      <c r="X44" s="20" t="str">
        <f t="shared" si="11"/>
        <v/>
      </c>
      <c r="Y44" s="21" t="str">
        <f t="shared" si="11"/>
        <v/>
      </c>
    </row>
    <row r="45" spans="1:25" s="22" customFormat="1" ht="12.75" x14ac:dyDescent="0.25">
      <c r="A45" s="23" t="s">
        <v>79</v>
      </c>
      <c r="B45" s="24">
        <v>25000</v>
      </c>
      <c r="C45" s="12">
        <f t="shared" si="0"/>
        <v>200000</v>
      </c>
      <c r="D45" s="25"/>
      <c r="E45" s="25"/>
      <c r="F45" s="26" t="str">
        <f t="shared" si="1"/>
        <v/>
      </c>
      <c r="G45" s="24">
        <v>500</v>
      </c>
      <c r="H45" s="26" t="str">
        <f t="shared" si="2"/>
        <v/>
      </c>
      <c r="I45" s="27" t="str">
        <f t="shared" si="3"/>
        <v/>
      </c>
      <c r="J45" s="28"/>
      <c r="K45" s="28"/>
      <c r="L45" s="25"/>
      <c r="M45" s="25"/>
      <c r="N45" s="25"/>
      <c r="O45" s="26" t="str">
        <f t="shared" si="4"/>
        <v/>
      </c>
      <c r="P45" s="27" t="str">
        <f t="shared" si="5"/>
        <v/>
      </c>
      <c r="Q45" s="29" t="str">
        <f t="shared" si="6"/>
        <v/>
      </c>
      <c r="R45" s="30"/>
      <c r="S45" s="27" t="str">
        <f t="shared" si="7"/>
        <v/>
      </c>
      <c r="T45" s="31"/>
      <c r="U45" s="27" t="str">
        <f t="shared" si="8"/>
        <v/>
      </c>
      <c r="V45" s="32" t="str">
        <f t="shared" si="9"/>
        <v/>
      </c>
      <c r="W45" s="32" t="str">
        <f t="shared" si="10"/>
        <v/>
      </c>
      <c r="X45" s="20" t="str">
        <f t="shared" si="11"/>
        <v/>
      </c>
      <c r="Y45" s="21" t="str">
        <f t="shared" si="11"/>
        <v/>
      </c>
    </row>
    <row r="46" spans="1:25" s="22" customFormat="1" ht="12.75" x14ac:dyDescent="0.25">
      <c r="A46" s="50" t="s">
        <v>80</v>
      </c>
      <c r="B46" s="24">
        <v>750</v>
      </c>
      <c r="C46" s="12">
        <f t="shared" si="0"/>
        <v>6000</v>
      </c>
      <c r="D46" s="25"/>
      <c r="E46" s="25"/>
      <c r="F46" s="26" t="str">
        <f t="shared" si="1"/>
        <v/>
      </c>
      <c r="G46" s="24">
        <v>156</v>
      </c>
      <c r="H46" s="26" t="str">
        <f t="shared" si="2"/>
        <v/>
      </c>
      <c r="I46" s="27" t="str">
        <f t="shared" si="3"/>
        <v/>
      </c>
      <c r="J46" s="28"/>
      <c r="K46" s="28"/>
      <c r="L46" s="25"/>
      <c r="M46" s="25"/>
      <c r="N46" s="25"/>
      <c r="O46" s="26" t="str">
        <f t="shared" si="4"/>
        <v/>
      </c>
      <c r="P46" s="27" t="str">
        <f t="shared" si="5"/>
        <v/>
      </c>
      <c r="Q46" s="29" t="str">
        <f t="shared" si="6"/>
        <v/>
      </c>
      <c r="R46" s="30"/>
      <c r="S46" s="27" t="str">
        <f t="shared" si="7"/>
        <v/>
      </c>
      <c r="T46" s="31"/>
      <c r="U46" s="27" t="str">
        <f t="shared" si="8"/>
        <v/>
      </c>
      <c r="V46" s="32" t="str">
        <f t="shared" si="9"/>
        <v/>
      </c>
      <c r="W46" s="32" t="str">
        <f t="shared" si="10"/>
        <v/>
      </c>
      <c r="X46" s="20" t="str">
        <f t="shared" si="11"/>
        <v/>
      </c>
      <c r="Y46" s="21" t="str">
        <f t="shared" si="11"/>
        <v/>
      </c>
    </row>
    <row r="47" spans="1:25" s="22" customFormat="1" ht="12.75" x14ac:dyDescent="0.25">
      <c r="A47" s="23" t="s">
        <v>81</v>
      </c>
      <c r="B47" s="24">
        <v>150</v>
      </c>
      <c r="C47" s="12">
        <f t="shared" si="0"/>
        <v>1200</v>
      </c>
      <c r="D47" s="25"/>
      <c r="E47" s="25"/>
      <c r="F47" s="26" t="str">
        <f t="shared" si="1"/>
        <v/>
      </c>
      <c r="G47" s="24">
        <v>104</v>
      </c>
      <c r="H47" s="26" t="str">
        <f t="shared" si="2"/>
        <v/>
      </c>
      <c r="I47" s="27" t="str">
        <f t="shared" si="3"/>
        <v/>
      </c>
      <c r="J47" s="28"/>
      <c r="K47" s="28"/>
      <c r="L47" s="25"/>
      <c r="M47" s="25"/>
      <c r="N47" s="25"/>
      <c r="O47" s="26" t="str">
        <f t="shared" si="4"/>
        <v/>
      </c>
      <c r="P47" s="27" t="str">
        <f t="shared" si="5"/>
        <v/>
      </c>
      <c r="Q47" s="29" t="str">
        <f t="shared" si="6"/>
        <v/>
      </c>
      <c r="R47" s="30"/>
      <c r="S47" s="27" t="str">
        <f t="shared" si="7"/>
        <v/>
      </c>
      <c r="T47" s="31"/>
      <c r="U47" s="27" t="str">
        <f t="shared" si="8"/>
        <v/>
      </c>
      <c r="V47" s="32" t="str">
        <f t="shared" si="9"/>
        <v/>
      </c>
      <c r="W47" s="32" t="str">
        <f t="shared" si="10"/>
        <v/>
      </c>
      <c r="X47" s="20" t="str">
        <f t="shared" si="11"/>
        <v/>
      </c>
      <c r="Y47" s="21" t="str">
        <f t="shared" si="11"/>
        <v/>
      </c>
    </row>
    <row r="48" spans="1:25" s="22" customFormat="1" ht="12.75" x14ac:dyDescent="0.25">
      <c r="A48" s="23" t="s">
        <v>83</v>
      </c>
      <c r="B48" s="24">
        <v>450</v>
      </c>
      <c r="C48" s="12">
        <f t="shared" si="0"/>
        <v>3600</v>
      </c>
      <c r="D48" s="25"/>
      <c r="E48" s="25"/>
      <c r="F48" s="26" t="str">
        <f t="shared" si="1"/>
        <v/>
      </c>
      <c r="G48" s="24">
        <v>104</v>
      </c>
      <c r="H48" s="26" t="str">
        <f t="shared" si="2"/>
        <v/>
      </c>
      <c r="I48" s="27" t="str">
        <f t="shared" si="3"/>
        <v/>
      </c>
      <c r="J48" s="28"/>
      <c r="K48" s="28"/>
      <c r="L48" s="25"/>
      <c r="M48" s="25"/>
      <c r="N48" s="25"/>
      <c r="O48" s="26" t="str">
        <f t="shared" si="4"/>
        <v/>
      </c>
      <c r="P48" s="27" t="str">
        <f t="shared" si="5"/>
        <v/>
      </c>
      <c r="Q48" s="29" t="str">
        <f t="shared" si="6"/>
        <v/>
      </c>
      <c r="R48" s="30"/>
      <c r="S48" s="27" t="str">
        <f t="shared" si="7"/>
        <v/>
      </c>
      <c r="T48" s="31"/>
      <c r="U48" s="27" t="str">
        <f t="shared" si="8"/>
        <v/>
      </c>
      <c r="V48" s="32" t="str">
        <f t="shared" si="9"/>
        <v/>
      </c>
      <c r="W48" s="32" t="str">
        <f t="shared" si="10"/>
        <v/>
      </c>
      <c r="X48" s="20" t="str">
        <f t="shared" si="11"/>
        <v/>
      </c>
      <c r="Y48" s="21" t="str">
        <f t="shared" si="11"/>
        <v/>
      </c>
    </row>
    <row r="49" spans="1:25" s="22" customFormat="1" ht="12.75" x14ac:dyDescent="0.25">
      <c r="A49" s="23" t="s">
        <v>84</v>
      </c>
      <c r="B49" s="24">
        <v>6000</v>
      </c>
      <c r="C49" s="12">
        <f t="shared" si="0"/>
        <v>48000</v>
      </c>
      <c r="D49" s="25"/>
      <c r="E49" s="25"/>
      <c r="F49" s="26" t="str">
        <f t="shared" si="1"/>
        <v/>
      </c>
      <c r="G49" s="24">
        <v>750</v>
      </c>
      <c r="H49" s="26" t="str">
        <f t="shared" si="2"/>
        <v/>
      </c>
      <c r="I49" s="27" t="str">
        <f t="shared" si="3"/>
        <v/>
      </c>
      <c r="J49" s="28"/>
      <c r="K49" s="28"/>
      <c r="L49" s="25"/>
      <c r="M49" s="25"/>
      <c r="N49" s="25"/>
      <c r="O49" s="26" t="str">
        <f t="shared" si="4"/>
        <v/>
      </c>
      <c r="P49" s="27" t="str">
        <f t="shared" si="5"/>
        <v/>
      </c>
      <c r="Q49" s="29" t="str">
        <f t="shared" si="6"/>
        <v/>
      </c>
      <c r="R49" s="30"/>
      <c r="S49" s="27" t="str">
        <f t="shared" si="7"/>
        <v/>
      </c>
      <c r="T49" s="31"/>
      <c r="U49" s="27" t="str">
        <f t="shared" si="8"/>
        <v/>
      </c>
      <c r="V49" s="32" t="str">
        <f t="shared" si="9"/>
        <v/>
      </c>
      <c r="W49" s="32" t="str">
        <f t="shared" si="10"/>
        <v/>
      </c>
      <c r="X49" s="20" t="str">
        <f t="shared" si="11"/>
        <v/>
      </c>
      <c r="Y49" s="21" t="str">
        <f t="shared" si="11"/>
        <v/>
      </c>
    </row>
    <row r="50" spans="1:25" s="22" customFormat="1" ht="12.75" x14ac:dyDescent="0.25">
      <c r="A50" s="23" t="s">
        <v>85</v>
      </c>
      <c r="B50" s="24">
        <v>170</v>
      </c>
      <c r="C50" s="12">
        <f t="shared" si="0"/>
        <v>1360</v>
      </c>
      <c r="D50" s="25"/>
      <c r="E50" s="25"/>
      <c r="F50" s="26" t="str">
        <f t="shared" si="1"/>
        <v/>
      </c>
      <c r="G50" s="24">
        <v>104</v>
      </c>
      <c r="H50" s="26" t="str">
        <f t="shared" si="2"/>
        <v/>
      </c>
      <c r="I50" s="27" t="str">
        <f t="shared" si="3"/>
        <v/>
      </c>
      <c r="J50" s="28"/>
      <c r="K50" s="28"/>
      <c r="L50" s="25"/>
      <c r="M50" s="25"/>
      <c r="N50" s="25"/>
      <c r="O50" s="26" t="str">
        <f t="shared" si="4"/>
        <v/>
      </c>
      <c r="P50" s="27" t="str">
        <f t="shared" si="5"/>
        <v/>
      </c>
      <c r="Q50" s="29" t="str">
        <f t="shared" si="6"/>
        <v/>
      </c>
      <c r="R50" s="30"/>
      <c r="S50" s="27" t="str">
        <f t="shared" si="7"/>
        <v/>
      </c>
      <c r="T50" s="31"/>
      <c r="U50" s="27" t="str">
        <f t="shared" si="8"/>
        <v/>
      </c>
      <c r="V50" s="32" t="str">
        <f t="shared" si="9"/>
        <v/>
      </c>
      <c r="W50" s="32" t="str">
        <f t="shared" si="10"/>
        <v/>
      </c>
      <c r="X50" s="20" t="str">
        <f t="shared" si="11"/>
        <v/>
      </c>
      <c r="Y50" s="21" t="str">
        <f t="shared" si="11"/>
        <v/>
      </c>
    </row>
    <row r="51" spans="1:25" s="22" customFormat="1" ht="12.75" x14ac:dyDescent="0.25">
      <c r="A51" s="23" t="s">
        <v>88</v>
      </c>
      <c r="B51" s="24">
        <v>653</v>
      </c>
      <c r="C51" s="12">
        <f t="shared" si="0"/>
        <v>5224</v>
      </c>
      <c r="D51" s="25"/>
      <c r="E51" s="25"/>
      <c r="F51" s="26" t="str">
        <f t="shared" si="1"/>
        <v/>
      </c>
      <c r="G51" s="24">
        <v>156</v>
      </c>
      <c r="H51" s="26" t="str">
        <f t="shared" si="2"/>
        <v/>
      </c>
      <c r="I51" s="27" t="str">
        <f t="shared" si="3"/>
        <v/>
      </c>
      <c r="J51" s="28"/>
      <c r="K51" s="28"/>
      <c r="L51" s="25"/>
      <c r="M51" s="25"/>
      <c r="N51" s="25"/>
      <c r="O51" s="26" t="str">
        <f t="shared" si="4"/>
        <v/>
      </c>
      <c r="P51" s="27" t="str">
        <f t="shared" si="5"/>
        <v/>
      </c>
      <c r="Q51" s="29" t="str">
        <f t="shared" si="6"/>
        <v/>
      </c>
      <c r="R51" s="30"/>
      <c r="S51" s="27" t="str">
        <f t="shared" si="7"/>
        <v/>
      </c>
      <c r="T51" s="31"/>
      <c r="U51" s="27" t="str">
        <f t="shared" si="8"/>
        <v/>
      </c>
      <c r="V51" s="32" t="str">
        <f t="shared" si="9"/>
        <v/>
      </c>
      <c r="W51" s="32" t="str">
        <f t="shared" si="10"/>
        <v/>
      </c>
      <c r="X51" s="20" t="str">
        <f t="shared" si="11"/>
        <v/>
      </c>
      <c r="Y51" s="21" t="str">
        <f t="shared" si="11"/>
        <v/>
      </c>
    </row>
    <row r="52" spans="1:25" s="22" customFormat="1" ht="12.75" x14ac:dyDescent="0.25">
      <c r="A52" s="23" t="s">
        <v>89</v>
      </c>
      <c r="B52" s="24">
        <v>2377</v>
      </c>
      <c r="C52" s="12">
        <f t="shared" si="0"/>
        <v>19016</v>
      </c>
      <c r="D52" s="25"/>
      <c r="E52" s="25"/>
      <c r="F52" s="26" t="str">
        <f t="shared" si="1"/>
        <v/>
      </c>
      <c r="G52" s="24">
        <v>156</v>
      </c>
      <c r="H52" s="26" t="str">
        <f t="shared" si="2"/>
        <v/>
      </c>
      <c r="I52" s="27" t="str">
        <f t="shared" si="3"/>
        <v/>
      </c>
      <c r="J52" s="28"/>
      <c r="K52" s="28"/>
      <c r="L52" s="25"/>
      <c r="M52" s="25"/>
      <c r="N52" s="25"/>
      <c r="O52" s="26" t="str">
        <f t="shared" si="4"/>
        <v/>
      </c>
      <c r="P52" s="27" t="str">
        <f t="shared" si="5"/>
        <v/>
      </c>
      <c r="Q52" s="29" t="str">
        <f t="shared" si="6"/>
        <v/>
      </c>
      <c r="R52" s="30"/>
      <c r="S52" s="27" t="str">
        <f t="shared" si="7"/>
        <v/>
      </c>
      <c r="T52" s="31"/>
      <c r="U52" s="27" t="str">
        <f t="shared" si="8"/>
        <v/>
      </c>
      <c r="V52" s="32" t="str">
        <f t="shared" si="9"/>
        <v/>
      </c>
      <c r="W52" s="32" t="str">
        <f t="shared" si="10"/>
        <v/>
      </c>
      <c r="X52" s="20" t="str">
        <f t="shared" si="11"/>
        <v/>
      </c>
      <c r="Y52" s="21" t="str">
        <f t="shared" si="11"/>
        <v/>
      </c>
    </row>
    <row r="53" spans="1:25" s="22" customFormat="1" ht="12.75" x14ac:dyDescent="0.25">
      <c r="A53" s="23" t="s">
        <v>90</v>
      </c>
      <c r="B53" s="24">
        <v>150</v>
      </c>
      <c r="C53" s="12">
        <f t="shared" si="0"/>
        <v>1200</v>
      </c>
      <c r="D53" s="25"/>
      <c r="E53" s="25"/>
      <c r="F53" s="26" t="str">
        <f t="shared" si="1"/>
        <v/>
      </c>
      <c r="G53" s="24">
        <v>104</v>
      </c>
      <c r="H53" s="26" t="str">
        <f t="shared" si="2"/>
        <v/>
      </c>
      <c r="I53" s="27" t="str">
        <f t="shared" si="3"/>
        <v/>
      </c>
      <c r="J53" s="28"/>
      <c r="K53" s="28"/>
      <c r="L53" s="25"/>
      <c r="M53" s="25"/>
      <c r="N53" s="25"/>
      <c r="O53" s="26" t="str">
        <f t="shared" si="4"/>
        <v/>
      </c>
      <c r="P53" s="27" t="str">
        <f t="shared" si="5"/>
        <v/>
      </c>
      <c r="Q53" s="29" t="str">
        <f t="shared" si="6"/>
        <v/>
      </c>
      <c r="R53" s="30"/>
      <c r="S53" s="27" t="str">
        <f t="shared" si="7"/>
        <v/>
      </c>
      <c r="T53" s="31"/>
      <c r="U53" s="27" t="str">
        <f t="shared" si="8"/>
        <v/>
      </c>
      <c r="V53" s="32" t="str">
        <f t="shared" si="9"/>
        <v/>
      </c>
      <c r="W53" s="32" t="str">
        <f t="shared" si="10"/>
        <v/>
      </c>
      <c r="X53" s="20" t="str">
        <f t="shared" si="11"/>
        <v/>
      </c>
      <c r="Y53" s="21" t="str">
        <f t="shared" si="11"/>
        <v/>
      </c>
    </row>
    <row r="54" spans="1:25" s="22" customFormat="1" ht="12.75" x14ac:dyDescent="0.25">
      <c r="A54" s="23" t="s">
        <v>91</v>
      </c>
      <c r="B54" s="24">
        <v>720</v>
      </c>
      <c r="C54" s="12">
        <f t="shared" si="0"/>
        <v>5760</v>
      </c>
      <c r="D54" s="25"/>
      <c r="E54" s="25"/>
      <c r="F54" s="26" t="str">
        <f t="shared" si="1"/>
        <v/>
      </c>
      <c r="G54" s="24">
        <v>156</v>
      </c>
      <c r="H54" s="26" t="str">
        <f t="shared" si="2"/>
        <v/>
      </c>
      <c r="I54" s="27" t="str">
        <f t="shared" si="3"/>
        <v/>
      </c>
      <c r="J54" s="28"/>
      <c r="K54" s="28"/>
      <c r="L54" s="25"/>
      <c r="M54" s="25"/>
      <c r="N54" s="25"/>
      <c r="O54" s="26" t="str">
        <f t="shared" si="4"/>
        <v/>
      </c>
      <c r="P54" s="27" t="str">
        <f t="shared" si="5"/>
        <v/>
      </c>
      <c r="Q54" s="29" t="str">
        <f t="shared" si="6"/>
        <v/>
      </c>
      <c r="R54" s="30"/>
      <c r="S54" s="27" t="str">
        <f t="shared" si="7"/>
        <v/>
      </c>
      <c r="T54" s="31"/>
      <c r="U54" s="27" t="str">
        <f t="shared" si="8"/>
        <v/>
      </c>
      <c r="V54" s="32" t="str">
        <f t="shared" si="9"/>
        <v/>
      </c>
      <c r="W54" s="32" t="str">
        <f t="shared" si="10"/>
        <v/>
      </c>
      <c r="X54" s="20" t="str">
        <f t="shared" si="11"/>
        <v/>
      </c>
      <c r="Y54" s="21" t="str">
        <f t="shared" si="11"/>
        <v/>
      </c>
    </row>
    <row r="55" spans="1:25" s="22" customFormat="1" ht="12.75" x14ac:dyDescent="0.25">
      <c r="A55" s="23" t="s">
        <v>92</v>
      </c>
      <c r="B55" s="24">
        <v>200</v>
      </c>
      <c r="C55" s="12">
        <f t="shared" si="0"/>
        <v>1600</v>
      </c>
      <c r="D55" s="25"/>
      <c r="E55" s="25"/>
      <c r="F55" s="26" t="str">
        <f t="shared" si="1"/>
        <v/>
      </c>
      <c r="G55" s="24">
        <v>104</v>
      </c>
      <c r="H55" s="26" t="str">
        <f t="shared" si="2"/>
        <v/>
      </c>
      <c r="I55" s="27" t="str">
        <f t="shared" si="3"/>
        <v/>
      </c>
      <c r="J55" s="28"/>
      <c r="K55" s="28"/>
      <c r="L55" s="25"/>
      <c r="M55" s="25"/>
      <c r="N55" s="25"/>
      <c r="O55" s="26" t="str">
        <f t="shared" si="4"/>
        <v/>
      </c>
      <c r="P55" s="27" t="str">
        <f t="shared" si="5"/>
        <v/>
      </c>
      <c r="Q55" s="29" t="str">
        <f t="shared" si="6"/>
        <v/>
      </c>
      <c r="R55" s="30"/>
      <c r="S55" s="27" t="str">
        <f t="shared" si="7"/>
        <v/>
      </c>
      <c r="T55" s="31"/>
      <c r="U55" s="27" t="str">
        <f t="shared" si="8"/>
        <v/>
      </c>
      <c r="V55" s="32" t="str">
        <f t="shared" si="9"/>
        <v/>
      </c>
      <c r="W55" s="32" t="str">
        <f t="shared" si="10"/>
        <v/>
      </c>
      <c r="X55" s="20" t="str">
        <f t="shared" si="11"/>
        <v/>
      </c>
      <c r="Y55" s="21" t="str">
        <f t="shared" si="11"/>
        <v/>
      </c>
    </row>
    <row r="56" spans="1:25" s="22" customFormat="1" ht="12.75" x14ac:dyDescent="0.25">
      <c r="A56" s="23" t="s">
        <v>93</v>
      </c>
      <c r="B56" s="24">
        <v>1200</v>
      </c>
      <c r="C56" s="12">
        <f t="shared" si="0"/>
        <v>9600</v>
      </c>
      <c r="D56" s="25"/>
      <c r="E56" s="25"/>
      <c r="F56" s="26"/>
      <c r="G56" s="24">
        <v>156</v>
      </c>
      <c r="H56" s="26"/>
      <c r="I56" s="27"/>
      <c r="J56" s="28"/>
      <c r="K56" s="28"/>
      <c r="L56" s="25"/>
      <c r="M56" s="25"/>
      <c r="N56" s="25"/>
      <c r="O56" s="26"/>
      <c r="P56" s="27"/>
      <c r="Q56" s="29"/>
      <c r="R56" s="30"/>
      <c r="S56" s="27"/>
      <c r="T56" s="31"/>
      <c r="U56" s="27"/>
      <c r="V56" s="32"/>
      <c r="W56" s="32"/>
      <c r="X56" s="20"/>
      <c r="Y56" s="21"/>
    </row>
    <row r="57" spans="1:25" s="22" customFormat="1" ht="12.75" x14ac:dyDescent="0.25">
      <c r="A57" s="23" t="s">
        <v>94</v>
      </c>
      <c r="B57" s="24">
        <v>94</v>
      </c>
      <c r="C57" s="12">
        <f t="shared" si="0"/>
        <v>752</v>
      </c>
      <c r="D57" s="25"/>
      <c r="E57" s="25"/>
      <c r="F57" s="26"/>
      <c r="G57" s="24">
        <v>104</v>
      </c>
      <c r="H57" s="26"/>
      <c r="I57" s="27"/>
      <c r="J57" s="28"/>
      <c r="K57" s="28"/>
      <c r="L57" s="25"/>
      <c r="M57" s="25"/>
      <c r="N57" s="25"/>
      <c r="O57" s="26"/>
      <c r="P57" s="27"/>
      <c r="Q57" s="29"/>
      <c r="R57" s="30"/>
      <c r="S57" s="27"/>
      <c r="T57" s="31"/>
      <c r="U57" s="27"/>
      <c r="V57" s="32"/>
      <c r="W57" s="32"/>
      <c r="X57" s="20"/>
      <c r="Y57" s="21"/>
    </row>
    <row r="58" spans="1:25" s="22" customFormat="1" ht="12.75" x14ac:dyDescent="0.25">
      <c r="A58" s="23" t="s">
        <v>95</v>
      </c>
      <c r="B58" s="24">
        <v>180</v>
      </c>
      <c r="C58" s="12">
        <f t="shared" si="0"/>
        <v>1440</v>
      </c>
      <c r="D58" s="25"/>
      <c r="E58" s="25"/>
      <c r="F58" s="26"/>
      <c r="G58" s="24">
        <v>104</v>
      </c>
      <c r="H58" s="26"/>
      <c r="I58" s="27"/>
      <c r="J58" s="28"/>
      <c r="K58" s="28"/>
      <c r="L58" s="25"/>
      <c r="M58" s="25"/>
      <c r="N58" s="25"/>
      <c r="O58" s="26"/>
      <c r="P58" s="27"/>
      <c r="Q58" s="29"/>
      <c r="R58" s="30"/>
      <c r="S58" s="27"/>
      <c r="T58" s="31"/>
      <c r="U58" s="27"/>
      <c r="V58" s="32"/>
      <c r="W58" s="32"/>
      <c r="X58" s="20"/>
      <c r="Y58" s="21"/>
    </row>
    <row r="59" spans="1:25" s="22" customFormat="1" ht="12.75" x14ac:dyDescent="0.25">
      <c r="A59" s="23" t="s">
        <v>96</v>
      </c>
      <c r="B59" s="24">
        <v>200</v>
      </c>
      <c r="C59" s="12">
        <f t="shared" si="0"/>
        <v>1600</v>
      </c>
      <c r="D59" s="25"/>
      <c r="E59" s="25"/>
      <c r="F59" s="26"/>
      <c r="G59" s="24">
        <v>104</v>
      </c>
      <c r="H59" s="26"/>
      <c r="I59" s="27"/>
      <c r="J59" s="28"/>
      <c r="K59" s="28"/>
      <c r="L59" s="25"/>
      <c r="M59" s="25"/>
      <c r="N59" s="25"/>
      <c r="O59" s="26"/>
      <c r="P59" s="27"/>
      <c r="Q59" s="29"/>
      <c r="R59" s="30"/>
      <c r="S59" s="27"/>
      <c r="T59" s="31"/>
      <c r="U59" s="27"/>
      <c r="V59" s="32"/>
      <c r="W59" s="32"/>
      <c r="X59" s="20"/>
      <c r="Y59" s="21"/>
    </row>
    <row r="60" spans="1:25" s="22" customFormat="1" ht="12.75" x14ac:dyDescent="0.25">
      <c r="A60" s="23" t="s">
        <v>97</v>
      </c>
      <c r="B60" s="24">
        <v>500</v>
      </c>
      <c r="C60" s="12">
        <f t="shared" si="0"/>
        <v>4000</v>
      </c>
      <c r="D60" s="25"/>
      <c r="E60" s="25"/>
      <c r="F60" s="26"/>
      <c r="G60" s="24">
        <v>104</v>
      </c>
      <c r="H60" s="26"/>
      <c r="I60" s="27"/>
      <c r="J60" s="28"/>
      <c r="K60" s="28"/>
      <c r="L60" s="25"/>
      <c r="M60" s="25"/>
      <c r="N60" s="25"/>
      <c r="O60" s="26"/>
      <c r="P60" s="27"/>
      <c r="Q60" s="29"/>
      <c r="R60" s="30"/>
      <c r="S60" s="27"/>
      <c r="T60" s="31"/>
      <c r="U60" s="27"/>
      <c r="V60" s="32"/>
      <c r="W60" s="32"/>
      <c r="X60" s="20"/>
      <c r="Y60" s="21"/>
    </row>
    <row r="61" spans="1:25" s="22" customFormat="1" ht="12.75" x14ac:dyDescent="0.25">
      <c r="A61" s="23" t="s">
        <v>98</v>
      </c>
      <c r="B61" s="24">
        <v>70</v>
      </c>
      <c r="C61" s="12">
        <f t="shared" si="0"/>
        <v>560</v>
      </c>
      <c r="D61" s="25"/>
      <c r="E61" s="25"/>
      <c r="F61" s="26"/>
      <c r="G61" s="24">
        <v>104</v>
      </c>
      <c r="H61" s="26"/>
      <c r="I61" s="27"/>
      <c r="J61" s="28"/>
      <c r="K61" s="28"/>
      <c r="L61" s="25"/>
      <c r="M61" s="25"/>
      <c r="N61" s="25"/>
      <c r="O61" s="26"/>
      <c r="P61" s="27"/>
      <c r="Q61" s="29"/>
      <c r="R61" s="30"/>
      <c r="S61" s="27"/>
      <c r="T61" s="31"/>
      <c r="U61" s="27"/>
      <c r="V61" s="32"/>
      <c r="W61" s="32"/>
      <c r="X61" s="20"/>
      <c r="Y61" s="21"/>
    </row>
    <row r="62" spans="1:25" s="22" customFormat="1" ht="12.75" x14ac:dyDescent="0.25">
      <c r="A62" s="23" t="s">
        <v>101</v>
      </c>
      <c r="B62" s="24">
        <v>50</v>
      </c>
      <c r="C62" s="12">
        <f t="shared" si="0"/>
        <v>400</v>
      </c>
      <c r="D62" s="25"/>
      <c r="E62" s="25"/>
      <c r="F62" s="26"/>
      <c r="G62" s="24">
        <v>50</v>
      </c>
      <c r="H62" s="26"/>
      <c r="I62" s="27"/>
      <c r="J62" s="28"/>
      <c r="K62" s="28"/>
      <c r="L62" s="25"/>
      <c r="M62" s="25"/>
      <c r="N62" s="25"/>
      <c r="O62" s="26"/>
      <c r="P62" s="27"/>
      <c r="Q62" s="29"/>
      <c r="R62" s="30"/>
      <c r="S62" s="27"/>
      <c r="T62" s="31"/>
      <c r="U62" s="27"/>
      <c r="V62" s="32"/>
      <c r="W62" s="32"/>
      <c r="X62" s="20"/>
      <c r="Y62" s="21"/>
    </row>
    <row r="63" spans="1:25" s="22" customFormat="1" ht="12.75" x14ac:dyDescent="0.25">
      <c r="A63" s="23" t="s">
        <v>102</v>
      </c>
      <c r="B63" s="24">
        <v>1100</v>
      </c>
      <c r="C63" s="12">
        <f t="shared" si="0"/>
        <v>8800</v>
      </c>
      <c r="D63" s="25"/>
      <c r="E63" s="25"/>
      <c r="F63" s="26"/>
      <c r="G63" s="24">
        <v>156</v>
      </c>
      <c r="H63" s="26"/>
      <c r="I63" s="27"/>
      <c r="J63" s="28"/>
      <c r="K63" s="28"/>
      <c r="L63" s="25"/>
      <c r="M63" s="25"/>
      <c r="N63" s="25"/>
      <c r="O63" s="26"/>
      <c r="P63" s="27"/>
      <c r="Q63" s="29"/>
      <c r="R63" s="30"/>
      <c r="S63" s="27"/>
      <c r="T63" s="31"/>
      <c r="U63" s="27"/>
      <c r="V63" s="32"/>
      <c r="W63" s="32"/>
      <c r="X63" s="20"/>
      <c r="Y63" s="21"/>
    </row>
    <row r="64" spans="1:25" s="22" customFormat="1" ht="12.75" x14ac:dyDescent="0.25">
      <c r="A64" s="23" t="s">
        <v>103</v>
      </c>
      <c r="B64" s="24">
        <v>1000</v>
      </c>
      <c r="C64" s="12">
        <f t="shared" si="0"/>
        <v>8000</v>
      </c>
      <c r="D64" s="25"/>
      <c r="E64" s="25"/>
      <c r="F64" s="26"/>
      <c r="G64" s="24">
        <v>156</v>
      </c>
      <c r="H64" s="26"/>
      <c r="I64" s="27"/>
      <c r="J64" s="28"/>
      <c r="K64" s="28"/>
      <c r="L64" s="25"/>
      <c r="M64" s="25"/>
      <c r="N64" s="25"/>
      <c r="O64" s="26"/>
      <c r="P64" s="27"/>
      <c r="Q64" s="29"/>
      <c r="R64" s="30"/>
      <c r="S64" s="27"/>
      <c r="T64" s="31"/>
      <c r="U64" s="27"/>
      <c r="V64" s="32"/>
      <c r="W64" s="32"/>
      <c r="X64" s="20"/>
      <c r="Y64" s="21"/>
    </row>
    <row r="65" spans="1:25" s="22" customFormat="1" ht="12.75" x14ac:dyDescent="0.25">
      <c r="A65" s="23" t="s">
        <v>104</v>
      </c>
      <c r="B65" s="24">
        <v>1100</v>
      </c>
      <c r="C65" s="12">
        <f t="shared" si="0"/>
        <v>8800</v>
      </c>
      <c r="D65" s="25"/>
      <c r="E65" s="25"/>
      <c r="F65" s="26"/>
      <c r="G65" s="24">
        <v>156</v>
      </c>
      <c r="H65" s="26"/>
      <c r="I65" s="27"/>
      <c r="J65" s="28"/>
      <c r="K65" s="28"/>
      <c r="L65" s="25"/>
      <c r="M65" s="25"/>
      <c r="N65" s="25"/>
      <c r="O65" s="26"/>
      <c r="P65" s="27"/>
      <c r="Q65" s="29"/>
      <c r="R65" s="30"/>
      <c r="S65" s="27"/>
      <c r="T65" s="31"/>
      <c r="U65" s="27"/>
      <c r="V65" s="32"/>
      <c r="W65" s="32"/>
      <c r="X65" s="20"/>
      <c r="Y65" s="21"/>
    </row>
    <row r="66" spans="1:25" s="22" customFormat="1" ht="12.75" x14ac:dyDescent="0.25">
      <c r="A66" s="23" t="s">
        <v>105</v>
      </c>
      <c r="B66" s="24">
        <v>120</v>
      </c>
      <c r="C66" s="12">
        <f t="shared" si="0"/>
        <v>960</v>
      </c>
      <c r="D66" s="25"/>
      <c r="E66" s="25"/>
      <c r="F66" s="26"/>
      <c r="G66" s="24">
        <v>104</v>
      </c>
      <c r="H66" s="26"/>
      <c r="I66" s="27"/>
      <c r="J66" s="28"/>
      <c r="K66" s="28"/>
      <c r="L66" s="25"/>
      <c r="M66" s="25"/>
      <c r="N66" s="25"/>
      <c r="O66" s="26"/>
      <c r="P66" s="27"/>
      <c r="Q66" s="29"/>
      <c r="R66" s="30"/>
      <c r="S66" s="27"/>
      <c r="T66" s="31"/>
      <c r="U66" s="27"/>
      <c r="V66" s="32"/>
      <c r="W66" s="32"/>
      <c r="X66" s="20"/>
      <c r="Y66" s="21"/>
    </row>
    <row r="67" spans="1:25" s="22" customFormat="1" ht="12.75" x14ac:dyDescent="0.25">
      <c r="A67" s="23" t="s">
        <v>106</v>
      </c>
      <c r="B67" s="24">
        <v>3300</v>
      </c>
      <c r="C67" s="12">
        <f t="shared" si="0"/>
        <v>26400</v>
      </c>
      <c r="D67" s="25"/>
      <c r="E67" s="25"/>
      <c r="F67" s="26"/>
      <c r="G67" s="24">
        <v>156</v>
      </c>
      <c r="H67" s="26"/>
      <c r="I67" s="27"/>
      <c r="J67" s="28"/>
      <c r="K67" s="28"/>
      <c r="L67" s="25"/>
      <c r="M67" s="25"/>
      <c r="N67" s="25"/>
      <c r="O67" s="26"/>
      <c r="P67" s="27"/>
      <c r="Q67" s="29"/>
      <c r="R67" s="30"/>
      <c r="S67" s="27"/>
      <c r="T67" s="31"/>
      <c r="U67" s="27"/>
      <c r="V67" s="32"/>
      <c r="W67" s="32"/>
      <c r="X67" s="20"/>
      <c r="Y67" s="21"/>
    </row>
    <row r="68" spans="1:25" s="22" customFormat="1" ht="12.75" x14ac:dyDescent="0.25">
      <c r="A68" s="23" t="s">
        <v>107</v>
      </c>
      <c r="B68" s="24">
        <v>1000</v>
      </c>
      <c r="C68" s="12">
        <f t="shared" si="0"/>
        <v>8000</v>
      </c>
      <c r="D68" s="25"/>
      <c r="E68" s="25"/>
      <c r="F68" s="26"/>
      <c r="G68" s="24">
        <v>260</v>
      </c>
      <c r="H68" s="26"/>
      <c r="I68" s="27"/>
      <c r="J68" s="28"/>
      <c r="K68" s="28"/>
      <c r="L68" s="25"/>
      <c r="M68" s="25"/>
      <c r="N68" s="25"/>
      <c r="O68" s="26"/>
      <c r="P68" s="27"/>
      <c r="Q68" s="29"/>
      <c r="R68" s="30"/>
      <c r="S68" s="27"/>
      <c r="T68" s="31"/>
      <c r="U68" s="27"/>
      <c r="V68" s="32"/>
      <c r="W68" s="32"/>
      <c r="X68" s="20"/>
      <c r="Y68" s="21"/>
    </row>
    <row r="69" spans="1:25" s="22" customFormat="1" ht="12.75" x14ac:dyDescent="0.25">
      <c r="A69" s="23" t="s">
        <v>108</v>
      </c>
      <c r="B69" s="24">
        <v>100</v>
      </c>
      <c r="C69" s="12">
        <f t="shared" si="0"/>
        <v>800</v>
      </c>
      <c r="D69" s="25"/>
      <c r="E69" s="25"/>
      <c r="F69" s="26"/>
      <c r="G69" s="24">
        <v>50</v>
      </c>
      <c r="H69" s="26"/>
      <c r="I69" s="27"/>
      <c r="J69" s="28"/>
      <c r="K69" s="28"/>
      <c r="L69" s="25"/>
      <c r="M69" s="25"/>
      <c r="N69" s="25"/>
      <c r="O69" s="26"/>
      <c r="P69" s="27"/>
      <c r="Q69" s="29"/>
      <c r="R69" s="30"/>
      <c r="S69" s="27"/>
      <c r="T69" s="31"/>
      <c r="U69" s="27"/>
      <c r="V69" s="32"/>
      <c r="W69" s="32"/>
      <c r="X69" s="20"/>
      <c r="Y69" s="21"/>
    </row>
    <row r="70" spans="1:25" s="22" customFormat="1" ht="12.75" x14ac:dyDescent="0.25">
      <c r="A70" s="23" t="s">
        <v>109</v>
      </c>
      <c r="B70" s="24">
        <v>500</v>
      </c>
      <c r="C70" s="12">
        <f t="shared" si="0"/>
        <v>4000</v>
      </c>
      <c r="D70" s="25"/>
      <c r="E70" s="25"/>
      <c r="F70" s="26"/>
      <c r="G70" s="24">
        <v>104</v>
      </c>
      <c r="H70" s="26"/>
      <c r="I70" s="27"/>
      <c r="J70" s="28"/>
      <c r="K70" s="28"/>
      <c r="L70" s="25"/>
      <c r="M70" s="25"/>
      <c r="N70" s="25"/>
      <c r="O70" s="26"/>
      <c r="P70" s="27"/>
      <c r="Q70" s="29"/>
      <c r="R70" s="30"/>
      <c r="S70" s="27"/>
      <c r="T70" s="31"/>
      <c r="U70" s="27"/>
      <c r="V70" s="32"/>
      <c r="W70" s="32"/>
      <c r="X70" s="20"/>
      <c r="Y70" s="21"/>
    </row>
    <row r="71" spans="1:25" s="22" customFormat="1" ht="12.75" x14ac:dyDescent="0.25">
      <c r="A71" s="23" t="s">
        <v>110</v>
      </c>
      <c r="B71" s="24">
        <v>1500</v>
      </c>
      <c r="C71" s="12">
        <f t="shared" si="0"/>
        <v>12000</v>
      </c>
      <c r="D71" s="25"/>
      <c r="E71" s="25"/>
      <c r="F71" s="26"/>
      <c r="G71" s="24">
        <v>156</v>
      </c>
      <c r="H71" s="26"/>
      <c r="I71" s="27"/>
      <c r="J71" s="28"/>
      <c r="K71" s="28"/>
      <c r="L71" s="25"/>
      <c r="M71" s="25"/>
      <c r="N71" s="25"/>
      <c r="O71" s="26"/>
      <c r="P71" s="27"/>
      <c r="Q71" s="29"/>
      <c r="R71" s="30"/>
      <c r="S71" s="27"/>
      <c r="T71" s="31"/>
      <c r="U71" s="27"/>
      <c r="V71" s="32"/>
      <c r="W71" s="32"/>
      <c r="X71" s="20"/>
      <c r="Y71" s="21"/>
    </row>
    <row r="72" spans="1:25" s="22" customFormat="1" ht="12.75" x14ac:dyDescent="0.25">
      <c r="A72" s="23" t="s">
        <v>111</v>
      </c>
      <c r="B72" s="24">
        <v>400</v>
      </c>
      <c r="C72" s="12">
        <f t="shared" si="0"/>
        <v>3200</v>
      </c>
      <c r="D72" s="25"/>
      <c r="E72" s="25"/>
      <c r="F72" s="26"/>
      <c r="G72" s="24">
        <v>104</v>
      </c>
      <c r="H72" s="26"/>
      <c r="I72" s="27"/>
      <c r="J72" s="28"/>
      <c r="K72" s="28"/>
      <c r="L72" s="25"/>
      <c r="M72" s="25"/>
      <c r="N72" s="25"/>
      <c r="O72" s="26"/>
      <c r="P72" s="27"/>
      <c r="Q72" s="29"/>
      <c r="R72" s="30"/>
      <c r="S72" s="27"/>
      <c r="T72" s="31"/>
      <c r="U72" s="27"/>
      <c r="V72" s="32"/>
      <c r="W72" s="32"/>
      <c r="X72" s="20"/>
      <c r="Y72" s="21"/>
    </row>
    <row r="73" spans="1:25" s="22" customFormat="1" ht="12.75" x14ac:dyDescent="0.25">
      <c r="A73" s="23" t="s">
        <v>112</v>
      </c>
      <c r="B73" s="24">
        <v>1100</v>
      </c>
      <c r="C73" s="12">
        <f t="shared" si="0"/>
        <v>8800</v>
      </c>
      <c r="D73" s="25"/>
      <c r="E73" s="25"/>
      <c r="F73" s="26"/>
      <c r="G73" s="24">
        <v>156</v>
      </c>
      <c r="H73" s="26"/>
      <c r="I73" s="27"/>
      <c r="J73" s="28"/>
      <c r="K73" s="28"/>
      <c r="L73" s="25"/>
      <c r="M73" s="25"/>
      <c r="N73" s="25"/>
      <c r="O73" s="26"/>
      <c r="P73" s="27"/>
      <c r="Q73" s="29"/>
      <c r="R73" s="30"/>
      <c r="S73" s="27"/>
      <c r="T73" s="31"/>
      <c r="U73" s="27"/>
      <c r="V73" s="32"/>
      <c r="W73" s="32"/>
      <c r="X73" s="20"/>
      <c r="Y73" s="21"/>
    </row>
    <row r="74" spans="1:25" s="22" customFormat="1" ht="12.75" x14ac:dyDescent="0.25">
      <c r="A74" s="23" t="s">
        <v>113</v>
      </c>
      <c r="B74" s="24">
        <v>700</v>
      </c>
      <c r="C74" s="12">
        <f t="shared" si="0"/>
        <v>5600</v>
      </c>
      <c r="D74" s="25"/>
      <c r="E74" s="25"/>
      <c r="F74" s="26"/>
      <c r="G74" s="24">
        <v>260</v>
      </c>
      <c r="H74" s="26"/>
      <c r="I74" s="27"/>
      <c r="J74" s="28"/>
      <c r="K74" s="28"/>
      <c r="L74" s="25"/>
      <c r="M74" s="25"/>
      <c r="N74" s="25"/>
      <c r="O74" s="26"/>
      <c r="P74" s="27"/>
      <c r="Q74" s="29"/>
      <c r="R74" s="30"/>
      <c r="S74" s="27"/>
      <c r="T74" s="31"/>
      <c r="U74" s="27"/>
      <c r="V74" s="32"/>
      <c r="W74" s="32"/>
      <c r="X74" s="20"/>
      <c r="Y74" s="21"/>
    </row>
    <row r="75" spans="1:25" s="22" customFormat="1" ht="12.75" x14ac:dyDescent="0.25">
      <c r="A75" s="23" t="s">
        <v>114</v>
      </c>
      <c r="B75" s="24">
        <v>800</v>
      </c>
      <c r="C75" s="12">
        <f t="shared" si="0"/>
        <v>6400</v>
      </c>
      <c r="D75" s="25"/>
      <c r="E75" s="25"/>
      <c r="F75" s="26"/>
      <c r="G75" s="24">
        <v>156</v>
      </c>
      <c r="H75" s="26"/>
      <c r="I75" s="27"/>
      <c r="J75" s="28"/>
      <c r="K75" s="28"/>
      <c r="L75" s="25"/>
      <c r="M75" s="25"/>
      <c r="N75" s="25"/>
      <c r="O75" s="26"/>
      <c r="P75" s="27"/>
      <c r="Q75" s="29"/>
      <c r="R75" s="30"/>
      <c r="S75" s="27"/>
      <c r="T75" s="31"/>
      <c r="U75" s="27"/>
      <c r="V75" s="32"/>
      <c r="W75" s="32"/>
      <c r="X75" s="20"/>
      <c r="Y75" s="21"/>
    </row>
    <row r="76" spans="1:25" s="22" customFormat="1" ht="12.75" x14ac:dyDescent="0.25">
      <c r="A76" s="23" t="s">
        <v>115</v>
      </c>
      <c r="B76" s="24">
        <v>120</v>
      </c>
      <c r="C76" s="12">
        <f t="shared" si="0"/>
        <v>960</v>
      </c>
      <c r="D76" s="25"/>
      <c r="E76" s="25"/>
      <c r="F76" s="26"/>
      <c r="G76" s="24">
        <v>104</v>
      </c>
      <c r="H76" s="26"/>
      <c r="I76" s="27"/>
      <c r="J76" s="28"/>
      <c r="K76" s="28"/>
      <c r="L76" s="25"/>
      <c r="M76" s="25"/>
      <c r="N76" s="25"/>
      <c r="O76" s="26"/>
      <c r="P76" s="27"/>
      <c r="Q76" s="29"/>
      <c r="R76" s="30"/>
      <c r="S76" s="27"/>
      <c r="T76" s="31"/>
      <c r="U76" s="27"/>
      <c r="V76" s="32"/>
      <c r="W76" s="32"/>
      <c r="X76" s="20"/>
      <c r="Y76" s="21"/>
    </row>
    <row r="77" spans="1:25" s="22" customFormat="1" ht="12.75" x14ac:dyDescent="0.25">
      <c r="A77" s="50" t="s">
        <v>116</v>
      </c>
      <c r="B77" s="24">
        <v>400</v>
      </c>
      <c r="C77" s="12">
        <f t="shared" si="0"/>
        <v>3200</v>
      </c>
      <c r="D77" s="25"/>
      <c r="E77" s="25"/>
      <c r="F77" s="26"/>
      <c r="G77" s="24">
        <v>156</v>
      </c>
      <c r="H77" s="26"/>
      <c r="I77" s="27"/>
      <c r="J77" s="28"/>
      <c r="K77" s="28"/>
      <c r="L77" s="25"/>
      <c r="M77" s="25"/>
      <c r="N77" s="25"/>
      <c r="O77" s="26"/>
      <c r="P77" s="27"/>
      <c r="Q77" s="29"/>
      <c r="R77" s="30"/>
      <c r="S77" s="27"/>
      <c r="T77" s="31"/>
      <c r="U77" s="27"/>
      <c r="V77" s="32"/>
      <c r="W77" s="32"/>
      <c r="X77" s="20"/>
      <c r="Y77" s="21"/>
    </row>
    <row r="78" spans="1:25" s="22" customFormat="1" ht="12.75" x14ac:dyDescent="0.25">
      <c r="A78" s="23" t="s">
        <v>117</v>
      </c>
      <c r="B78" s="24">
        <v>200</v>
      </c>
      <c r="C78" s="12">
        <f t="shared" si="0"/>
        <v>1600</v>
      </c>
      <c r="D78" s="25"/>
      <c r="E78" s="25"/>
      <c r="F78" s="26"/>
      <c r="G78" s="24">
        <v>104</v>
      </c>
      <c r="H78" s="26"/>
      <c r="I78" s="27"/>
      <c r="J78" s="28"/>
      <c r="K78" s="28"/>
      <c r="L78" s="25"/>
      <c r="M78" s="25"/>
      <c r="N78" s="25"/>
      <c r="O78" s="26"/>
      <c r="P78" s="27"/>
      <c r="Q78" s="29"/>
      <c r="R78" s="30"/>
      <c r="S78" s="27"/>
      <c r="T78" s="31"/>
      <c r="U78" s="27"/>
      <c r="V78" s="32"/>
      <c r="W78" s="32"/>
      <c r="X78" s="20"/>
      <c r="Y78" s="21"/>
    </row>
    <row r="79" spans="1:25" s="22" customFormat="1" ht="12.75" x14ac:dyDescent="0.25">
      <c r="A79" s="23" t="s">
        <v>118</v>
      </c>
      <c r="B79" s="24">
        <v>300</v>
      </c>
      <c r="C79" s="12">
        <f t="shared" si="0"/>
        <v>2400</v>
      </c>
      <c r="D79" s="25"/>
      <c r="E79" s="25"/>
      <c r="F79" s="26"/>
      <c r="G79" s="24">
        <v>104</v>
      </c>
      <c r="H79" s="26"/>
      <c r="I79" s="27"/>
      <c r="J79" s="28"/>
      <c r="K79" s="28"/>
      <c r="L79" s="25"/>
      <c r="M79" s="25"/>
      <c r="N79" s="25"/>
      <c r="O79" s="26"/>
      <c r="P79" s="27"/>
      <c r="Q79" s="29"/>
      <c r="R79" s="30"/>
      <c r="S79" s="27"/>
      <c r="T79" s="31"/>
      <c r="U79" s="27"/>
      <c r="V79" s="32"/>
      <c r="W79" s="32"/>
      <c r="X79" s="20"/>
      <c r="Y79" s="21"/>
    </row>
    <row r="80" spans="1:25" s="22" customFormat="1" ht="12.75" x14ac:dyDescent="0.25">
      <c r="A80" s="23" t="s">
        <v>119</v>
      </c>
      <c r="B80" s="24">
        <v>150</v>
      </c>
      <c r="C80" s="12">
        <f t="shared" si="0"/>
        <v>1200</v>
      </c>
      <c r="D80" s="25"/>
      <c r="E80" s="25"/>
      <c r="F80" s="26"/>
      <c r="G80" s="24">
        <v>104</v>
      </c>
      <c r="H80" s="26"/>
      <c r="I80" s="27"/>
      <c r="J80" s="28"/>
      <c r="K80" s="28"/>
      <c r="L80" s="25"/>
      <c r="M80" s="25"/>
      <c r="N80" s="25"/>
      <c r="O80" s="26"/>
      <c r="P80" s="27"/>
      <c r="Q80" s="29"/>
      <c r="R80" s="30"/>
      <c r="S80" s="27"/>
      <c r="T80" s="31"/>
      <c r="U80" s="27"/>
      <c r="V80" s="32"/>
      <c r="W80" s="32"/>
      <c r="X80" s="20"/>
      <c r="Y80" s="21"/>
    </row>
    <row r="81" spans="1:25" s="22" customFormat="1" ht="12.75" x14ac:dyDescent="0.25">
      <c r="A81" s="23" t="s">
        <v>120</v>
      </c>
      <c r="B81" s="24">
        <v>2500</v>
      </c>
      <c r="C81" s="12">
        <f t="shared" si="0"/>
        <v>20000</v>
      </c>
      <c r="D81" s="25"/>
      <c r="E81" s="25"/>
      <c r="F81" s="26"/>
      <c r="G81" s="24">
        <v>156</v>
      </c>
      <c r="H81" s="26"/>
      <c r="I81" s="27"/>
      <c r="J81" s="28"/>
      <c r="K81" s="28"/>
      <c r="L81" s="25"/>
      <c r="M81" s="25"/>
      <c r="N81" s="25"/>
      <c r="O81" s="26"/>
      <c r="P81" s="27"/>
      <c r="Q81" s="29"/>
      <c r="R81" s="30"/>
      <c r="S81" s="27"/>
      <c r="T81" s="31"/>
      <c r="U81" s="27"/>
      <c r="V81" s="32"/>
      <c r="W81" s="32"/>
      <c r="X81" s="20"/>
      <c r="Y81" s="21"/>
    </row>
    <row r="82" spans="1:25" s="22" customFormat="1" ht="12.75" x14ac:dyDescent="0.25">
      <c r="A82" s="23" t="s">
        <v>121</v>
      </c>
      <c r="B82" s="24">
        <v>300</v>
      </c>
      <c r="C82" s="12">
        <f t="shared" si="0"/>
        <v>2400</v>
      </c>
      <c r="D82" s="25"/>
      <c r="E82" s="25"/>
      <c r="F82" s="26"/>
      <c r="G82" s="24">
        <v>104</v>
      </c>
      <c r="H82" s="26"/>
      <c r="I82" s="27"/>
      <c r="J82" s="28"/>
      <c r="K82" s="28"/>
      <c r="L82" s="25"/>
      <c r="M82" s="25"/>
      <c r="N82" s="25"/>
      <c r="O82" s="26"/>
      <c r="P82" s="27"/>
      <c r="Q82" s="29"/>
      <c r="R82" s="30"/>
      <c r="S82" s="27"/>
      <c r="T82" s="31"/>
      <c r="U82" s="27"/>
      <c r="V82" s="32"/>
      <c r="W82" s="32"/>
      <c r="X82" s="20"/>
      <c r="Y82" s="21"/>
    </row>
    <row r="83" spans="1:25" s="22" customFormat="1" ht="12.75" x14ac:dyDescent="0.25">
      <c r="A83" s="23" t="s">
        <v>122</v>
      </c>
      <c r="B83" s="24">
        <v>350</v>
      </c>
      <c r="C83" s="12">
        <f t="shared" si="0"/>
        <v>2800</v>
      </c>
      <c r="D83" s="25"/>
      <c r="E83" s="25"/>
      <c r="F83" s="26"/>
      <c r="G83" s="24">
        <v>104</v>
      </c>
      <c r="H83" s="26"/>
      <c r="I83" s="27"/>
      <c r="J83" s="28"/>
      <c r="K83" s="28"/>
      <c r="L83" s="25"/>
      <c r="M83" s="25"/>
      <c r="N83" s="25"/>
      <c r="O83" s="26"/>
      <c r="P83" s="27"/>
      <c r="Q83" s="29"/>
      <c r="R83" s="30"/>
      <c r="S83" s="27"/>
      <c r="T83" s="31"/>
      <c r="U83" s="27"/>
      <c r="V83" s="32"/>
      <c r="W83" s="32"/>
      <c r="X83" s="20"/>
      <c r="Y83" s="21"/>
    </row>
    <row r="84" spans="1:25" s="22" customFormat="1" ht="12.75" x14ac:dyDescent="0.25">
      <c r="A84" s="23" t="s">
        <v>125</v>
      </c>
      <c r="B84" s="24">
        <v>350</v>
      </c>
      <c r="C84" s="12">
        <f t="shared" si="0"/>
        <v>2800</v>
      </c>
      <c r="D84" s="25"/>
      <c r="E84" s="25"/>
      <c r="F84" s="26"/>
      <c r="G84" s="24">
        <v>104</v>
      </c>
      <c r="H84" s="26"/>
      <c r="I84" s="27"/>
      <c r="J84" s="28"/>
      <c r="K84" s="28"/>
      <c r="L84" s="25"/>
      <c r="M84" s="25"/>
      <c r="N84" s="25"/>
      <c r="O84" s="26"/>
      <c r="P84" s="27"/>
      <c r="Q84" s="29"/>
      <c r="R84" s="30"/>
      <c r="S84" s="27"/>
      <c r="T84" s="31"/>
      <c r="U84" s="27"/>
      <c r="V84" s="32"/>
      <c r="W84" s="32"/>
      <c r="X84" s="20"/>
      <c r="Y84" s="21"/>
    </row>
    <row r="85" spans="1:25" s="22" customFormat="1" ht="12.75" x14ac:dyDescent="0.25">
      <c r="A85" s="23" t="s">
        <v>126</v>
      </c>
      <c r="B85" s="24">
        <v>200</v>
      </c>
      <c r="C85" s="12">
        <f t="shared" si="0"/>
        <v>1600</v>
      </c>
      <c r="D85" s="25"/>
      <c r="E85" s="25"/>
      <c r="F85" s="26"/>
      <c r="G85" s="24">
        <v>104</v>
      </c>
      <c r="H85" s="26"/>
      <c r="I85" s="27"/>
      <c r="J85" s="28"/>
      <c r="K85" s="28"/>
      <c r="L85" s="25"/>
      <c r="M85" s="25"/>
      <c r="N85" s="25"/>
      <c r="O85" s="26"/>
      <c r="P85" s="27"/>
      <c r="Q85" s="29"/>
      <c r="R85" s="30"/>
      <c r="S85" s="27"/>
      <c r="T85" s="31"/>
      <c r="U85" s="27"/>
      <c r="V85" s="32"/>
      <c r="W85" s="32"/>
      <c r="X85" s="20"/>
      <c r="Y85" s="21"/>
    </row>
    <row r="86" spans="1:25" s="22" customFormat="1" ht="12.75" x14ac:dyDescent="0.25">
      <c r="A86" s="23" t="s">
        <v>127</v>
      </c>
      <c r="B86" s="24">
        <v>50</v>
      </c>
      <c r="C86" s="12">
        <f t="shared" si="0"/>
        <v>400</v>
      </c>
      <c r="D86" s="25"/>
      <c r="E86" s="25"/>
      <c r="F86" s="26"/>
      <c r="G86" s="24">
        <v>104</v>
      </c>
      <c r="H86" s="26"/>
      <c r="I86" s="27"/>
      <c r="J86" s="28"/>
      <c r="K86" s="28"/>
      <c r="L86" s="25"/>
      <c r="M86" s="25"/>
      <c r="N86" s="25"/>
      <c r="O86" s="26"/>
      <c r="P86" s="27"/>
      <c r="Q86" s="29"/>
      <c r="R86" s="30"/>
      <c r="S86" s="27"/>
      <c r="T86" s="31"/>
      <c r="U86" s="27"/>
      <c r="V86" s="32"/>
      <c r="W86" s="32"/>
      <c r="X86" s="20"/>
      <c r="Y86" s="21"/>
    </row>
    <row r="87" spans="1:25" s="22" customFormat="1" ht="12.75" x14ac:dyDescent="0.25">
      <c r="A87" s="23" t="s">
        <v>128</v>
      </c>
      <c r="B87" s="24">
        <v>70</v>
      </c>
      <c r="C87" s="12">
        <f t="shared" si="0"/>
        <v>560</v>
      </c>
      <c r="D87" s="25"/>
      <c r="E87" s="25"/>
      <c r="F87" s="26"/>
      <c r="G87" s="24">
        <v>104</v>
      </c>
      <c r="H87" s="26"/>
      <c r="I87" s="27"/>
      <c r="J87" s="28"/>
      <c r="K87" s="28"/>
      <c r="L87" s="25"/>
      <c r="M87" s="25"/>
      <c r="N87" s="25"/>
      <c r="O87" s="26"/>
      <c r="P87" s="27"/>
      <c r="Q87" s="29"/>
      <c r="R87" s="30"/>
      <c r="S87" s="27"/>
      <c r="T87" s="31"/>
      <c r="U87" s="27"/>
      <c r="V87" s="32"/>
      <c r="W87" s="32"/>
      <c r="X87" s="20"/>
      <c r="Y87" s="21"/>
    </row>
    <row r="88" spans="1:25" s="22" customFormat="1" ht="12.75" x14ac:dyDescent="0.25">
      <c r="A88" s="23" t="s">
        <v>129</v>
      </c>
      <c r="B88" s="24">
        <v>60</v>
      </c>
      <c r="C88" s="12">
        <f t="shared" si="0"/>
        <v>480</v>
      </c>
      <c r="D88" s="25"/>
      <c r="E88" s="25"/>
      <c r="F88" s="26"/>
      <c r="G88" s="24">
        <v>104</v>
      </c>
      <c r="H88" s="26"/>
      <c r="I88" s="27"/>
      <c r="J88" s="28"/>
      <c r="K88" s="28"/>
      <c r="L88" s="25"/>
      <c r="M88" s="25"/>
      <c r="N88" s="25"/>
      <c r="O88" s="26"/>
      <c r="P88" s="27"/>
      <c r="Q88" s="29"/>
      <c r="R88" s="30"/>
      <c r="S88" s="27"/>
      <c r="T88" s="31"/>
      <c r="U88" s="27"/>
      <c r="V88" s="32"/>
      <c r="W88" s="32"/>
      <c r="X88" s="20"/>
      <c r="Y88" s="21"/>
    </row>
    <row r="89" spans="1:25" s="22" customFormat="1" ht="12.75" x14ac:dyDescent="0.25">
      <c r="A89" s="23" t="s">
        <v>130</v>
      </c>
      <c r="B89" s="24">
        <v>80</v>
      </c>
      <c r="C89" s="12">
        <f t="shared" si="0"/>
        <v>640</v>
      </c>
      <c r="D89" s="25"/>
      <c r="E89" s="25"/>
      <c r="F89" s="26"/>
      <c r="G89" s="24">
        <v>104</v>
      </c>
      <c r="H89" s="26"/>
      <c r="I89" s="27"/>
      <c r="J89" s="28"/>
      <c r="K89" s="28"/>
      <c r="L89" s="25"/>
      <c r="M89" s="25"/>
      <c r="N89" s="25"/>
      <c r="O89" s="26"/>
      <c r="P89" s="27"/>
      <c r="Q89" s="29"/>
      <c r="R89" s="30"/>
      <c r="S89" s="27"/>
      <c r="T89" s="31"/>
      <c r="U89" s="27"/>
      <c r="V89" s="32"/>
      <c r="W89" s="32"/>
      <c r="X89" s="20"/>
      <c r="Y89" s="21"/>
    </row>
    <row r="90" spans="1:25" s="22" customFormat="1" ht="12.75" x14ac:dyDescent="0.25">
      <c r="A90" s="23" t="s">
        <v>131</v>
      </c>
      <c r="B90" s="24">
        <v>500</v>
      </c>
      <c r="C90" s="12">
        <f t="shared" si="0"/>
        <v>4000</v>
      </c>
      <c r="D90" s="25"/>
      <c r="E90" s="25"/>
      <c r="F90" s="26"/>
      <c r="G90" s="24">
        <v>300</v>
      </c>
      <c r="H90" s="26"/>
      <c r="I90" s="27"/>
      <c r="J90" s="28"/>
      <c r="K90" s="28"/>
      <c r="L90" s="25"/>
      <c r="M90" s="25"/>
      <c r="N90" s="25"/>
      <c r="O90" s="26"/>
      <c r="P90" s="27"/>
      <c r="Q90" s="29"/>
      <c r="R90" s="30"/>
      <c r="S90" s="27"/>
      <c r="T90" s="31"/>
      <c r="U90" s="27"/>
      <c r="V90" s="32"/>
      <c r="W90" s="32"/>
      <c r="X90" s="20"/>
      <c r="Y90" s="21"/>
    </row>
    <row r="91" spans="1:25" s="22" customFormat="1" ht="12.75" x14ac:dyDescent="0.25">
      <c r="A91" s="23" t="s">
        <v>132</v>
      </c>
      <c r="B91" s="24">
        <v>88</v>
      </c>
      <c r="C91" s="12">
        <f t="shared" si="0"/>
        <v>704</v>
      </c>
      <c r="D91" s="25"/>
      <c r="E91" s="25"/>
      <c r="F91" s="26"/>
      <c r="G91" s="24">
        <v>104</v>
      </c>
      <c r="H91" s="26"/>
      <c r="I91" s="27"/>
      <c r="J91" s="28"/>
      <c r="K91" s="28"/>
      <c r="L91" s="25"/>
      <c r="M91" s="25"/>
      <c r="N91" s="25"/>
      <c r="O91" s="26"/>
      <c r="P91" s="27"/>
      <c r="Q91" s="29"/>
      <c r="R91" s="30"/>
      <c r="S91" s="27"/>
      <c r="T91" s="31"/>
      <c r="U91" s="27"/>
      <c r="V91" s="32"/>
      <c r="W91" s="32"/>
      <c r="X91" s="20"/>
      <c r="Y91" s="21"/>
    </row>
    <row r="92" spans="1:25" s="22" customFormat="1" ht="12.75" x14ac:dyDescent="0.25">
      <c r="A92" s="23" t="s">
        <v>133</v>
      </c>
      <c r="B92" s="24">
        <v>82</v>
      </c>
      <c r="C92" s="12">
        <f t="shared" si="0"/>
        <v>656</v>
      </c>
      <c r="D92" s="25"/>
      <c r="E92" s="25"/>
      <c r="F92" s="26"/>
      <c r="G92" s="24">
        <v>104</v>
      </c>
      <c r="H92" s="26"/>
      <c r="I92" s="27"/>
      <c r="J92" s="28"/>
      <c r="K92" s="28"/>
      <c r="L92" s="25"/>
      <c r="M92" s="25"/>
      <c r="N92" s="25"/>
      <c r="O92" s="26"/>
      <c r="P92" s="27"/>
      <c r="Q92" s="29"/>
      <c r="R92" s="30"/>
      <c r="S92" s="27"/>
      <c r="T92" s="31"/>
      <c r="U92" s="27"/>
      <c r="V92" s="32"/>
      <c r="W92" s="32"/>
      <c r="X92" s="20"/>
      <c r="Y92" s="21"/>
    </row>
    <row r="93" spans="1:25" s="22" customFormat="1" ht="12.75" x14ac:dyDescent="0.25">
      <c r="A93" s="23" t="s">
        <v>134</v>
      </c>
      <c r="B93" s="24">
        <v>400</v>
      </c>
      <c r="C93" s="12">
        <f t="shared" si="0"/>
        <v>3200</v>
      </c>
      <c r="D93" s="25"/>
      <c r="E93" s="25"/>
      <c r="F93" s="26"/>
      <c r="G93" s="24">
        <v>156</v>
      </c>
      <c r="H93" s="26"/>
      <c r="I93" s="27"/>
      <c r="J93" s="28"/>
      <c r="K93" s="28"/>
      <c r="L93" s="25"/>
      <c r="M93" s="25"/>
      <c r="N93" s="25"/>
      <c r="O93" s="26"/>
      <c r="P93" s="27"/>
      <c r="Q93" s="29"/>
      <c r="R93" s="30"/>
      <c r="S93" s="27"/>
      <c r="T93" s="31"/>
      <c r="U93" s="27"/>
      <c r="V93" s="32"/>
      <c r="W93" s="32"/>
      <c r="X93" s="20"/>
      <c r="Y93" s="21"/>
    </row>
    <row r="94" spans="1:25" s="66" customFormat="1" ht="12.75" x14ac:dyDescent="0.25">
      <c r="A94" s="53" t="s">
        <v>135</v>
      </c>
      <c r="B94" s="54">
        <v>200</v>
      </c>
      <c r="C94" s="55">
        <f t="shared" si="0"/>
        <v>1600</v>
      </c>
      <c r="D94" s="56"/>
      <c r="E94" s="56"/>
      <c r="F94" s="57"/>
      <c r="G94" s="54">
        <v>104</v>
      </c>
      <c r="H94" s="57"/>
      <c r="I94" s="58"/>
      <c r="J94" s="59"/>
      <c r="K94" s="59"/>
      <c r="L94" s="56"/>
      <c r="M94" s="56"/>
      <c r="N94" s="56"/>
      <c r="O94" s="57"/>
      <c r="P94" s="58"/>
      <c r="Q94" s="60"/>
      <c r="R94" s="61"/>
      <c r="S94" s="58"/>
      <c r="T94" s="62"/>
      <c r="U94" s="58"/>
      <c r="V94" s="63"/>
      <c r="W94" s="63"/>
      <c r="X94" s="64"/>
      <c r="Y94" s="65"/>
    </row>
    <row r="96" spans="1:25" ht="15.75" thickBot="1" x14ac:dyDescent="0.3"/>
    <row r="97" spans="16:25" ht="15.75" x14ac:dyDescent="0.25">
      <c r="P97" s="35" t="s">
        <v>28</v>
      </c>
      <c r="Q97" s="36"/>
      <c r="R97" s="36"/>
      <c r="S97" s="36"/>
      <c r="T97" s="36"/>
      <c r="U97" s="36"/>
      <c r="V97" s="36"/>
      <c r="W97" s="37"/>
      <c r="X97" s="36"/>
      <c r="Y97" s="38">
        <f>SUM(V3:V94)</f>
        <v>0</v>
      </c>
    </row>
    <row r="98" spans="16:25" ht="15.75" x14ac:dyDescent="0.25">
      <c r="P98" s="39" t="s">
        <v>29</v>
      </c>
      <c r="Q98" s="40"/>
      <c r="R98" s="40"/>
      <c r="S98" s="40"/>
      <c r="T98" s="40"/>
      <c r="U98" s="40"/>
      <c r="V98" s="40"/>
      <c r="W98" s="41"/>
      <c r="X98" s="40"/>
      <c r="Y98" s="42">
        <f>SUM(W3:W94)</f>
        <v>0</v>
      </c>
    </row>
    <row r="99" spans="16:25" ht="15.75" x14ac:dyDescent="0.25">
      <c r="P99" s="43" t="s">
        <v>136</v>
      </c>
      <c r="Q99" s="44"/>
      <c r="R99" s="44"/>
      <c r="S99" s="44"/>
      <c r="T99" s="44"/>
      <c r="U99" s="44"/>
      <c r="V99" s="44"/>
      <c r="W99" s="45"/>
      <c r="X99" s="44"/>
      <c r="Y99" s="46">
        <f>SUM(X3:X94)</f>
        <v>0</v>
      </c>
    </row>
    <row r="100" spans="16:25" ht="16.5" thickBot="1" x14ac:dyDescent="0.3">
      <c r="P100" s="47" t="s">
        <v>137</v>
      </c>
      <c r="Q100" s="48"/>
      <c r="R100" s="48"/>
      <c r="S100" s="48"/>
      <c r="T100" s="48"/>
      <c r="U100" s="48"/>
      <c r="V100" s="48"/>
      <c r="W100" s="48"/>
      <c r="X100" s="48"/>
      <c r="Y100" s="49">
        <f>SUM(Y3:Y94)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C185-BD77-4D9E-9E8A-13C6EF8E2B8E}">
  <dimension ref="A1:Y102"/>
  <sheetViews>
    <sheetView workbookViewId="0">
      <selection activeCell="C26" sqref="C26"/>
    </sheetView>
  </sheetViews>
  <sheetFormatPr defaultRowHeight="15" x14ac:dyDescent="0.25"/>
  <cols>
    <col min="1" max="1" width="20.140625" bestFit="1" customWidth="1"/>
    <col min="2" max="3" width="8.85546875" bestFit="1" customWidth="1"/>
    <col min="4" max="4" width="11.28515625" customWidth="1"/>
    <col min="5" max="5" width="10.85546875" customWidth="1"/>
    <col min="6" max="6" width="11" customWidth="1"/>
    <col min="7" max="7" width="8.5703125" bestFit="1" customWidth="1"/>
    <col min="8" max="8" width="8.85546875" bestFit="1" customWidth="1"/>
    <col min="9" max="9" width="9" bestFit="1" customWidth="1"/>
    <col min="10" max="10" width="13" style="33" customWidth="1"/>
    <col min="11" max="11" width="9" style="33" bestFit="1" customWidth="1"/>
    <col min="12" max="12" width="8.85546875" bestFit="1" customWidth="1"/>
    <col min="13" max="13" width="8.5703125" bestFit="1" customWidth="1"/>
    <col min="14" max="14" width="9.7109375" customWidth="1"/>
    <col min="15" max="15" width="13.42578125" customWidth="1"/>
    <col min="16" max="16" width="14.42578125" bestFit="1" customWidth="1"/>
    <col min="17" max="17" width="11.7109375" bestFit="1" customWidth="1"/>
    <col min="18" max="18" width="15.140625" style="34" customWidth="1"/>
    <col min="19" max="19" width="14.42578125" bestFit="1" customWidth="1"/>
    <col min="20" max="20" width="8.7109375" bestFit="1" customWidth="1"/>
    <col min="21" max="21" width="12.140625" customWidth="1"/>
    <col min="22" max="22" width="10.7109375" customWidth="1"/>
    <col min="23" max="23" width="9" bestFit="1" customWidth="1"/>
    <col min="24" max="24" width="10.140625" bestFit="1" customWidth="1"/>
    <col min="25" max="25" width="12.42578125" bestFit="1" customWidth="1"/>
  </cols>
  <sheetData>
    <row r="1" spans="1:25" s="1" customFormat="1" ht="13.5" thickBot="1" x14ac:dyDescent="0.25">
      <c r="A1" s="1" t="s">
        <v>0</v>
      </c>
      <c r="B1" s="1" t="s">
        <v>0</v>
      </c>
      <c r="C1" s="1" t="s">
        <v>2</v>
      </c>
      <c r="D1" s="1" t="s">
        <v>1</v>
      </c>
      <c r="E1" s="1" t="s">
        <v>1</v>
      </c>
      <c r="F1" s="1" t="s">
        <v>2</v>
      </c>
      <c r="G1" s="1" t="s">
        <v>0</v>
      </c>
      <c r="H1" s="1" t="s">
        <v>2</v>
      </c>
      <c r="I1" s="1" t="s">
        <v>2</v>
      </c>
      <c r="J1" s="2" t="s">
        <v>1</v>
      </c>
      <c r="K1" s="2" t="s">
        <v>1</v>
      </c>
      <c r="L1" s="1" t="s">
        <v>1</v>
      </c>
      <c r="M1" s="1" t="s">
        <v>1</v>
      </c>
      <c r="N1" s="1" t="s">
        <v>1</v>
      </c>
      <c r="O1" s="1" t="s">
        <v>2</v>
      </c>
      <c r="P1" s="1" t="s">
        <v>2</v>
      </c>
      <c r="Q1" s="1" t="s">
        <v>2</v>
      </c>
      <c r="R1" s="1" t="s">
        <v>1</v>
      </c>
      <c r="S1" s="1" t="s">
        <v>2</v>
      </c>
      <c r="T1" s="1" t="s">
        <v>1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</row>
    <row r="2" spans="1:25" s="1" customFormat="1" ht="84.75" thickBot="1" x14ac:dyDescent="0.25">
      <c r="A2" s="3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7" t="s">
        <v>8</v>
      </c>
      <c r="G2" s="4" t="s">
        <v>9</v>
      </c>
      <c r="H2" s="7" t="s">
        <v>10</v>
      </c>
      <c r="I2" s="8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8" t="s">
        <v>17</v>
      </c>
      <c r="P2" s="8" t="s">
        <v>18</v>
      </c>
      <c r="Q2" s="8" t="s">
        <v>19</v>
      </c>
      <c r="R2" s="5" t="s">
        <v>20</v>
      </c>
      <c r="S2" s="8" t="s">
        <v>21</v>
      </c>
      <c r="T2" s="5" t="s">
        <v>22</v>
      </c>
      <c r="U2" s="8" t="s">
        <v>23</v>
      </c>
      <c r="V2" s="9" t="s">
        <v>24</v>
      </c>
      <c r="W2" s="9" t="s">
        <v>25</v>
      </c>
      <c r="X2" s="9" t="s">
        <v>26</v>
      </c>
      <c r="Y2" s="10" t="s">
        <v>27</v>
      </c>
    </row>
    <row r="3" spans="1:25" s="22" customFormat="1" ht="13.5" thickTop="1" x14ac:dyDescent="0.25">
      <c r="A3" s="11" t="s">
        <v>30</v>
      </c>
      <c r="B3" s="12">
        <v>27789</v>
      </c>
      <c r="C3" s="12">
        <f t="shared" ref="C3:C34" si="0">B3*8</f>
        <v>222312</v>
      </c>
      <c r="D3" s="13"/>
      <c r="E3" s="13"/>
      <c r="F3" s="14" t="str">
        <f>IF(ISERROR((365/D3)*E3),"",(365/D3)*E3)</f>
        <v/>
      </c>
      <c r="G3" s="12">
        <v>1456</v>
      </c>
      <c r="H3" s="14" t="str">
        <f t="shared" ref="H3:H10" si="1">IF(ISERROR(B3+F3+G3),"",B3+F3+G3)</f>
        <v/>
      </c>
      <c r="I3" s="15" t="str">
        <f>IF(ISERROR(ROUND(H3/L3,2)),"",ROUND(H3/L3,2))</f>
        <v/>
      </c>
      <c r="J3" s="16"/>
      <c r="K3" s="16"/>
      <c r="L3" s="13"/>
      <c r="M3" s="13"/>
      <c r="N3" s="13"/>
      <c r="O3" s="15" t="str">
        <f>IF(ISERROR(ROUND(365/N3,2)),"",ROUND(365/N3,2))</f>
        <v/>
      </c>
      <c r="P3" s="15" t="str">
        <f>IF(I3&gt;O3,I3,O3)</f>
        <v/>
      </c>
      <c r="Q3" s="17" t="str">
        <f>IF(ISERROR(M3*P3),"",M3*P3)</f>
        <v/>
      </c>
      <c r="R3" s="18"/>
      <c r="S3" s="15" t="str">
        <f>IF(ISERROR(ROUND((Q3+R3)/H3,2)),"",ROUND((Q3+R3)/H3,2))</f>
        <v/>
      </c>
      <c r="T3" s="19"/>
      <c r="U3" s="15" t="str">
        <f>IF(ISERROR(ROUND(S3*(1+T3),2)),"",ROUND(S3*(1+T3),2))</f>
        <v/>
      </c>
      <c r="V3" s="20" t="str">
        <f>IF(ISERROR(Q3+R3),"",Q3+R3)</f>
        <v/>
      </c>
      <c r="W3" s="20" t="str">
        <f>IF(ISERROR(V3*(1+T3)),"",V3*(1+T3))</f>
        <v/>
      </c>
      <c r="X3" s="20" t="str">
        <f>IF(ISERROR(V3*8),"",V3*8)</f>
        <v/>
      </c>
      <c r="Y3" s="21" t="str">
        <f>IF(ISERROR(W3*8),"",W3*8)</f>
        <v/>
      </c>
    </row>
    <row r="4" spans="1:25" s="22" customFormat="1" ht="12.75" x14ac:dyDescent="0.25">
      <c r="A4" s="23" t="s">
        <v>31</v>
      </c>
      <c r="B4" s="24">
        <v>27789</v>
      </c>
      <c r="C4" s="12">
        <f t="shared" si="0"/>
        <v>222312</v>
      </c>
      <c r="D4" s="25"/>
      <c r="E4" s="25"/>
      <c r="F4" s="26" t="str">
        <f t="shared" ref="F4:F57" si="2">IF(ISERROR((365/D4)*E4),"",(365/D4)*E4)</f>
        <v/>
      </c>
      <c r="G4" s="24">
        <v>1456</v>
      </c>
      <c r="H4" s="26" t="str">
        <f t="shared" si="1"/>
        <v/>
      </c>
      <c r="I4" s="27" t="str">
        <f t="shared" ref="I4:I57" si="3">IF(ISERROR(ROUND(H4/L4,2)),"",ROUND(H4/L4,2))</f>
        <v/>
      </c>
      <c r="J4" s="28"/>
      <c r="K4" s="28"/>
      <c r="L4" s="25"/>
      <c r="M4" s="25"/>
      <c r="N4" s="25"/>
      <c r="O4" s="26" t="str">
        <f t="shared" ref="O4:O57" si="4">IF(ISERROR(ROUND(365/N4,2)),"",ROUND(365/N4,2))</f>
        <v/>
      </c>
      <c r="P4" s="27" t="str">
        <f t="shared" ref="P4:P57" si="5">IF(I4&gt;O4,I4,O4)</f>
        <v/>
      </c>
      <c r="Q4" s="29" t="str">
        <f t="shared" ref="Q4:Q57" si="6">IF(ISERROR(M4*P4),"",M4*P4)</f>
        <v/>
      </c>
      <c r="R4" s="30"/>
      <c r="S4" s="27" t="str">
        <f t="shared" ref="S4:S57" si="7">IF(ISERROR(ROUND((Q4+R4)/H4,2)),"",ROUND((Q4+R4)/H4,2))</f>
        <v/>
      </c>
      <c r="T4" s="31"/>
      <c r="U4" s="27" t="str">
        <f t="shared" ref="U4:U57" si="8">IF(ISERROR(ROUND(S4*(1+T4),2)),"",ROUND(S4*(1+T4),2))</f>
        <v/>
      </c>
      <c r="V4" s="32" t="str">
        <f t="shared" ref="V4:V57" si="9">IF(ISERROR(Q4+R4),"",Q4+R4)</f>
        <v/>
      </c>
      <c r="W4" s="32" t="str">
        <f t="shared" ref="W4:W57" si="10">IF(ISERROR(V4*(1+T4)),"",V4*(1+T4))</f>
        <v/>
      </c>
      <c r="X4" s="20" t="str">
        <f t="shared" ref="X4:Y57" si="11">IF(ISERROR(V4*8),"",V4*8)</f>
        <v/>
      </c>
      <c r="Y4" s="21" t="str">
        <f t="shared" si="11"/>
        <v/>
      </c>
    </row>
    <row r="5" spans="1:25" s="22" customFormat="1" ht="12.75" x14ac:dyDescent="0.25">
      <c r="A5" s="23" t="s">
        <v>32</v>
      </c>
      <c r="B5" s="24">
        <v>27789</v>
      </c>
      <c r="C5" s="12">
        <f t="shared" si="0"/>
        <v>222312</v>
      </c>
      <c r="D5" s="25"/>
      <c r="E5" s="25"/>
      <c r="F5" s="26" t="str">
        <f t="shared" si="2"/>
        <v/>
      </c>
      <c r="G5" s="24">
        <v>1456</v>
      </c>
      <c r="H5" s="26" t="str">
        <f t="shared" si="1"/>
        <v/>
      </c>
      <c r="I5" s="27" t="str">
        <f t="shared" si="3"/>
        <v/>
      </c>
      <c r="J5" s="28"/>
      <c r="K5" s="28"/>
      <c r="L5" s="25"/>
      <c r="M5" s="25"/>
      <c r="N5" s="25"/>
      <c r="O5" s="26" t="str">
        <f t="shared" si="4"/>
        <v/>
      </c>
      <c r="P5" s="27" t="str">
        <f t="shared" si="5"/>
        <v/>
      </c>
      <c r="Q5" s="29" t="str">
        <f t="shared" si="6"/>
        <v/>
      </c>
      <c r="R5" s="30"/>
      <c r="S5" s="27" t="str">
        <f t="shared" si="7"/>
        <v/>
      </c>
      <c r="T5" s="31"/>
      <c r="U5" s="27" t="str">
        <f t="shared" si="8"/>
        <v/>
      </c>
      <c r="V5" s="32" t="str">
        <f t="shared" si="9"/>
        <v/>
      </c>
      <c r="W5" s="32" t="str">
        <f t="shared" si="10"/>
        <v/>
      </c>
      <c r="X5" s="20" t="str">
        <f t="shared" si="11"/>
        <v/>
      </c>
      <c r="Y5" s="21" t="str">
        <f t="shared" si="11"/>
        <v/>
      </c>
    </row>
    <row r="6" spans="1:25" s="22" customFormat="1" ht="12.75" x14ac:dyDescent="0.25">
      <c r="A6" s="23" t="s">
        <v>33</v>
      </c>
      <c r="B6" s="24">
        <v>21</v>
      </c>
      <c r="C6" s="12">
        <f t="shared" si="0"/>
        <v>168</v>
      </c>
      <c r="D6" s="25"/>
      <c r="E6" s="25"/>
      <c r="F6" s="26" t="str">
        <f t="shared" si="2"/>
        <v/>
      </c>
      <c r="G6" s="24">
        <v>104</v>
      </c>
      <c r="H6" s="26" t="str">
        <f t="shared" si="1"/>
        <v/>
      </c>
      <c r="I6" s="27" t="str">
        <f t="shared" si="3"/>
        <v/>
      </c>
      <c r="J6" s="28"/>
      <c r="K6" s="28"/>
      <c r="L6" s="25"/>
      <c r="M6" s="25"/>
      <c r="N6" s="25"/>
      <c r="O6" s="26" t="str">
        <f t="shared" si="4"/>
        <v/>
      </c>
      <c r="P6" s="27" t="str">
        <f t="shared" si="5"/>
        <v/>
      </c>
      <c r="Q6" s="29" t="str">
        <f t="shared" si="6"/>
        <v/>
      </c>
      <c r="R6" s="30"/>
      <c r="S6" s="27" t="str">
        <f t="shared" si="7"/>
        <v/>
      </c>
      <c r="T6" s="31"/>
      <c r="U6" s="27" t="str">
        <f t="shared" si="8"/>
        <v/>
      </c>
      <c r="V6" s="32" t="str">
        <f t="shared" si="9"/>
        <v/>
      </c>
      <c r="W6" s="32" t="str">
        <f t="shared" si="10"/>
        <v/>
      </c>
      <c r="X6" s="20" t="str">
        <f t="shared" si="11"/>
        <v/>
      </c>
      <c r="Y6" s="21" t="str">
        <f t="shared" si="11"/>
        <v/>
      </c>
    </row>
    <row r="7" spans="1:25" s="22" customFormat="1" ht="12.75" x14ac:dyDescent="0.25">
      <c r="A7" s="23" t="s">
        <v>34</v>
      </c>
      <c r="B7" s="24">
        <v>26</v>
      </c>
      <c r="C7" s="12">
        <f t="shared" si="0"/>
        <v>208</v>
      </c>
      <c r="D7" s="25"/>
      <c r="E7" s="25"/>
      <c r="F7" s="26" t="str">
        <f t="shared" si="2"/>
        <v/>
      </c>
      <c r="G7" s="24">
        <v>104</v>
      </c>
      <c r="H7" s="26" t="str">
        <f t="shared" si="1"/>
        <v/>
      </c>
      <c r="I7" s="27" t="str">
        <f t="shared" si="3"/>
        <v/>
      </c>
      <c r="J7" s="28"/>
      <c r="K7" s="28"/>
      <c r="L7" s="25"/>
      <c r="M7" s="25"/>
      <c r="N7" s="25"/>
      <c r="O7" s="26" t="str">
        <f t="shared" si="4"/>
        <v/>
      </c>
      <c r="P7" s="27" t="str">
        <f t="shared" si="5"/>
        <v/>
      </c>
      <c r="Q7" s="29" t="str">
        <f t="shared" si="6"/>
        <v/>
      </c>
      <c r="R7" s="30"/>
      <c r="S7" s="27" t="str">
        <f t="shared" si="7"/>
        <v/>
      </c>
      <c r="T7" s="31"/>
      <c r="U7" s="27" t="str">
        <f t="shared" si="8"/>
        <v/>
      </c>
      <c r="V7" s="32" t="str">
        <f t="shared" si="9"/>
        <v/>
      </c>
      <c r="W7" s="32" t="str">
        <f t="shared" si="10"/>
        <v/>
      </c>
      <c r="X7" s="20" t="str">
        <f t="shared" si="11"/>
        <v/>
      </c>
      <c r="Y7" s="21" t="str">
        <f t="shared" si="11"/>
        <v/>
      </c>
    </row>
    <row r="8" spans="1:25" s="22" customFormat="1" ht="12.75" x14ac:dyDescent="0.25">
      <c r="A8" s="23" t="s">
        <v>35</v>
      </c>
      <c r="B8" s="24">
        <v>17803</v>
      </c>
      <c r="C8" s="12">
        <f t="shared" si="0"/>
        <v>142424</v>
      </c>
      <c r="D8" s="25"/>
      <c r="E8" s="25"/>
      <c r="F8" s="26" t="str">
        <f t="shared" si="2"/>
        <v/>
      </c>
      <c r="G8" s="24">
        <v>1456</v>
      </c>
      <c r="H8" s="26" t="str">
        <f t="shared" si="1"/>
        <v/>
      </c>
      <c r="I8" s="27" t="str">
        <f t="shared" si="3"/>
        <v/>
      </c>
      <c r="J8" s="28"/>
      <c r="K8" s="28"/>
      <c r="L8" s="25"/>
      <c r="M8" s="25"/>
      <c r="N8" s="25"/>
      <c r="O8" s="26" t="str">
        <f t="shared" si="4"/>
        <v/>
      </c>
      <c r="P8" s="27" t="str">
        <f t="shared" si="5"/>
        <v/>
      </c>
      <c r="Q8" s="29" t="str">
        <f t="shared" si="6"/>
        <v/>
      </c>
      <c r="R8" s="30"/>
      <c r="S8" s="27" t="str">
        <f t="shared" si="7"/>
        <v/>
      </c>
      <c r="T8" s="31"/>
      <c r="U8" s="27" t="str">
        <f t="shared" si="8"/>
        <v/>
      </c>
      <c r="V8" s="32" t="str">
        <f t="shared" si="9"/>
        <v/>
      </c>
      <c r="W8" s="32" t="str">
        <f t="shared" si="10"/>
        <v/>
      </c>
      <c r="X8" s="20" t="str">
        <f t="shared" si="11"/>
        <v/>
      </c>
      <c r="Y8" s="21" t="str">
        <f t="shared" si="11"/>
        <v/>
      </c>
    </row>
    <row r="9" spans="1:25" s="22" customFormat="1" ht="12.75" x14ac:dyDescent="0.25">
      <c r="A9" s="23" t="s">
        <v>36</v>
      </c>
      <c r="B9" s="24">
        <v>2038</v>
      </c>
      <c r="C9" s="12">
        <f t="shared" si="0"/>
        <v>16304</v>
      </c>
      <c r="D9" s="25"/>
      <c r="E9" s="25"/>
      <c r="F9" s="26" t="str">
        <f t="shared" si="2"/>
        <v/>
      </c>
      <c r="G9" s="24">
        <v>156</v>
      </c>
      <c r="H9" s="26" t="str">
        <f t="shared" si="1"/>
        <v/>
      </c>
      <c r="I9" s="27" t="str">
        <f t="shared" si="3"/>
        <v/>
      </c>
      <c r="J9" s="28"/>
      <c r="K9" s="28"/>
      <c r="L9" s="25"/>
      <c r="M9" s="25"/>
      <c r="N9" s="25"/>
      <c r="O9" s="26" t="str">
        <f t="shared" si="4"/>
        <v/>
      </c>
      <c r="P9" s="27" t="str">
        <f t="shared" si="5"/>
        <v/>
      </c>
      <c r="Q9" s="29" t="str">
        <f t="shared" si="6"/>
        <v/>
      </c>
      <c r="R9" s="30"/>
      <c r="S9" s="27" t="str">
        <f t="shared" si="7"/>
        <v/>
      </c>
      <c r="T9" s="31"/>
      <c r="U9" s="27" t="str">
        <f t="shared" si="8"/>
        <v/>
      </c>
      <c r="V9" s="32" t="str">
        <f t="shared" si="9"/>
        <v/>
      </c>
      <c r="W9" s="32" t="str">
        <f t="shared" si="10"/>
        <v/>
      </c>
      <c r="X9" s="20" t="str">
        <f t="shared" si="11"/>
        <v/>
      </c>
      <c r="Y9" s="21" t="str">
        <f t="shared" si="11"/>
        <v/>
      </c>
    </row>
    <row r="10" spans="1:25" s="22" customFormat="1" ht="12.75" x14ac:dyDescent="0.25">
      <c r="A10" s="23" t="s">
        <v>37</v>
      </c>
      <c r="B10" s="24">
        <v>41</v>
      </c>
      <c r="C10" s="12">
        <f t="shared" si="0"/>
        <v>328</v>
      </c>
      <c r="D10" s="25"/>
      <c r="E10" s="25"/>
      <c r="F10" s="26" t="str">
        <f t="shared" si="2"/>
        <v/>
      </c>
      <c r="G10" s="24">
        <v>104</v>
      </c>
      <c r="H10" s="26" t="str">
        <f t="shared" si="1"/>
        <v/>
      </c>
      <c r="I10" s="27" t="str">
        <f t="shared" si="3"/>
        <v/>
      </c>
      <c r="J10" s="28"/>
      <c r="K10" s="28"/>
      <c r="L10" s="25"/>
      <c r="M10" s="25"/>
      <c r="N10" s="25"/>
      <c r="O10" s="26" t="str">
        <f t="shared" si="4"/>
        <v/>
      </c>
      <c r="P10" s="27" t="str">
        <f t="shared" si="5"/>
        <v/>
      </c>
      <c r="Q10" s="29" t="str">
        <f t="shared" si="6"/>
        <v/>
      </c>
      <c r="R10" s="30"/>
      <c r="S10" s="27" t="str">
        <f t="shared" si="7"/>
        <v/>
      </c>
      <c r="T10" s="31"/>
      <c r="U10" s="27" t="str">
        <f t="shared" si="8"/>
        <v/>
      </c>
      <c r="V10" s="32" t="str">
        <f t="shared" si="9"/>
        <v/>
      </c>
      <c r="W10" s="32" t="str">
        <f t="shared" si="10"/>
        <v/>
      </c>
      <c r="X10" s="20" t="str">
        <f t="shared" si="11"/>
        <v/>
      </c>
      <c r="Y10" s="21" t="str">
        <f t="shared" si="11"/>
        <v/>
      </c>
    </row>
    <row r="11" spans="1:25" s="22" customFormat="1" ht="12.75" x14ac:dyDescent="0.25">
      <c r="A11" s="52" t="s">
        <v>138</v>
      </c>
      <c r="B11" s="24">
        <v>7</v>
      </c>
      <c r="C11" s="12">
        <f t="shared" si="0"/>
        <v>56</v>
      </c>
      <c r="D11" s="25"/>
      <c r="E11" s="25"/>
      <c r="F11" s="26"/>
      <c r="G11" s="24">
        <v>104</v>
      </c>
      <c r="H11" s="26"/>
      <c r="I11" s="27"/>
      <c r="J11" s="28"/>
      <c r="K11" s="28"/>
      <c r="L11" s="25"/>
      <c r="M11" s="25"/>
      <c r="N11" s="25"/>
      <c r="O11" s="26"/>
      <c r="P11" s="27"/>
      <c r="Q11" s="29"/>
      <c r="R11" s="30"/>
      <c r="S11" s="27"/>
      <c r="T11" s="31"/>
      <c r="U11" s="27"/>
      <c r="V11" s="32"/>
      <c r="W11" s="32"/>
      <c r="X11" s="20"/>
      <c r="Y11" s="21"/>
    </row>
    <row r="12" spans="1:25" s="22" customFormat="1" ht="12.75" x14ac:dyDescent="0.25">
      <c r="A12" s="52" t="s">
        <v>139</v>
      </c>
      <c r="B12" s="24">
        <v>1362</v>
      </c>
      <c r="C12" s="12">
        <f t="shared" si="0"/>
        <v>10896</v>
      </c>
      <c r="D12" s="25"/>
      <c r="E12" s="25"/>
      <c r="F12" s="26"/>
      <c r="G12" s="24">
        <v>104</v>
      </c>
      <c r="H12" s="26"/>
      <c r="I12" s="27"/>
      <c r="J12" s="28"/>
      <c r="K12" s="28"/>
      <c r="L12" s="25"/>
      <c r="M12" s="25"/>
      <c r="N12" s="25"/>
      <c r="O12" s="26"/>
      <c r="P12" s="27"/>
      <c r="Q12" s="29"/>
      <c r="R12" s="30"/>
      <c r="S12" s="27"/>
      <c r="T12" s="31"/>
      <c r="U12" s="27"/>
      <c r="V12" s="32"/>
      <c r="W12" s="32"/>
      <c r="X12" s="20"/>
      <c r="Y12" s="21"/>
    </row>
    <row r="13" spans="1:25" s="22" customFormat="1" ht="12.75" x14ac:dyDescent="0.25">
      <c r="A13" s="52" t="s">
        <v>140</v>
      </c>
      <c r="B13" s="24">
        <v>12</v>
      </c>
      <c r="C13" s="12">
        <f t="shared" si="0"/>
        <v>96</v>
      </c>
      <c r="D13" s="25"/>
      <c r="E13" s="25"/>
      <c r="F13" s="26"/>
      <c r="G13" s="24">
        <v>104</v>
      </c>
      <c r="H13" s="26"/>
      <c r="I13" s="27"/>
      <c r="J13" s="28"/>
      <c r="K13" s="28"/>
      <c r="L13" s="25"/>
      <c r="M13" s="25"/>
      <c r="N13" s="25"/>
      <c r="O13" s="26"/>
      <c r="P13" s="27"/>
      <c r="Q13" s="29"/>
      <c r="R13" s="30"/>
      <c r="S13" s="27"/>
      <c r="T13" s="31"/>
      <c r="U13" s="27"/>
      <c r="V13" s="32"/>
      <c r="W13" s="32"/>
      <c r="X13" s="20"/>
      <c r="Y13" s="21"/>
    </row>
    <row r="14" spans="1:25" s="22" customFormat="1" ht="12.75" x14ac:dyDescent="0.25">
      <c r="A14" s="52" t="s">
        <v>141</v>
      </c>
      <c r="B14" s="24">
        <v>47</v>
      </c>
      <c r="C14" s="12">
        <f t="shared" si="0"/>
        <v>376</v>
      </c>
      <c r="D14" s="25"/>
      <c r="E14" s="25"/>
      <c r="F14" s="26"/>
      <c r="G14" s="24">
        <v>104</v>
      </c>
      <c r="H14" s="26"/>
      <c r="I14" s="27"/>
      <c r="J14" s="28"/>
      <c r="K14" s="28"/>
      <c r="L14" s="25"/>
      <c r="M14" s="25"/>
      <c r="N14" s="25"/>
      <c r="O14" s="26"/>
      <c r="P14" s="27"/>
      <c r="Q14" s="29"/>
      <c r="R14" s="30"/>
      <c r="S14" s="27"/>
      <c r="T14" s="31"/>
      <c r="U14" s="27"/>
      <c r="V14" s="32"/>
      <c r="W14" s="32"/>
      <c r="X14" s="20"/>
      <c r="Y14" s="21"/>
    </row>
    <row r="15" spans="1:25" s="22" customFormat="1" ht="12.75" x14ac:dyDescent="0.25">
      <c r="A15" s="23" t="s">
        <v>38</v>
      </c>
      <c r="B15" s="24">
        <v>621</v>
      </c>
      <c r="C15" s="12">
        <f t="shared" si="0"/>
        <v>4968</v>
      </c>
      <c r="D15" s="25"/>
      <c r="E15" s="25"/>
      <c r="F15" s="26" t="str">
        <f t="shared" si="2"/>
        <v/>
      </c>
      <c r="G15" s="24">
        <v>156</v>
      </c>
      <c r="H15" s="26" t="str">
        <f>IF(ISERROR(B15+F15+G15),"",B15+F15+G15)</f>
        <v/>
      </c>
      <c r="I15" s="27" t="str">
        <f t="shared" si="3"/>
        <v/>
      </c>
      <c r="J15" s="28"/>
      <c r="K15" s="28"/>
      <c r="L15" s="25"/>
      <c r="M15" s="25"/>
      <c r="N15" s="25"/>
      <c r="O15" s="26" t="str">
        <f t="shared" si="4"/>
        <v/>
      </c>
      <c r="P15" s="27" t="str">
        <f t="shared" si="5"/>
        <v/>
      </c>
      <c r="Q15" s="29" t="str">
        <f t="shared" si="6"/>
        <v/>
      </c>
      <c r="R15" s="30"/>
      <c r="S15" s="27" t="str">
        <f t="shared" si="7"/>
        <v/>
      </c>
      <c r="T15" s="31"/>
      <c r="U15" s="27" t="str">
        <f t="shared" si="8"/>
        <v/>
      </c>
      <c r="V15" s="32" t="str">
        <f t="shared" si="9"/>
        <v/>
      </c>
      <c r="W15" s="32" t="str">
        <f t="shared" si="10"/>
        <v/>
      </c>
      <c r="X15" s="20" t="str">
        <f t="shared" si="11"/>
        <v/>
      </c>
      <c r="Y15" s="21" t="str">
        <f t="shared" si="11"/>
        <v/>
      </c>
    </row>
    <row r="16" spans="1:25" s="22" customFormat="1" ht="12.75" x14ac:dyDescent="0.25">
      <c r="A16" s="23" t="s">
        <v>39</v>
      </c>
      <c r="B16" s="24">
        <v>844</v>
      </c>
      <c r="C16" s="12">
        <f t="shared" si="0"/>
        <v>6752</v>
      </c>
      <c r="D16" s="25"/>
      <c r="E16" s="25"/>
      <c r="F16" s="26" t="str">
        <f t="shared" si="2"/>
        <v/>
      </c>
      <c r="G16" s="24">
        <v>1456</v>
      </c>
      <c r="H16" s="26" t="str">
        <f>IF(ISERROR(B16+F16+G16),"",B16+F16+G16)</f>
        <v/>
      </c>
      <c r="I16" s="27" t="str">
        <f t="shared" si="3"/>
        <v/>
      </c>
      <c r="J16" s="28"/>
      <c r="K16" s="28"/>
      <c r="L16" s="25"/>
      <c r="M16" s="25"/>
      <c r="N16" s="25"/>
      <c r="O16" s="26" t="str">
        <f t="shared" si="4"/>
        <v/>
      </c>
      <c r="P16" s="27" t="str">
        <f t="shared" si="5"/>
        <v/>
      </c>
      <c r="Q16" s="29" t="str">
        <f t="shared" si="6"/>
        <v/>
      </c>
      <c r="R16" s="30"/>
      <c r="S16" s="27" t="str">
        <f t="shared" si="7"/>
        <v/>
      </c>
      <c r="T16" s="31"/>
      <c r="U16" s="27" t="str">
        <f t="shared" si="8"/>
        <v/>
      </c>
      <c r="V16" s="32" t="str">
        <f t="shared" si="9"/>
        <v/>
      </c>
      <c r="W16" s="32" t="str">
        <f t="shared" si="10"/>
        <v/>
      </c>
      <c r="X16" s="20" t="str">
        <f t="shared" si="11"/>
        <v/>
      </c>
      <c r="Y16" s="21" t="str">
        <f t="shared" si="11"/>
        <v/>
      </c>
    </row>
    <row r="17" spans="1:25" s="22" customFormat="1" ht="12.75" x14ac:dyDescent="0.25">
      <c r="A17" s="52" t="s">
        <v>142</v>
      </c>
      <c r="B17" s="24">
        <v>1321</v>
      </c>
      <c r="C17" s="12">
        <f t="shared" si="0"/>
        <v>10568</v>
      </c>
      <c r="D17" s="25"/>
      <c r="E17" s="25"/>
      <c r="F17" s="26"/>
      <c r="G17" s="24">
        <v>104</v>
      </c>
      <c r="H17" s="26"/>
      <c r="I17" s="27"/>
      <c r="J17" s="28"/>
      <c r="K17" s="28"/>
      <c r="L17" s="25"/>
      <c r="M17" s="25"/>
      <c r="N17" s="25"/>
      <c r="O17" s="26"/>
      <c r="P17" s="27"/>
      <c r="Q17" s="29"/>
      <c r="R17" s="30"/>
      <c r="S17" s="27"/>
      <c r="T17" s="31"/>
      <c r="U17" s="27"/>
      <c r="V17" s="32"/>
      <c r="W17" s="32"/>
      <c r="X17" s="20"/>
      <c r="Y17" s="21"/>
    </row>
    <row r="18" spans="1:25" s="22" customFormat="1" ht="12.75" x14ac:dyDescent="0.25">
      <c r="A18" s="23" t="s">
        <v>41</v>
      </c>
      <c r="B18" s="24">
        <v>1233</v>
      </c>
      <c r="C18" s="12">
        <f t="shared" si="0"/>
        <v>9864</v>
      </c>
      <c r="D18" s="25"/>
      <c r="E18" s="25"/>
      <c r="F18" s="26" t="str">
        <f t="shared" si="2"/>
        <v/>
      </c>
      <c r="G18" s="24">
        <v>104</v>
      </c>
      <c r="H18" s="26" t="str">
        <f t="shared" ref="H18:H51" si="12">IF(ISERROR(B18+F18+G18),"",B18+F18+G18)</f>
        <v/>
      </c>
      <c r="I18" s="27" t="str">
        <f t="shared" si="3"/>
        <v/>
      </c>
      <c r="J18" s="28"/>
      <c r="K18" s="28"/>
      <c r="L18" s="25"/>
      <c r="M18" s="25"/>
      <c r="N18" s="25"/>
      <c r="O18" s="26" t="str">
        <f t="shared" si="4"/>
        <v/>
      </c>
      <c r="P18" s="27" t="str">
        <f t="shared" si="5"/>
        <v/>
      </c>
      <c r="Q18" s="29" t="str">
        <f t="shared" si="6"/>
        <v/>
      </c>
      <c r="R18" s="30"/>
      <c r="S18" s="27" t="str">
        <f t="shared" si="7"/>
        <v/>
      </c>
      <c r="T18" s="31"/>
      <c r="U18" s="27" t="str">
        <f t="shared" si="8"/>
        <v/>
      </c>
      <c r="V18" s="32" t="str">
        <f t="shared" si="9"/>
        <v/>
      </c>
      <c r="W18" s="32" t="str">
        <f t="shared" si="10"/>
        <v/>
      </c>
      <c r="X18" s="20" t="str">
        <f t="shared" si="11"/>
        <v/>
      </c>
      <c r="Y18" s="21" t="str">
        <f t="shared" si="11"/>
        <v/>
      </c>
    </row>
    <row r="19" spans="1:25" s="22" customFormat="1" ht="12.75" x14ac:dyDescent="0.25">
      <c r="A19" s="23" t="s">
        <v>42</v>
      </c>
      <c r="B19" s="24">
        <v>17481</v>
      </c>
      <c r="C19" s="12">
        <f t="shared" si="0"/>
        <v>139848</v>
      </c>
      <c r="D19" s="25"/>
      <c r="E19" s="25"/>
      <c r="F19" s="26" t="str">
        <f t="shared" si="2"/>
        <v/>
      </c>
      <c r="G19" s="24">
        <v>1456</v>
      </c>
      <c r="H19" s="26" t="str">
        <f t="shared" si="12"/>
        <v/>
      </c>
      <c r="I19" s="27" t="str">
        <f t="shared" si="3"/>
        <v/>
      </c>
      <c r="J19" s="28"/>
      <c r="K19" s="28"/>
      <c r="L19" s="25"/>
      <c r="M19" s="25"/>
      <c r="N19" s="25"/>
      <c r="O19" s="26" t="str">
        <f t="shared" si="4"/>
        <v/>
      </c>
      <c r="P19" s="27" t="str">
        <f t="shared" si="5"/>
        <v/>
      </c>
      <c r="Q19" s="29" t="str">
        <f t="shared" si="6"/>
        <v/>
      </c>
      <c r="R19" s="30"/>
      <c r="S19" s="27" t="str">
        <f t="shared" si="7"/>
        <v/>
      </c>
      <c r="T19" s="31"/>
      <c r="U19" s="27" t="str">
        <f t="shared" si="8"/>
        <v/>
      </c>
      <c r="V19" s="32" t="str">
        <f t="shared" si="9"/>
        <v/>
      </c>
      <c r="W19" s="32" t="str">
        <f t="shared" si="10"/>
        <v/>
      </c>
      <c r="X19" s="20" t="str">
        <f t="shared" si="11"/>
        <v/>
      </c>
      <c r="Y19" s="21" t="str">
        <f t="shared" si="11"/>
        <v/>
      </c>
    </row>
    <row r="20" spans="1:25" s="22" customFormat="1" ht="12.75" x14ac:dyDescent="0.25">
      <c r="A20" s="23" t="s">
        <v>43</v>
      </c>
      <c r="B20" s="24">
        <v>7918</v>
      </c>
      <c r="C20" s="12">
        <f t="shared" si="0"/>
        <v>63344</v>
      </c>
      <c r="D20" s="25"/>
      <c r="E20" s="25"/>
      <c r="F20" s="26" t="str">
        <f t="shared" si="2"/>
        <v/>
      </c>
      <c r="G20" s="24">
        <v>1456</v>
      </c>
      <c r="H20" s="26" t="str">
        <f t="shared" si="12"/>
        <v/>
      </c>
      <c r="I20" s="27" t="str">
        <f t="shared" si="3"/>
        <v/>
      </c>
      <c r="J20" s="28"/>
      <c r="K20" s="28"/>
      <c r="L20" s="25"/>
      <c r="M20" s="25"/>
      <c r="N20" s="25"/>
      <c r="O20" s="26" t="str">
        <f t="shared" si="4"/>
        <v/>
      </c>
      <c r="P20" s="27" t="str">
        <f t="shared" si="5"/>
        <v/>
      </c>
      <c r="Q20" s="29" t="str">
        <f t="shared" si="6"/>
        <v/>
      </c>
      <c r="R20" s="30"/>
      <c r="S20" s="27" t="str">
        <f t="shared" si="7"/>
        <v/>
      </c>
      <c r="T20" s="31"/>
      <c r="U20" s="27" t="str">
        <f t="shared" si="8"/>
        <v/>
      </c>
      <c r="V20" s="32" t="str">
        <f t="shared" si="9"/>
        <v/>
      </c>
      <c r="W20" s="32" t="str">
        <f t="shared" si="10"/>
        <v/>
      </c>
      <c r="X20" s="20" t="str">
        <f t="shared" si="11"/>
        <v/>
      </c>
      <c r="Y20" s="21" t="str">
        <f t="shared" si="11"/>
        <v/>
      </c>
    </row>
    <row r="21" spans="1:25" s="22" customFormat="1" ht="12.75" x14ac:dyDescent="0.25">
      <c r="A21" s="23" t="s">
        <v>44</v>
      </c>
      <c r="B21" s="24">
        <v>975</v>
      </c>
      <c r="C21" s="12">
        <f t="shared" si="0"/>
        <v>7800</v>
      </c>
      <c r="D21" s="25"/>
      <c r="E21" s="25"/>
      <c r="F21" s="26" t="str">
        <f t="shared" si="2"/>
        <v/>
      </c>
      <c r="G21" s="24">
        <v>260</v>
      </c>
      <c r="H21" s="26" t="str">
        <f t="shared" si="12"/>
        <v/>
      </c>
      <c r="I21" s="27" t="str">
        <f t="shared" si="3"/>
        <v/>
      </c>
      <c r="J21" s="28"/>
      <c r="K21" s="28"/>
      <c r="L21" s="25"/>
      <c r="M21" s="25"/>
      <c r="N21" s="25"/>
      <c r="O21" s="26" t="str">
        <f t="shared" si="4"/>
        <v/>
      </c>
      <c r="P21" s="27" t="str">
        <f t="shared" si="5"/>
        <v/>
      </c>
      <c r="Q21" s="29" t="str">
        <f t="shared" si="6"/>
        <v/>
      </c>
      <c r="R21" s="30"/>
      <c r="S21" s="27" t="str">
        <f t="shared" si="7"/>
        <v/>
      </c>
      <c r="T21" s="31"/>
      <c r="U21" s="27" t="str">
        <f t="shared" si="8"/>
        <v/>
      </c>
      <c r="V21" s="32" t="str">
        <f t="shared" si="9"/>
        <v/>
      </c>
      <c r="W21" s="32" t="str">
        <f t="shared" si="10"/>
        <v/>
      </c>
      <c r="X21" s="20" t="str">
        <f t="shared" si="11"/>
        <v/>
      </c>
      <c r="Y21" s="21" t="str">
        <f t="shared" si="11"/>
        <v/>
      </c>
    </row>
    <row r="22" spans="1:25" s="22" customFormat="1" ht="12.75" x14ac:dyDescent="0.25">
      <c r="A22" s="23" t="s">
        <v>45</v>
      </c>
      <c r="B22" s="24">
        <v>302</v>
      </c>
      <c r="C22" s="12">
        <f t="shared" si="0"/>
        <v>2416</v>
      </c>
      <c r="D22" s="25"/>
      <c r="E22" s="25"/>
      <c r="F22" s="26" t="str">
        <f t="shared" si="2"/>
        <v/>
      </c>
      <c r="G22" s="24">
        <v>728</v>
      </c>
      <c r="H22" s="26" t="str">
        <f t="shared" si="12"/>
        <v/>
      </c>
      <c r="I22" s="27" t="str">
        <f t="shared" si="3"/>
        <v/>
      </c>
      <c r="J22" s="28"/>
      <c r="K22" s="28"/>
      <c r="L22" s="25"/>
      <c r="M22" s="25"/>
      <c r="N22" s="25"/>
      <c r="O22" s="26" t="str">
        <f t="shared" si="4"/>
        <v/>
      </c>
      <c r="P22" s="27" t="str">
        <f t="shared" si="5"/>
        <v/>
      </c>
      <c r="Q22" s="29" t="str">
        <f t="shared" si="6"/>
        <v/>
      </c>
      <c r="R22" s="30"/>
      <c r="S22" s="27" t="str">
        <f t="shared" si="7"/>
        <v/>
      </c>
      <c r="T22" s="31"/>
      <c r="U22" s="27" t="str">
        <f t="shared" si="8"/>
        <v/>
      </c>
      <c r="V22" s="32" t="str">
        <f t="shared" si="9"/>
        <v/>
      </c>
      <c r="W22" s="32" t="str">
        <f t="shared" si="10"/>
        <v/>
      </c>
      <c r="X22" s="20" t="str">
        <f t="shared" si="11"/>
        <v/>
      </c>
      <c r="Y22" s="21" t="str">
        <f t="shared" si="11"/>
        <v/>
      </c>
    </row>
    <row r="23" spans="1:25" s="22" customFormat="1" ht="12.75" x14ac:dyDescent="0.25">
      <c r="A23" s="23" t="s">
        <v>46</v>
      </c>
      <c r="B23" s="24">
        <v>8227</v>
      </c>
      <c r="C23" s="12">
        <f t="shared" si="0"/>
        <v>65816</v>
      </c>
      <c r="D23" s="25"/>
      <c r="E23" s="25"/>
      <c r="F23" s="26" t="str">
        <f t="shared" si="2"/>
        <v/>
      </c>
      <c r="G23" s="24">
        <v>1456</v>
      </c>
      <c r="H23" s="26" t="str">
        <f t="shared" si="12"/>
        <v/>
      </c>
      <c r="I23" s="27" t="str">
        <f t="shared" si="3"/>
        <v/>
      </c>
      <c r="J23" s="28"/>
      <c r="K23" s="28"/>
      <c r="L23" s="25"/>
      <c r="M23" s="25"/>
      <c r="N23" s="25"/>
      <c r="O23" s="26" t="str">
        <f t="shared" si="4"/>
        <v/>
      </c>
      <c r="P23" s="27" t="str">
        <f t="shared" si="5"/>
        <v/>
      </c>
      <c r="Q23" s="29" t="str">
        <f t="shared" si="6"/>
        <v/>
      </c>
      <c r="R23" s="30"/>
      <c r="S23" s="27" t="str">
        <f t="shared" si="7"/>
        <v/>
      </c>
      <c r="T23" s="31"/>
      <c r="U23" s="27" t="str">
        <f t="shared" si="8"/>
        <v/>
      </c>
      <c r="V23" s="32" t="str">
        <f t="shared" si="9"/>
        <v/>
      </c>
      <c r="W23" s="32" t="str">
        <f t="shared" si="10"/>
        <v/>
      </c>
      <c r="X23" s="20" t="str">
        <f t="shared" si="11"/>
        <v/>
      </c>
      <c r="Y23" s="21" t="str">
        <f t="shared" si="11"/>
        <v/>
      </c>
    </row>
    <row r="24" spans="1:25" s="22" customFormat="1" ht="12.75" x14ac:dyDescent="0.25">
      <c r="A24" s="23" t="s">
        <v>47</v>
      </c>
      <c r="B24" s="24">
        <v>9263</v>
      </c>
      <c r="C24" s="12">
        <f t="shared" si="0"/>
        <v>74104</v>
      </c>
      <c r="D24" s="25"/>
      <c r="E24" s="25"/>
      <c r="F24" s="26" t="str">
        <f t="shared" si="2"/>
        <v/>
      </c>
      <c r="G24" s="24">
        <v>1456</v>
      </c>
      <c r="H24" s="26" t="str">
        <f t="shared" si="12"/>
        <v/>
      </c>
      <c r="I24" s="27" t="str">
        <f t="shared" si="3"/>
        <v/>
      </c>
      <c r="J24" s="28"/>
      <c r="K24" s="28"/>
      <c r="L24" s="25"/>
      <c r="M24" s="25"/>
      <c r="N24" s="25"/>
      <c r="O24" s="26" t="str">
        <f t="shared" si="4"/>
        <v/>
      </c>
      <c r="P24" s="27" t="str">
        <f t="shared" si="5"/>
        <v/>
      </c>
      <c r="Q24" s="29" t="str">
        <f t="shared" si="6"/>
        <v/>
      </c>
      <c r="R24" s="30"/>
      <c r="S24" s="27" t="str">
        <f t="shared" si="7"/>
        <v/>
      </c>
      <c r="T24" s="31"/>
      <c r="U24" s="27" t="str">
        <f t="shared" si="8"/>
        <v/>
      </c>
      <c r="V24" s="32" t="str">
        <f t="shared" si="9"/>
        <v/>
      </c>
      <c r="W24" s="32" t="str">
        <f t="shared" si="10"/>
        <v/>
      </c>
      <c r="X24" s="20" t="str">
        <f t="shared" si="11"/>
        <v/>
      </c>
      <c r="Y24" s="21" t="str">
        <f t="shared" si="11"/>
        <v/>
      </c>
    </row>
    <row r="25" spans="1:25" s="22" customFormat="1" ht="12.75" x14ac:dyDescent="0.25">
      <c r="A25" s="23" t="s">
        <v>48</v>
      </c>
      <c r="B25" s="24">
        <v>343</v>
      </c>
      <c r="C25" s="12">
        <f t="shared" si="0"/>
        <v>2744</v>
      </c>
      <c r="D25" s="25"/>
      <c r="E25" s="25"/>
      <c r="F25" s="26" t="str">
        <f t="shared" si="2"/>
        <v/>
      </c>
      <c r="G25" s="24">
        <v>104</v>
      </c>
      <c r="H25" s="26" t="str">
        <f t="shared" si="12"/>
        <v/>
      </c>
      <c r="I25" s="27" t="str">
        <f t="shared" si="3"/>
        <v/>
      </c>
      <c r="J25" s="28"/>
      <c r="K25" s="28"/>
      <c r="L25" s="25"/>
      <c r="M25" s="25"/>
      <c r="N25" s="25"/>
      <c r="O25" s="26" t="str">
        <f t="shared" si="4"/>
        <v/>
      </c>
      <c r="P25" s="27" t="str">
        <f t="shared" si="5"/>
        <v/>
      </c>
      <c r="Q25" s="29" t="str">
        <f t="shared" si="6"/>
        <v/>
      </c>
      <c r="R25" s="30"/>
      <c r="S25" s="27" t="str">
        <f t="shared" si="7"/>
        <v/>
      </c>
      <c r="T25" s="31"/>
      <c r="U25" s="27" t="str">
        <f t="shared" si="8"/>
        <v/>
      </c>
      <c r="V25" s="32" t="str">
        <f t="shared" si="9"/>
        <v/>
      </c>
      <c r="W25" s="32" t="str">
        <f t="shared" si="10"/>
        <v/>
      </c>
      <c r="X25" s="20" t="str">
        <f t="shared" si="11"/>
        <v/>
      </c>
      <c r="Y25" s="21" t="str">
        <f t="shared" si="11"/>
        <v/>
      </c>
    </row>
    <row r="26" spans="1:25" s="22" customFormat="1" ht="12.75" x14ac:dyDescent="0.25">
      <c r="A26" s="23" t="s">
        <v>49</v>
      </c>
      <c r="B26" s="24">
        <v>10883</v>
      </c>
      <c r="C26" s="12">
        <f t="shared" si="0"/>
        <v>87064</v>
      </c>
      <c r="D26" s="25"/>
      <c r="E26" s="25"/>
      <c r="F26" s="26" t="str">
        <f t="shared" si="2"/>
        <v/>
      </c>
      <c r="G26" s="24">
        <v>1456</v>
      </c>
      <c r="H26" s="26" t="str">
        <f t="shared" si="12"/>
        <v/>
      </c>
      <c r="I26" s="27" t="str">
        <f t="shared" si="3"/>
        <v/>
      </c>
      <c r="J26" s="28"/>
      <c r="K26" s="28"/>
      <c r="L26" s="25"/>
      <c r="M26" s="25"/>
      <c r="N26" s="25"/>
      <c r="O26" s="26" t="str">
        <f t="shared" si="4"/>
        <v/>
      </c>
      <c r="P26" s="27" t="str">
        <f t="shared" si="5"/>
        <v/>
      </c>
      <c r="Q26" s="29" t="str">
        <f t="shared" si="6"/>
        <v/>
      </c>
      <c r="R26" s="30"/>
      <c r="S26" s="27" t="str">
        <f t="shared" si="7"/>
        <v/>
      </c>
      <c r="T26" s="31"/>
      <c r="U26" s="27" t="str">
        <f t="shared" si="8"/>
        <v/>
      </c>
      <c r="V26" s="32" t="str">
        <f t="shared" si="9"/>
        <v/>
      </c>
      <c r="W26" s="32" t="str">
        <f t="shared" si="10"/>
        <v/>
      </c>
      <c r="X26" s="20" t="str">
        <f t="shared" si="11"/>
        <v/>
      </c>
      <c r="Y26" s="21" t="str">
        <f t="shared" si="11"/>
        <v/>
      </c>
    </row>
    <row r="27" spans="1:25" s="22" customFormat="1" ht="12.75" x14ac:dyDescent="0.25">
      <c r="A27" s="23" t="s">
        <v>50</v>
      </c>
      <c r="B27" s="24">
        <v>7008</v>
      </c>
      <c r="C27" s="12">
        <f t="shared" si="0"/>
        <v>56064</v>
      </c>
      <c r="D27" s="25"/>
      <c r="E27" s="25"/>
      <c r="F27" s="26" t="str">
        <f t="shared" si="2"/>
        <v/>
      </c>
      <c r="G27" s="24">
        <v>1456</v>
      </c>
      <c r="H27" s="26" t="str">
        <f t="shared" si="12"/>
        <v/>
      </c>
      <c r="I27" s="27" t="str">
        <f t="shared" si="3"/>
        <v/>
      </c>
      <c r="J27" s="28"/>
      <c r="K27" s="28"/>
      <c r="L27" s="25"/>
      <c r="M27" s="25"/>
      <c r="N27" s="25"/>
      <c r="O27" s="26" t="str">
        <f t="shared" si="4"/>
        <v/>
      </c>
      <c r="P27" s="27" t="str">
        <f t="shared" si="5"/>
        <v/>
      </c>
      <c r="Q27" s="29" t="str">
        <f t="shared" si="6"/>
        <v/>
      </c>
      <c r="R27" s="30"/>
      <c r="S27" s="27" t="str">
        <f t="shared" si="7"/>
        <v/>
      </c>
      <c r="T27" s="31"/>
      <c r="U27" s="27" t="str">
        <f t="shared" si="8"/>
        <v/>
      </c>
      <c r="V27" s="32" t="str">
        <f t="shared" si="9"/>
        <v/>
      </c>
      <c r="W27" s="32" t="str">
        <f t="shared" si="10"/>
        <v/>
      </c>
      <c r="X27" s="20" t="str">
        <f t="shared" si="11"/>
        <v/>
      </c>
      <c r="Y27" s="21" t="str">
        <f t="shared" si="11"/>
        <v/>
      </c>
    </row>
    <row r="28" spans="1:25" s="22" customFormat="1" ht="12.75" x14ac:dyDescent="0.25">
      <c r="A28" s="52" t="s">
        <v>143</v>
      </c>
      <c r="B28" s="24">
        <v>30606</v>
      </c>
      <c r="C28" s="12">
        <f t="shared" si="0"/>
        <v>244848</v>
      </c>
      <c r="D28" s="25"/>
      <c r="E28" s="25"/>
      <c r="F28" s="26" t="str">
        <f t="shared" si="2"/>
        <v/>
      </c>
      <c r="G28" s="24">
        <v>1456</v>
      </c>
      <c r="H28" s="26" t="str">
        <f t="shared" si="12"/>
        <v/>
      </c>
      <c r="I28" s="27" t="str">
        <f t="shared" si="3"/>
        <v/>
      </c>
      <c r="J28" s="28"/>
      <c r="K28" s="28"/>
      <c r="L28" s="25"/>
      <c r="M28" s="25"/>
      <c r="N28" s="25"/>
      <c r="O28" s="26" t="str">
        <f t="shared" si="4"/>
        <v/>
      </c>
      <c r="P28" s="27" t="str">
        <f t="shared" si="5"/>
        <v/>
      </c>
      <c r="Q28" s="29" t="str">
        <f t="shared" si="6"/>
        <v/>
      </c>
      <c r="R28" s="30"/>
      <c r="S28" s="27" t="str">
        <f t="shared" si="7"/>
        <v/>
      </c>
      <c r="T28" s="31"/>
      <c r="U28" s="27" t="str">
        <f t="shared" si="8"/>
        <v/>
      </c>
      <c r="V28" s="32" t="str">
        <f t="shared" si="9"/>
        <v/>
      </c>
      <c r="W28" s="32" t="str">
        <f t="shared" si="10"/>
        <v/>
      </c>
      <c r="X28" s="20" t="str">
        <f t="shared" si="11"/>
        <v/>
      </c>
      <c r="Y28" s="21" t="str">
        <f t="shared" si="11"/>
        <v/>
      </c>
    </row>
    <row r="29" spans="1:25" s="22" customFormat="1" ht="12.75" x14ac:dyDescent="0.25">
      <c r="A29" s="23" t="s">
        <v>52</v>
      </c>
      <c r="B29" s="24">
        <v>12066</v>
      </c>
      <c r="C29" s="12">
        <f t="shared" si="0"/>
        <v>96528</v>
      </c>
      <c r="D29" s="25"/>
      <c r="E29" s="25"/>
      <c r="F29" s="26" t="str">
        <f t="shared" si="2"/>
        <v/>
      </c>
      <c r="G29" s="24">
        <v>1456</v>
      </c>
      <c r="H29" s="26" t="str">
        <f t="shared" si="12"/>
        <v/>
      </c>
      <c r="I29" s="27" t="str">
        <f t="shared" si="3"/>
        <v/>
      </c>
      <c r="J29" s="28"/>
      <c r="K29" s="28"/>
      <c r="L29" s="25"/>
      <c r="M29" s="25"/>
      <c r="N29" s="25"/>
      <c r="O29" s="26" t="str">
        <f t="shared" si="4"/>
        <v/>
      </c>
      <c r="P29" s="27" t="str">
        <f t="shared" si="5"/>
        <v/>
      </c>
      <c r="Q29" s="29" t="str">
        <f t="shared" si="6"/>
        <v/>
      </c>
      <c r="R29" s="30"/>
      <c r="S29" s="27" t="str">
        <f t="shared" si="7"/>
        <v/>
      </c>
      <c r="T29" s="31"/>
      <c r="U29" s="27" t="str">
        <f t="shared" si="8"/>
        <v/>
      </c>
      <c r="V29" s="32" t="str">
        <f t="shared" si="9"/>
        <v/>
      </c>
      <c r="W29" s="32" t="str">
        <f t="shared" si="10"/>
        <v/>
      </c>
      <c r="X29" s="20" t="str">
        <f t="shared" si="11"/>
        <v/>
      </c>
      <c r="Y29" s="21" t="str">
        <f t="shared" si="11"/>
        <v/>
      </c>
    </row>
    <row r="30" spans="1:25" s="22" customFormat="1" ht="12.75" x14ac:dyDescent="0.25">
      <c r="A30" s="23" t="s">
        <v>53</v>
      </c>
      <c r="B30" s="24">
        <v>278</v>
      </c>
      <c r="C30" s="12">
        <f t="shared" si="0"/>
        <v>2224</v>
      </c>
      <c r="D30" s="25"/>
      <c r="E30" s="25"/>
      <c r="F30" s="26" t="str">
        <f t="shared" si="2"/>
        <v/>
      </c>
      <c r="G30" s="24">
        <v>260</v>
      </c>
      <c r="H30" s="26" t="str">
        <f t="shared" si="12"/>
        <v/>
      </c>
      <c r="I30" s="27" t="str">
        <f t="shared" si="3"/>
        <v/>
      </c>
      <c r="J30" s="28"/>
      <c r="K30" s="28"/>
      <c r="L30" s="25"/>
      <c r="M30" s="25"/>
      <c r="N30" s="25"/>
      <c r="O30" s="26" t="str">
        <f t="shared" si="4"/>
        <v/>
      </c>
      <c r="P30" s="27" t="str">
        <f t="shared" si="5"/>
        <v/>
      </c>
      <c r="Q30" s="29" t="str">
        <f t="shared" si="6"/>
        <v/>
      </c>
      <c r="R30" s="30"/>
      <c r="S30" s="27" t="str">
        <f t="shared" si="7"/>
        <v/>
      </c>
      <c r="T30" s="31"/>
      <c r="U30" s="27" t="str">
        <f t="shared" si="8"/>
        <v/>
      </c>
      <c r="V30" s="32" t="str">
        <f t="shared" si="9"/>
        <v/>
      </c>
      <c r="W30" s="32" t="str">
        <f t="shared" si="10"/>
        <v/>
      </c>
      <c r="X30" s="20" t="str">
        <f t="shared" si="11"/>
        <v/>
      </c>
      <c r="Y30" s="21" t="str">
        <f t="shared" si="11"/>
        <v/>
      </c>
    </row>
    <row r="31" spans="1:25" s="22" customFormat="1" ht="12.75" x14ac:dyDescent="0.25">
      <c r="A31" s="23" t="s">
        <v>54</v>
      </c>
      <c r="B31" s="24">
        <v>805</v>
      </c>
      <c r="C31" s="12">
        <f t="shared" si="0"/>
        <v>6440</v>
      </c>
      <c r="D31" s="25"/>
      <c r="E31" s="25"/>
      <c r="F31" s="26" t="str">
        <f t="shared" si="2"/>
        <v/>
      </c>
      <c r="G31" s="24">
        <v>104</v>
      </c>
      <c r="H31" s="26" t="str">
        <f t="shared" si="12"/>
        <v/>
      </c>
      <c r="I31" s="27" t="str">
        <f t="shared" si="3"/>
        <v/>
      </c>
      <c r="J31" s="28"/>
      <c r="K31" s="28"/>
      <c r="L31" s="25"/>
      <c r="M31" s="25"/>
      <c r="N31" s="25"/>
      <c r="O31" s="26" t="str">
        <f t="shared" si="4"/>
        <v/>
      </c>
      <c r="P31" s="27" t="str">
        <f t="shared" si="5"/>
        <v/>
      </c>
      <c r="Q31" s="29" t="str">
        <f t="shared" si="6"/>
        <v/>
      </c>
      <c r="R31" s="30"/>
      <c r="S31" s="27" t="str">
        <f t="shared" si="7"/>
        <v/>
      </c>
      <c r="T31" s="31"/>
      <c r="U31" s="27" t="str">
        <f t="shared" si="8"/>
        <v/>
      </c>
      <c r="V31" s="32" t="str">
        <f t="shared" si="9"/>
        <v/>
      </c>
      <c r="W31" s="32" t="str">
        <f t="shared" si="10"/>
        <v/>
      </c>
      <c r="X31" s="20" t="str">
        <f t="shared" si="11"/>
        <v/>
      </c>
      <c r="Y31" s="21" t="str">
        <f t="shared" si="11"/>
        <v/>
      </c>
    </row>
    <row r="32" spans="1:25" s="22" customFormat="1" ht="12.75" x14ac:dyDescent="0.25">
      <c r="A32" s="23" t="s">
        <v>55</v>
      </c>
      <c r="B32" s="24">
        <v>829</v>
      </c>
      <c r="C32" s="12">
        <f t="shared" si="0"/>
        <v>6632</v>
      </c>
      <c r="D32" s="25"/>
      <c r="E32" s="25"/>
      <c r="F32" s="26" t="str">
        <f t="shared" si="2"/>
        <v/>
      </c>
      <c r="G32" s="24">
        <v>104</v>
      </c>
      <c r="H32" s="26" t="str">
        <f t="shared" si="12"/>
        <v/>
      </c>
      <c r="I32" s="27" t="str">
        <f t="shared" si="3"/>
        <v/>
      </c>
      <c r="J32" s="28"/>
      <c r="K32" s="28"/>
      <c r="L32" s="25"/>
      <c r="M32" s="25"/>
      <c r="N32" s="25"/>
      <c r="O32" s="26" t="str">
        <f t="shared" si="4"/>
        <v/>
      </c>
      <c r="P32" s="27" t="str">
        <f t="shared" si="5"/>
        <v/>
      </c>
      <c r="Q32" s="29" t="str">
        <f t="shared" si="6"/>
        <v/>
      </c>
      <c r="R32" s="30"/>
      <c r="S32" s="27" t="str">
        <f t="shared" si="7"/>
        <v/>
      </c>
      <c r="T32" s="31"/>
      <c r="U32" s="27" t="str">
        <f t="shared" si="8"/>
        <v/>
      </c>
      <c r="V32" s="32" t="str">
        <f t="shared" si="9"/>
        <v/>
      </c>
      <c r="W32" s="32" t="str">
        <f t="shared" si="10"/>
        <v/>
      </c>
      <c r="X32" s="20" t="str">
        <f t="shared" si="11"/>
        <v/>
      </c>
      <c r="Y32" s="21" t="str">
        <f t="shared" si="11"/>
        <v/>
      </c>
    </row>
    <row r="33" spans="1:25" s="22" customFormat="1" ht="12.75" x14ac:dyDescent="0.25">
      <c r="A33" s="23" t="s">
        <v>56</v>
      </c>
      <c r="B33" s="24">
        <v>1136</v>
      </c>
      <c r="C33" s="12">
        <f t="shared" si="0"/>
        <v>9088</v>
      </c>
      <c r="D33" s="25"/>
      <c r="E33" s="25"/>
      <c r="F33" s="26" t="str">
        <f t="shared" si="2"/>
        <v/>
      </c>
      <c r="G33" s="24">
        <v>104</v>
      </c>
      <c r="H33" s="26" t="str">
        <f t="shared" si="12"/>
        <v/>
      </c>
      <c r="I33" s="27" t="str">
        <f t="shared" si="3"/>
        <v/>
      </c>
      <c r="J33" s="28"/>
      <c r="K33" s="28"/>
      <c r="L33" s="25"/>
      <c r="M33" s="25"/>
      <c r="N33" s="25"/>
      <c r="O33" s="26" t="str">
        <f t="shared" si="4"/>
        <v/>
      </c>
      <c r="P33" s="27" t="str">
        <f t="shared" si="5"/>
        <v/>
      </c>
      <c r="Q33" s="29" t="str">
        <f t="shared" si="6"/>
        <v/>
      </c>
      <c r="R33" s="30"/>
      <c r="S33" s="27" t="str">
        <f t="shared" si="7"/>
        <v/>
      </c>
      <c r="T33" s="31"/>
      <c r="U33" s="27" t="str">
        <f t="shared" si="8"/>
        <v/>
      </c>
      <c r="V33" s="32" t="str">
        <f t="shared" si="9"/>
        <v/>
      </c>
      <c r="W33" s="32" t="str">
        <f t="shared" si="10"/>
        <v/>
      </c>
      <c r="X33" s="20" t="str">
        <f t="shared" si="11"/>
        <v/>
      </c>
      <c r="Y33" s="21" t="str">
        <f t="shared" si="11"/>
        <v/>
      </c>
    </row>
    <row r="34" spans="1:25" s="22" customFormat="1" ht="12.75" x14ac:dyDescent="0.25">
      <c r="A34" s="23" t="s">
        <v>57</v>
      </c>
      <c r="B34" s="24">
        <v>27645</v>
      </c>
      <c r="C34" s="12">
        <f t="shared" si="0"/>
        <v>221160</v>
      </c>
      <c r="D34" s="25"/>
      <c r="E34" s="25"/>
      <c r="F34" s="26" t="str">
        <f t="shared" si="2"/>
        <v/>
      </c>
      <c r="G34" s="24">
        <v>1456</v>
      </c>
      <c r="H34" s="26" t="str">
        <f t="shared" si="12"/>
        <v/>
      </c>
      <c r="I34" s="27" t="str">
        <f t="shared" si="3"/>
        <v/>
      </c>
      <c r="J34" s="28"/>
      <c r="K34" s="28"/>
      <c r="L34" s="25"/>
      <c r="M34" s="25"/>
      <c r="N34" s="25"/>
      <c r="O34" s="26" t="str">
        <f t="shared" si="4"/>
        <v/>
      </c>
      <c r="P34" s="27" t="str">
        <f t="shared" si="5"/>
        <v/>
      </c>
      <c r="Q34" s="29" t="str">
        <f t="shared" si="6"/>
        <v/>
      </c>
      <c r="R34" s="30"/>
      <c r="S34" s="27" t="str">
        <f t="shared" si="7"/>
        <v/>
      </c>
      <c r="T34" s="31"/>
      <c r="U34" s="27" t="str">
        <f t="shared" si="8"/>
        <v/>
      </c>
      <c r="V34" s="32" t="str">
        <f t="shared" si="9"/>
        <v/>
      </c>
      <c r="W34" s="32" t="str">
        <f t="shared" si="10"/>
        <v/>
      </c>
      <c r="X34" s="20" t="str">
        <f t="shared" si="11"/>
        <v/>
      </c>
      <c r="Y34" s="21" t="str">
        <f t="shared" si="11"/>
        <v/>
      </c>
    </row>
    <row r="35" spans="1:25" s="22" customFormat="1" ht="12.75" x14ac:dyDescent="0.25">
      <c r="A35" s="23" t="s">
        <v>58</v>
      </c>
      <c r="B35" s="24">
        <v>28196</v>
      </c>
      <c r="C35" s="12">
        <f t="shared" ref="C35:C66" si="13">B35*8</f>
        <v>225568</v>
      </c>
      <c r="D35" s="25"/>
      <c r="E35" s="25"/>
      <c r="F35" s="26" t="str">
        <f t="shared" si="2"/>
        <v/>
      </c>
      <c r="G35" s="24">
        <v>1456</v>
      </c>
      <c r="H35" s="26" t="str">
        <f t="shared" si="12"/>
        <v/>
      </c>
      <c r="I35" s="27" t="str">
        <f t="shared" si="3"/>
        <v/>
      </c>
      <c r="J35" s="28"/>
      <c r="K35" s="28"/>
      <c r="L35" s="25"/>
      <c r="M35" s="25"/>
      <c r="N35" s="25"/>
      <c r="O35" s="26" t="str">
        <f t="shared" si="4"/>
        <v/>
      </c>
      <c r="P35" s="27" t="str">
        <f t="shared" si="5"/>
        <v/>
      </c>
      <c r="Q35" s="29" t="str">
        <f t="shared" si="6"/>
        <v/>
      </c>
      <c r="R35" s="30"/>
      <c r="S35" s="27" t="str">
        <f t="shared" si="7"/>
        <v/>
      </c>
      <c r="T35" s="31"/>
      <c r="U35" s="27" t="str">
        <f t="shared" si="8"/>
        <v/>
      </c>
      <c r="V35" s="32" t="str">
        <f t="shared" si="9"/>
        <v/>
      </c>
      <c r="W35" s="32" t="str">
        <f t="shared" si="10"/>
        <v/>
      </c>
      <c r="X35" s="20" t="str">
        <f t="shared" si="11"/>
        <v/>
      </c>
      <c r="Y35" s="21" t="str">
        <f t="shared" si="11"/>
        <v/>
      </c>
    </row>
    <row r="36" spans="1:25" s="22" customFormat="1" ht="12.75" x14ac:dyDescent="0.25">
      <c r="A36" s="23" t="s">
        <v>59</v>
      </c>
      <c r="B36" s="24">
        <v>24021</v>
      </c>
      <c r="C36" s="12">
        <f t="shared" si="13"/>
        <v>192168</v>
      </c>
      <c r="D36" s="25"/>
      <c r="E36" s="25"/>
      <c r="F36" s="26" t="str">
        <f t="shared" si="2"/>
        <v/>
      </c>
      <c r="G36" s="24">
        <v>1456</v>
      </c>
      <c r="H36" s="26" t="str">
        <f t="shared" si="12"/>
        <v/>
      </c>
      <c r="I36" s="27" t="str">
        <f t="shared" si="3"/>
        <v/>
      </c>
      <c r="J36" s="28"/>
      <c r="K36" s="28"/>
      <c r="L36" s="25"/>
      <c r="M36" s="25"/>
      <c r="N36" s="25"/>
      <c r="O36" s="26" t="str">
        <f t="shared" si="4"/>
        <v/>
      </c>
      <c r="P36" s="27" t="str">
        <f t="shared" si="5"/>
        <v/>
      </c>
      <c r="Q36" s="29" t="str">
        <f t="shared" si="6"/>
        <v/>
      </c>
      <c r="R36" s="30"/>
      <c r="S36" s="27" t="str">
        <f t="shared" si="7"/>
        <v/>
      </c>
      <c r="T36" s="31"/>
      <c r="U36" s="27" t="str">
        <f t="shared" si="8"/>
        <v/>
      </c>
      <c r="V36" s="32" t="str">
        <f t="shared" si="9"/>
        <v/>
      </c>
      <c r="W36" s="32" t="str">
        <f t="shared" si="10"/>
        <v/>
      </c>
      <c r="X36" s="20" t="str">
        <f t="shared" si="11"/>
        <v/>
      </c>
      <c r="Y36" s="21" t="str">
        <f t="shared" si="11"/>
        <v/>
      </c>
    </row>
    <row r="37" spans="1:25" s="22" customFormat="1" ht="12.75" x14ac:dyDescent="0.25">
      <c r="A37" s="23" t="s">
        <v>60</v>
      </c>
      <c r="B37" s="24">
        <v>23775</v>
      </c>
      <c r="C37" s="12">
        <f t="shared" si="13"/>
        <v>190200</v>
      </c>
      <c r="D37" s="25"/>
      <c r="E37" s="25"/>
      <c r="F37" s="26" t="str">
        <f t="shared" si="2"/>
        <v/>
      </c>
      <c r="G37" s="24">
        <v>1456</v>
      </c>
      <c r="H37" s="26" t="str">
        <f t="shared" si="12"/>
        <v/>
      </c>
      <c r="I37" s="27" t="str">
        <f t="shared" si="3"/>
        <v/>
      </c>
      <c r="J37" s="28"/>
      <c r="K37" s="28"/>
      <c r="L37" s="25"/>
      <c r="M37" s="25"/>
      <c r="N37" s="25"/>
      <c r="O37" s="26" t="str">
        <f t="shared" si="4"/>
        <v/>
      </c>
      <c r="P37" s="27" t="str">
        <f t="shared" si="5"/>
        <v/>
      </c>
      <c r="Q37" s="29" t="str">
        <f t="shared" si="6"/>
        <v/>
      </c>
      <c r="R37" s="30"/>
      <c r="S37" s="27" t="str">
        <f t="shared" si="7"/>
        <v/>
      </c>
      <c r="T37" s="31"/>
      <c r="U37" s="27" t="str">
        <f t="shared" si="8"/>
        <v/>
      </c>
      <c r="V37" s="32" t="str">
        <f t="shared" si="9"/>
        <v/>
      </c>
      <c r="W37" s="32" t="str">
        <f t="shared" si="10"/>
        <v/>
      </c>
      <c r="X37" s="20" t="str">
        <f t="shared" si="11"/>
        <v/>
      </c>
      <c r="Y37" s="21" t="str">
        <f t="shared" si="11"/>
        <v/>
      </c>
    </row>
    <row r="38" spans="1:25" s="22" customFormat="1" ht="12.75" x14ac:dyDescent="0.25">
      <c r="A38" s="23" t="s">
        <v>61</v>
      </c>
      <c r="B38" s="24">
        <v>1267</v>
      </c>
      <c r="C38" s="12">
        <f t="shared" si="13"/>
        <v>10136</v>
      </c>
      <c r="D38" s="25"/>
      <c r="E38" s="25"/>
      <c r="F38" s="26" t="str">
        <f t="shared" si="2"/>
        <v/>
      </c>
      <c r="G38" s="24">
        <v>156</v>
      </c>
      <c r="H38" s="26" t="str">
        <f t="shared" si="12"/>
        <v/>
      </c>
      <c r="I38" s="27" t="str">
        <f t="shared" si="3"/>
        <v/>
      </c>
      <c r="J38" s="28"/>
      <c r="K38" s="28"/>
      <c r="L38" s="25"/>
      <c r="M38" s="25"/>
      <c r="N38" s="25"/>
      <c r="O38" s="26" t="str">
        <f t="shared" si="4"/>
        <v/>
      </c>
      <c r="P38" s="27" t="str">
        <f t="shared" si="5"/>
        <v/>
      </c>
      <c r="Q38" s="29" t="str">
        <f t="shared" si="6"/>
        <v/>
      </c>
      <c r="R38" s="30"/>
      <c r="S38" s="27" t="str">
        <f t="shared" si="7"/>
        <v/>
      </c>
      <c r="T38" s="31"/>
      <c r="U38" s="27" t="str">
        <f t="shared" si="8"/>
        <v/>
      </c>
      <c r="V38" s="32" t="str">
        <f t="shared" si="9"/>
        <v/>
      </c>
      <c r="W38" s="32" t="str">
        <f t="shared" si="10"/>
        <v/>
      </c>
      <c r="X38" s="20" t="str">
        <f t="shared" si="11"/>
        <v/>
      </c>
      <c r="Y38" s="21" t="str">
        <f t="shared" si="11"/>
        <v/>
      </c>
    </row>
    <row r="39" spans="1:25" s="22" customFormat="1" ht="12.75" x14ac:dyDescent="0.25">
      <c r="A39" s="23" t="s">
        <v>63</v>
      </c>
      <c r="B39" s="24">
        <v>382</v>
      </c>
      <c r="C39" s="12">
        <f t="shared" si="13"/>
        <v>3056</v>
      </c>
      <c r="D39" s="25"/>
      <c r="E39" s="25"/>
      <c r="F39" s="26" t="str">
        <f t="shared" si="2"/>
        <v/>
      </c>
      <c r="G39" s="24">
        <v>104</v>
      </c>
      <c r="H39" s="26" t="str">
        <f t="shared" si="12"/>
        <v/>
      </c>
      <c r="I39" s="27" t="str">
        <f t="shared" si="3"/>
        <v/>
      </c>
      <c r="J39" s="28"/>
      <c r="K39" s="28"/>
      <c r="L39" s="25"/>
      <c r="M39" s="25"/>
      <c r="N39" s="25"/>
      <c r="O39" s="26" t="str">
        <f t="shared" si="4"/>
        <v/>
      </c>
      <c r="P39" s="27" t="str">
        <f t="shared" si="5"/>
        <v/>
      </c>
      <c r="Q39" s="29" t="str">
        <f t="shared" si="6"/>
        <v/>
      </c>
      <c r="R39" s="30"/>
      <c r="S39" s="27" t="str">
        <f t="shared" si="7"/>
        <v/>
      </c>
      <c r="T39" s="31"/>
      <c r="U39" s="27" t="str">
        <f t="shared" si="8"/>
        <v/>
      </c>
      <c r="V39" s="32" t="str">
        <f t="shared" si="9"/>
        <v/>
      </c>
      <c r="W39" s="32" t="str">
        <f t="shared" si="10"/>
        <v/>
      </c>
      <c r="X39" s="20" t="str">
        <f t="shared" si="11"/>
        <v/>
      </c>
      <c r="Y39" s="21" t="str">
        <f t="shared" si="11"/>
        <v/>
      </c>
    </row>
    <row r="40" spans="1:25" s="22" customFormat="1" ht="12.75" x14ac:dyDescent="0.25">
      <c r="A40" s="23" t="s">
        <v>64</v>
      </c>
      <c r="B40" s="24">
        <v>54</v>
      </c>
      <c r="C40" s="12">
        <f t="shared" si="13"/>
        <v>432</v>
      </c>
      <c r="D40" s="25"/>
      <c r="E40" s="25"/>
      <c r="F40" s="26" t="str">
        <f t="shared" si="2"/>
        <v/>
      </c>
      <c r="G40" s="24">
        <v>156</v>
      </c>
      <c r="H40" s="26" t="str">
        <f t="shared" si="12"/>
        <v/>
      </c>
      <c r="I40" s="27" t="str">
        <f t="shared" si="3"/>
        <v/>
      </c>
      <c r="J40" s="28"/>
      <c r="K40" s="28"/>
      <c r="L40" s="25"/>
      <c r="M40" s="25"/>
      <c r="N40" s="25"/>
      <c r="O40" s="26" t="str">
        <f t="shared" si="4"/>
        <v/>
      </c>
      <c r="P40" s="27" t="str">
        <f t="shared" si="5"/>
        <v/>
      </c>
      <c r="Q40" s="29" t="str">
        <f t="shared" si="6"/>
        <v/>
      </c>
      <c r="R40" s="30"/>
      <c r="S40" s="27" t="str">
        <f t="shared" si="7"/>
        <v/>
      </c>
      <c r="T40" s="31"/>
      <c r="U40" s="27" t="str">
        <f t="shared" si="8"/>
        <v/>
      </c>
      <c r="V40" s="32" t="str">
        <f t="shared" si="9"/>
        <v/>
      </c>
      <c r="W40" s="32" t="str">
        <f t="shared" si="10"/>
        <v/>
      </c>
      <c r="X40" s="20" t="str">
        <f t="shared" si="11"/>
        <v/>
      </c>
      <c r="Y40" s="21" t="str">
        <f t="shared" si="11"/>
        <v/>
      </c>
    </row>
    <row r="41" spans="1:25" s="22" customFormat="1" ht="12.75" x14ac:dyDescent="0.25">
      <c r="A41" s="23" t="s">
        <v>65</v>
      </c>
      <c r="B41" s="24">
        <v>18</v>
      </c>
      <c r="C41" s="12">
        <f t="shared" si="13"/>
        <v>144</v>
      </c>
      <c r="D41" s="25"/>
      <c r="E41" s="25"/>
      <c r="F41" s="26" t="str">
        <f t="shared" si="2"/>
        <v/>
      </c>
      <c r="G41" s="24">
        <v>104</v>
      </c>
      <c r="H41" s="26" t="str">
        <f t="shared" si="12"/>
        <v/>
      </c>
      <c r="I41" s="27" t="str">
        <f t="shared" si="3"/>
        <v/>
      </c>
      <c r="J41" s="28"/>
      <c r="K41" s="28"/>
      <c r="L41" s="25"/>
      <c r="M41" s="25"/>
      <c r="N41" s="25"/>
      <c r="O41" s="26" t="str">
        <f t="shared" si="4"/>
        <v/>
      </c>
      <c r="P41" s="27" t="str">
        <f t="shared" si="5"/>
        <v/>
      </c>
      <c r="Q41" s="29" t="str">
        <f t="shared" si="6"/>
        <v/>
      </c>
      <c r="R41" s="30"/>
      <c r="S41" s="27" t="str">
        <f t="shared" si="7"/>
        <v/>
      </c>
      <c r="T41" s="31"/>
      <c r="U41" s="27" t="str">
        <f t="shared" si="8"/>
        <v/>
      </c>
      <c r="V41" s="32" t="str">
        <f t="shared" si="9"/>
        <v/>
      </c>
      <c r="W41" s="32" t="str">
        <f t="shared" si="10"/>
        <v/>
      </c>
      <c r="X41" s="20" t="str">
        <f t="shared" si="11"/>
        <v/>
      </c>
      <c r="Y41" s="21" t="str">
        <f t="shared" si="11"/>
        <v/>
      </c>
    </row>
    <row r="42" spans="1:25" s="22" customFormat="1" ht="12.75" x14ac:dyDescent="0.25">
      <c r="A42" s="23" t="s">
        <v>66</v>
      </c>
      <c r="B42" s="24">
        <v>78</v>
      </c>
      <c r="C42" s="12">
        <f t="shared" si="13"/>
        <v>624</v>
      </c>
      <c r="D42" s="25"/>
      <c r="E42" s="25"/>
      <c r="F42" s="26" t="str">
        <f t="shared" si="2"/>
        <v/>
      </c>
      <c r="G42" s="24">
        <v>104</v>
      </c>
      <c r="H42" s="26" t="str">
        <f t="shared" si="12"/>
        <v/>
      </c>
      <c r="I42" s="27" t="str">
        <f t="shared" si="3"/>
        <v/>
      </c>
      <c r="J42" s="28"/>
      <c r="K42" s="28"/>
      <c r="L42" s="25"/>
      <c r="M42" s="25"/>
      <c r="N42" s="25"/>
      <c r="O42" s="26" t="str">
        <f t="shared" si="4"/>
        <v/>
      </c>
      <c r="P42" s="27" t="str">
        <f t="shared" si="5"/>
        <v/>
      </c>
      <c r="Q42" s="29" t="str">
        <f t="shared" si="6"/>
        <v/>
      </c>
      <c r="R42" s="30"/>
      <c r="S42" s="27" t="str">
        <f t="shared" si="7"/>
        <v/>
      </c>
      <c r="T42" s="31"/>
      <c r="U42" s="27" t="str">
        <f t="shared" si="8"/>
        <v/>
      </c>
      <c r="V42" s="32" t="str">
        <f t="shared" si="9"/>
        <v/>
      </c>
      <c r="W42" s="32" t="str">
        <f t="shared" si="10"/>
        <v/>
      </c>
      <c r="X42" s="20" t="str">
        <f t="shared" si="11"/>
        <v/>
      </c>
      <c r="Y42" s="21" t="str">
        <f t="shared" si="11"/>
        <v/>
      </c>
    </row>
    <row r="43" spans="1:25" s="22" customFormat="1" ht="12.75" x14ac:dyDescent="0.25">
      <c r="A43" s="23" t="s">
        <v>67</v>
      </c>
      <c r="B43" s="24">
        <v>124</v>
      </c>
      <c r="C43" s="12">
        <f t="shared" si="13"/>
        <v>992</v>
      </c>
      <c r="D43" s="25"/>
      <c r="E43" s="25"/>
      <c r="F43" s="26" t="str">
        <f t="shared" si="2"/>
        <v/>
      </c>
      <c r="G43" s="24">
        <v>156</v>
      </c>
      <c r="H43" s="26" t="str">
        <f t="shared" si="12"/>
        <v/>
      </c>
      <c r="I43" s="27" t="str">
        <f t="shared" si="3"/>
        <v/>
      </c>
      <c r="J43" s="28"/>
      <c r="K43" s="28"/>
      <c r="L43" s="25"/>
      <c r="M43" s="25"/>
      <c r="N43" s="25"/>
      <c r="O43" s="26" t="str">
        <f t="shared" si="4"/>
        <v/>
      </c>
      <c r="P43" s="27" t="str">
        <f t="shared" si="5"/>
        <v/>
      </c>
      <c r="Q43" s="29" t="str">
        <f t="shared" si="6"/>
        <v/>
      </c>
      <c r="R43" s="30"/>
      <c r="S43" s="27" t="str">
        <f t="shared" si="7"/>
        <v/>
      </c>
      <c r="T43" s="31"/>
      <c r="U43" s="27" t="str">
        <f t="shared" si="8"/>
        <v/>
      </c>
      <c r="V43" s="32" t="str">
        <f t="shared" si="9"/>
        <v/>
      </c>
      <c r="W43" s="32" t="str">
        <f t="shared" si="10"/>
        <v/>
      </c>
      <c r="X43" s="20" t="str">
        <f t="shared" si="11"/>
        <v/>
      </c>
      <c r="Y43" s="21" t="str">
        <f t="shared" si="11"/>
        <v/>
      </c>
    </row>
    <row r="44" spans="1:25" s="22" customFormat="1" ht="12.75" x14ac:dyDescent="0.25">
      <c r="A44" s="23" t="s">
        <v>69</v>
      </c>
      <c r="B44" s="24">
        <v>11683</v>
      </c>
      <c r="C44" s="12">
        <f t="shared" si="13"/>
        <v>93464</v>
      </c>
      <c r="D44" s="25"/>
      <c r="E44" s="25"/>
      <c r="F44" s="26" t="str">
        <f t="shared" si="2"/>
        <v/>
      </c>
      <c r="G44" s="24">
        <v>1456</v>
      </c>
      <c r="H44" s="26" t="str">
        <f t="shared" si="12"/>
        <v/>
      </c>
      <c r="I44" s="27" t="str">
        <f t="shared" si="3"/>
        <v/>
      </c>
      <c r="J44" s="28"/>
      <c r="K44" s="28"/>
      <c r="L44" s="25"/>
      <c r="M44" s="25"/>
      <c r="N44" s="25"/>
      <c r="O44" s="26" t="str">
        <f t="shared" si="4"/>
        <v/>
      </c>
      <c r="P44" s="27" t="str">
        <f t="shared" si="5"/>
        <v/>
      </c>
      <c r="Q44" s="29" t="str">
        <f t="shared" si="6"/>
        <v/>
      </c>
      <c r="R44" s="30"/>
      <c r="S44" s="27" t="str">
        <f t="shared" si="7"/>
        <v/>
      </c>
      <c r="T44" s="31"/>
      <c r="U44" s="27" t="str">
        <f t="shared" si="8"/>
        <v/>
      </c>
      <c r="V44" s="32" t="str">
        <f t="shared" si="9"/>
        <v/>
      </c>
      <c r="W44" s="32" t="str">
        <f t="shared" si="10"/>
        <v/>
      </c>
      <c r="X44" s="20" t="str">
        <f t="shared" si="11"/>
        <v/>
      </c>
      <c r="Y44" s="21" t="str">
        <f t="shared" si="11"/>
        <v/>
      </c>
    </row>
    <row r="45" spans="1:25" s="22" customFormat="1" ht="12.75" x14ac:dyDescent="0.25">
      <c r="A45" s="23" t="s">
        <v>71</v>
      </c>
      <c r="B45" s="24">
        <v>22079</v>
      </c>
      <c r="C45" s="12">
        <f t="shared" si="13"/>
        <v>176632</v>
      </c>
      <c r="D45" s="25"/>
      <c r="E45" s="25"/>
      <c r="F45" s="26" t="str">
        <f t="shared" si="2"/>
        <v/>
      </c>
      <c r="G45" s="24">
        <v>1456</v>
      </c>
      <c r="H45" s="26" t="str">
        <f t="shared" si="12"/>
        <v/>
      </c>
      <c r="I45" s="27" t="str">
        <f t="shared" si="3"/>
        <v/>
      </c>
      <c r="J45" s="28"/>
      <c r="K45" s="28"/>
      <c r="L45" s="25"/>
      <c r="M45" s="25"/>
      <c r="N45" s="25"/>
      <c r="O45" s="26" t="str">
        <f t="shared" si="4"/>
        <v/>
      </c>
      <c r="P45" s="27" t="str">
        <f t="shared" si="5"/>
        <v/>
      </c>
      <c r="Q45" s="29" t="str">
        <f t="shared" si="6"/>
        <v/>
      </c>
      <c r="R45" s="30"/>
      <c r="S45" s="27" t="str">
        <f t="shared" si="7"/>
        <v/>
      </c>
      <c r="T45" s="31"/>
      <c r="U45" s="27" t="str">
        <f t="shared" si="8"/>
        <v/>
      </c>
      <c r="V45" s="32" t="str">
        <f t="shared" si="9"/>
        <v/>
      </c>
      <c r="W45" s="32" t="str">
        <f t="shared" si="10"/>
        <v/>
      </c>
      <c r="X45" s="20" t="str">
        <f t="shared" si="11"/>
        <v/>
      </c>
      <c r="Y45" s="21" t="str">
        <f t="shared" si="11"/>
        <v/>
      </c>
    </row>
    <row r="46" spans="1:25" s="22" customFormat="1" ht="12.75" x14ac:dyDescent="0.25">
      <c r="A46" s="23" t="s">
        <v>72</v>
      </c>
      <c r="B46" s="24">
        <v>15453</v>
      </c>
      <c r="C46" s="12">
        <f t="shared" si="13"/>
        <v>123624</v>
      </c>
      <c r="D46" s="25"/>
      <c r="E46" s="25"/>
      <c r="F46" s="26" t="str">
        <f t="shared" si="2"/>
        <v/>
      </c>
      <c r="G46" s="24">
        <v>1456</v>
      </c>
      <c r="H46" s="26" t="str">
        <f t="shared" si="12"/>
        <v/>
      </c>
      <c r="I46" s="27" t="str">
        <f t="shared" si="3"/>
        <v/>
      </c>
      <c r="J46" s="28"/>
      <c r="K46" s="28"/>
      <c r="L46" s="25"/>
      <c r="M46" s="25"/>
      <c r="N46" s="25"/>
      <c r="O46" s="26" t="str">
        <f t="shared" si="4"/>
        <v/>
      </c>
      <c r="P46" s="27" t="str">
        <f t="shared" si="5"/>
        <v/>
      </c>
      <c r="Q46" s="29" t="str">
        <f t="shared" si="6"/>
        <v/>
      </c>
      <c r="R46" s="30"/>
      <c r="S46" s="27" t="str">
        <f t="shared" si="7"/>
        <v/>
      </c>
      <c r="T46" s="31"/>
      <c r="U46" s="27" t="str">
        <f t="shared" si="8"/>
        <v/>
      </c>
      <c r="V46" s="32" t="str">
        <f t="shared" si="9"/>
        <v/>
      </c>
      <c r="W46" s="32" t="str">
        <f t="shared" si="10"/>
        <v/>
      </c>
      <c r="X46" s="20" t="str">
        <f t="shared" si="11"/>
        <v/>
      </c>
      <c r="Y46" s="21" t="str">
        <f t="shared" si="11"/>
        <v/>
      </c>
    </row>
    <row r="47" spans="1:25" s="22" customFormat="1" ht="12.75" x14ac:dyDescent="0.25">
      <c r="A47" s="23" t="s">
        <v>73</v>
      </c>
      <c r="B47" s="24">
        <v>2627</v>
      </c>
      <c r="C47" s="12">
        <f t="shared" si="13"/>
        <v>21016</v>
      </c>
      <c r="D47" s="25"/>
      <c r="E47" s="25"/>
      <c r="F47" s="26" t="str">
        <f t="shared" si="2"/>
        <v/>
      </c>
      <c r="G47" s="24">
        <v>1456</v>
      </c>
      <c r="H47" s="26" t="str">
        <f t="shared" si="12"/>
        <v/>
      </c>
      <c r="I47" s="27" t="str">
        <f t="shared" si="3"/>
        <v/>
      </c>
      <c r="J47" s="28"/>
      <c r="K47" s="28"/>
      <c r="L47" s="25"/>
      <c r="M47" s="25"/>
      <c r="N47" s="25"/>
      <c r="O47" s="26" t="str">
        <f t="shared" si="4"/>
        <v/>
      </c>
      <c r="P47" s="27" t="str">
        <f t="shared" si="5"/>
        <v/>
      </c>
      <c r="Q47" s="29" t="str">
        <f t="shared" si="6"/>
        <v/>
      </c>
      <c r="R47" s="30"/>
      <c r="S47" s="27" t="str">
        <f t="shared" si="7"/>
        <v/>
      </c>
      <c r="T47" s="31"/>
      <c r="U47" s="27" t="str">
        <f t="shared" si="8"/>
        <v/>
      </c>
      <c r="V47" s="32" t="str">
        <f t="shared" si="9"/>
        <v/>
      </c>
      <c r="W47" s="32" t="str">
        <f t="shared" si="10"/>
        <v/>
      </c>
      <c r="X47" s="20" t="str">
        <f t="shared" si="11"/>
        <v/>
      </c>
      <c r="Y47" s="21" t="str">
        <f t="shared" si="11"/>
        <v/>
      </c>
    </row>
    <row r="48" spans="1:25" s="22" customFormat="1" ht="12.75" x14ac:dyDescent="0.25">
      <c r="A48" s="23" t="s">
        <v>74</v>
      </c>
      <c r="B48" s="24">
        <v>58</v>
      </c>
      <c r="C48" s="12">
        <f t="shared" si="13"/>
        <v>464</v>
      </c>
      <c r="D48" s="25"/>
      <c r="E48" s="25"/>
      <c r="F48" s="26" t="str">
        <f t="shared" si="2"/>
        <v/>
      </c>
      <c r="G48" s="24">
        <v>156</v>
      </c>
      <c r="H48" s="26" t="str">
        <f t="shared" si="12"/>
        <v/>
      </c>
      <c r="I48" s="27" t="str">
        <f t="shared" si="3"/>
        <v/>
      </c>
      <c r="J48" s="28"/>
      <c r="K48" s="28"/>
      <c r="L48" s="25"/>
      <c r="M48" s="25"/>
      <c r="N48" s="25"/>
      <c r="O48" s="26" t="str">
        <f t="shared" si="4"/>
        <v/>
      </c>
      <c r="P48" s="27" t="str">
        <f t="shared" si="5"/>
        <v/>
      </c>
      <c r="Q48" s="29" t="str">
        <f t="shared" si="6"/>
        <v/>
      </c>
      <c r="R48" s="30"/>
      <c r="S48" s="27" t="str">
        <f t="shared" si="7"/>
        <v/>
      </c>
      <c r="T48" s="31"/>
      <c r="U48" s="27" t="str">
        <f t="shared" si="8"/>
        <v/>
      </c>
      <c r="V48" s="32" t="str">
        <f t="shared" si="9"/>
        <v/>
      </c>
      <c r="W48" s="32" t="str">
        <f t="shared" si="10"/>
        <v/>
      </c>
      <c r="X48" s="20" t="str">
        <f t="shared" si="11"/>
        <v/>
      </c>
      <c r="Y48" s="21" t="str">
        <f t="shared" si="11"/>
        <v/>
      </c>
    </row>
    <row r="49" spans="1:25" s="22" customFormat="1" ht="12.75" x14ac:dyDescent="0.25">
      <c r="A49" s="23" t="s">
        <v>75</v>
      </c>
      <c r="B49" s="24">
        <v>1336</v>
      </c>
      <c r="C49" s="12">
        <f t="shared" si="13"/>
        <v>10688</v>
      </c>
      <c r="D49" s="25"/>
      <c r="E49" s="25"/>
      <c r="F49" s="26" t="str">
        <f t="shared" si="2"/>
        <v/>
      </c>
      <c r="G49" s="24">
        <v>1456</v>
      </c>
      <c r="H49" s="26" t="str">
        <f t="shared" si="12"/>
        <v/>
      </c>
      <c r="I49" s="27" t="str">
        <f t="shared" si="3"/>
        <v/>
      </c>
      <c r="J49" s="28"/>
      <c r="K49" s="28"/>
      <c r="L49" s="25"/>
      <c r="M49" s="25"/>
      <c r="N49" s="25"/>
      <c r="O49" s="26" t="str">
        <f t="shared" si="4"/>
        <v/>
      </c>
      <c r="P49" s="27" t="str">
        <f t="shared" si="5"/>
        <v/>
      </c>
      <c r="Q49" s="29" t="str">
        <f t="shared" si="6"/>
        <v/>
      </c>
      <c r="R49" s="30"/>
      <c r="S49" s="27" t="str">
        <f t="shared" si="7"/>
        <v/>
      </c>
      <c r="T49" s="31"/>
      <c r="U49" s="27" t="str">
        <f t="shared" si="8"/>
        <v/>
      </c>
      <c r="V49" s="32" t="str">
        <f t="shared" si="9"/>
        <v/>
      </c>
      <c r="W49" s="32" t="str">
        <f t="shared" si="10"/>
        <v/>
      </c>
      <c r="X49" s="20" t="str">
        <f t="shared" si="11"/>
        <v/>
      </c>
      <c r="Y49" s="21" t="str">
        <f t="shared" si="11"/>
        <v/>
      </c>
    </row>
    <row r="50" spans="1:25" s="22" customFormat="1" ht="12.75" x14ac:dyDescent="0.25">
      <c r="A50" s="52" t="s">
        <v>144</v>
      </c>
      <c r="B50" s="24">
        <v>1393</v>
      </c>
      <c r="C50" s="12">
        <f t="shared" si="13"/>
        <v>11144</v>
      </c>
      <c r="D50" s="25"/>
      <c r="E50" s="25"/>
      <c r="F50" s="26" t="str">
        <f t="shared" si="2"/>
        <v/>
      </c>
      <c r="G50" s="24">
        <v>728</v>
      </c>
      <c r="H50" s="26" t="str">
        <f t="shared" si="12"/>
        <v/>
      </c>
      <c r="I50" s="27" t="str">
        <f t="shared" si="3"/>
        <v/>
      </c>
      <c r="J50" s="28"/>
      <c r="K50" s="28"/>
      <c r="L50" s="25"/>
      <c r="M50" s="25"/>
      <c r="N50" s="25"/>
      <c r="O50" s="26" t="str">
        <f t="shared" si="4"/>
        <v/>
      </c>
      <c r="P50" s="27" t="str">
        <f t="shared" si="5"/>
        <v/>
      </c>
      <c r="Q50" s="29" t="str">
        <f t="shared" si="6"/>
        <v/>
      </c>
      <c r="R50" s="30"/>
      <c r="S50" s="27" t="str">
        <f t="shared" si="7"/>
        <v/>
      </c>
      <c r="T50" s="31"/>
      <c r="U50" s="27" t="str">
        <f t="shared" si="8"/>
        <v/>
      </c>
      <c r="V50" s="32" t="str">
        <f t="shared" si="9"/>
        <v/>
      </c>
      <c r="W50" s="32" t="str">
        <f t="shared" si="10"/>
        <v/>
      </c>
      <c r="X50" s="20" t="str">
        <f t="shared" si="11"/>
        <v/>
      </c>
      <c r="Y50" s="21" t="str">
        <f t="shared" si="11"/>
        <v/>
      </c>
    </row>
    <row r="51" spans="1:25" s="22" customFormat="1" ht="12.75" x14ac:dyDescent="0.25">
      <c r="A51" s="23" t="s">
        <v>77</v>
      </c>
      <c r="B51" s="24">
        <v>26</v>
      </c>
      <c r="C51" s="12">
        <f t="shared" si="13"/>
        <v>208</v>
      </c>
      <c r="D51" s="25"/>
      <c r="E51" s="25"/>
      <c r="F51" s="26" t="str">
        <f t="shared" si="2"/>
        <v/>
      </c>
      <c r="G51" s="24">
        <v>104</v>
      </c>
      <c r="H51" s="26" t="str">
        <f t="shared" si="12"/>
        <v/>
      </c>
      <c r="I51" s="27" t="str">
        <f t="shared" si="3"/>
        <v/>
      </c>
      <c r="J51" s="28"/>
      <c r="K51" s="28"/>
      <c r="L51" s="25"/>
      <c r="M51" s="25"/>
      <c r="N51" s="25"/>
      <c r="O51" s="26" t="str">
        <f t="shared" si="4"/>
        <v/>
      </c>
      <c r="P51" s="27" t="str">
        <f t="shared" si="5"/>
        <v/>
      </c>
      <c r="Q51" s="29" t="str">
        <f t="shared" si="6"/>
        <v/>
      </c>
      <c r="R51" s="30"/>
      <c r="S51" s="27" t="str">
        <f t="shared" si="7"/>
        <v/>
      </c>
      <c r="T51" s="31"/>
      <c r="U51" s="27" t="str">
        <f t="shared" si="8"/>
        <v/>
      </c>
      <c r="V51" s="32" t="str">
        <f t="shared" si="9"/>
        <v/>
      </c>
      <c r="W51" s="32" t="str">
        <f t="shared" si="10"/>
        <v/>
      </c>
      <c r="X51" s="20" t="str">
        <f t="shared" si="11"/>
        <v/>
      </c>
      <c r="Y51" s="21" t="str">
        <f t="shared" si="11"/>
        <v/>
      </c>
    </row>
    <row r="52" spans="1:25" s="22" customFormat="1" ht="12.75" x14ac:dyDescent="0.25">
      <c r="A52" s="23" t="s">
        <v>145</v>
      </c>
      <c r="B52" s="24">
        <v>6720</v>
      </c>
      <c r="C52" s="12">
        <f t="shared" si="13"/>
        <v>53760</v>
      </c>
      <c r="D52" s="25"/>
      <c r="E52" s="25"/>
      <c r="F52" s="26"/>
      <c r="G52" s="24">
        <v>520</v>
      </c>
      <c r="H52" s="26"/>
      <c r="I52" s="27"/>
      <c r="J52" s="28"/>
      <c r="K52" s="28"/>
      <c r="L52" s="25"/>
      <c r="M52" s="25"/>
      <c r="N52" s="25"/>
      <c r="O52" s="26"/>
      <c r="P52" s="27"/>
      <c r="Q52" s="29"/>
      <c r="R52" s="30"/>
      <c r="S52" s="27"/>
      <c r="T52" s="31"/>
      <c r="U52" s="27"/>
      <c r="V52" s="32"/>
      <c r="W52" s="32"/>
      <c r="X52" s="20"/>
      <c r="Y52" s="21"/>
    </row>
    <row r="53" spans="1:25" s="22" customFormat="1" ht="12.75" x14ac:dyDescent="0.25">
      <c r="A53" s="23" t="s">
        <v>78</v>
      </c>
      <c r="B53" s="24">
        <v>5691</v>
      </c>
      <c r="C53" s="12">
        <f t="shared" si="13"/>
        <v>45528</v>
      </c>
      <c r="D53" s="25"/>
      <c r="E53" s="25"/>
      <c r="F53" s="26" t="str">
        <f t="shared" si="2"/>
        <v/>
      </c>
      <c r="G53" s="24">
        <v>520</v>
      </c>
      <c r="H53" s="26" t="str">
        <f>IF(ISERROR(B53+F53+G53),"",B53+F53+G53)</f>
        <v/>
      </c>
      <c r="I53" s="27" t="str">
        <f t="shared" si="3"/>
        <v/>
      </c>
      <c r="J53" s="28"/>
      <c r="K53" s="28"/>
      <c r="L53" s="25"/>
      <c r="M53" s="25"/>
      <c r="N53" s="25"/>
      <c r="O53" s="26" t="str">
        <f t="shared" si="4"/>
        <v/>
      </c>
      <c r="P53" s="27" t="str">
        <f t="shared" si="5"/>
        <v/>
      </c>
      <c r="Q53" s="29" t="str">
        <f t="shared" si="6"/>
        <v/>
      </c>
      <c r="R53" s="30"/>
      <c r="S53" s="27" t="str">
        <f t="shared" si="7"/>
        <v/>
      </c>
      <c r="T53" s="31"/>
      <c r="U53" s="27" t="str">
        <f t="shared" si="8"/>
        <v/>
      </c>
      <c r="V53" s="32" t="str">
        <f t="shared" si="9"/>
        <v/>
      </c>
      <c r="W53" s="32" t="str">
        <f t="shared" si="10"/>
        <v/>
      </c>
      <c r="X53" s="20" t="str">
        <f t="shared" si="11"/>
        <v/>
      </c>
      <c r="Y53" s="21" t="str">
        <f t="shared" si="11"/>
        <v/>
      </c>
    </row>
    <row r="54" spans="1:25" s="22" customFormat="1" ht="12.75" x14ac:dyDescent="0.25">
      <c r="A54" s="23" t="s">
        <v>79</v>
      </c>
      <c r="B54" s="24">
        <v>24535</v>
      </c>
      <c r="C54" s="12">
        <f t="shared" si="13"/>
        <v>196280</v>
      </c>
      <c r="D54" s="25"/>
      <c r="E54" s="25"/>
      <c r="F54" s="26" t="str">
        <f t="shared" si="2"/>
        <v/>
      </c>
      <c r="G54" s="24">
        <v>1248</v>
      </c>
      <c r="H54" s="26" t="str">
        <f>IF(ISERROR(B54+F54+G54),"",B54+F54+G54)</f>
        <v/>
      </c>
      <c r="I54" s="27" t="str">
        <f t="shared" si="3"/>
        <v/>
      </c>
      <c r="J54" s="28"/>
      <c r="K54" s="28"/>
      <c r="L54" s="25"/>
      <c r="M54" s="25"/>
      <c r="N54" s="25"/>
      <c r="O54" s="26" t="str">
        <f t="shared" si="4"/>
        <v/>
      </c>
      <c r="P54" s="27" t="str">
        <f t="shared" si="5"/>
        <v/>
      </c>
      <c r="Q54" s="29" t="str">
        <f t="shared" si="6"/>
        <v/>
      </c>
      <c r="R54" s="30"/>
      <c r="S54" s="27" t="str">
        <f t="shared" si="7"/>
        <v/>
      </c>
      <c r="T54" s="31"/>
      <c r="U54" s="27" t="str">
        <f t="shared" si="8"/>
        <v/>
      </c>
      <c r="V54" s="32" t="str">
        <f t="shared" si="9"/>
        <v/>
      </c>
      <c r="W54" s="32" t="str">
        <f t="shared" si="10"/>
        <v/>
      </c>
      <c r="X54" s="20" t="str">
        <f t="shared" si="11"/>
        <v/>
      </c>
      <c r="Y54" s="21" t="str">
        <f t="shared" si="11"/>
        <v/>
      </c>
    </row>
    <row r="55" spans="1:25" s="22" customFormat="1" ht="12.75" x14ac:dyDescent="0.25">
      <c r="A55" s="23" t="s">
        <v>146</v>
      </c>
      <c r="B55" s="24">
        <v>292</v>
      </c>
      <c r="C55" s="12">
        <f t="shared" si="13"/>
        <v>2336</v>
      </c>
      <c r="D55" s="25"/>
      <c r="E55" s="25"/>
      <c r="F55" s="26" t="str">
        <f t="shared" si="2"/>
        <v/>
      </c>
      <c r="G55" s="24">
        <v>156</v>
      </c>
      <c r="H55" s="26" t="str">
        <f>IF(ISERROR(B55+F55+G55),"",B55+F55+G55)</f>
        <v/>
      </c>
      <c r="I55" s="27" t="str">
        <f t="shared" si="3"/>
        <v/>
      </c>
      <c r="J55" s="28"/>
      <c r="K55" s="28"/>
      <c r="L55" s="25"/>
      <c r="M55" s="25"/>
      <c r="N55" s="25"/>
      <c r="O55" s="26" t="str">
        <f t="shared" si="4"/>
        <v/>
      </c>
      <c r="P55" s="27" t="str">
        <f t="shared" si="5"/>
        <v/>
      </c>
      <c r="Q55" s="29" t="str">
        <f t="shared" si="6"/>
        <v/>
      </c>
      <c r="R55" s="30"/>
      <c r="S55" s="27" t="str">
        <f t="shared" si="7"/>
        <v/>
      </c>
      <c r="T55" s="31"/>
      <c r="U55" s="27" t="str">
        <f t="shared" si="8"/>
        <v/>
      </c>
      <c r="V55" s="32" t="str">
        <f t="shared" si="9"/>
        <v/>
      </c>
      <c r="W55" s="32" t="str">
        <f t="shared" si="10"/>
        <v/>
      </c>
      <c r="X55" s="20" t="str">
        <f t="shared" si="11"/>
        <v/>
      </c>
      <c r="Y55" s="21" t="str">
        <f t="shared" si="11"/>
        <v/>
      </c>
    </row>
    <row r="56" spans="1:25" s="22" customFormat="1" ht="12.75" x14ac:dyDescent="0.25">
      <c r="A56" s="23" t="s">
        <v>81</v>
      </c>
      <c r="B56" s="24">
        <v>370</v>
      </c>
      <c r="C56" s="12">
        <f t="shared" si="13"/>
        <v>2960</v>
      </c>
      <c r="D56" s="25"/>
      <c r="E56" s="25"/>
      <c r="F56" s="26" t="str">
        <f t="shared" si="2"/>
        <v/>
      </c>
      <c r="G56" s="24">
        <v>104</v>
      </c>
      <c r="H56" s="26" t="str">
        <f>IF(ISERROR(B56+F56+G56),"",B56+F56+G56)</f>
        <v/>
      </c>
      <c r="I56" s="27" t="str">
        <f t="shared" si="3"/>
        <v/>
      </c>
      <c r="J56" s="28"/>
      <c r="K56" s="28"/>
      <c r="L56" s="25"/>
      <c r="M56" s="25"/>
      <c r="N56" s="25"/>
      <c r="O56" s="26" t="str">
        <f t="shared" si="4"/>
        <v/>
      </c>
      <c r="P56" s="27" t="str">
        <f t="shared" si="5"/>
        <v/>
      </c>
      <c r="Q56" s="29" t="str">
        <f t="shared" si="6"/>
        <v/>
      </c>
      <c r="R56" s="30"/>
      <c r="S56" s="27" t="str">
        <f t="shared" si="7"/>
        <v/>
      </c>
      <c r="T56" s="31"/>
      <c r="U56" s="27" t="str">
        <f t="shared" si="8"/>
        <v/>
      </c>
      <c r="V56" s="32" t="str">
        <f t="shared" si="9"/>
        <v/>
      </c>
      <c r="W56" s="32" t="str">
        <f t="shared" si="10"/>
        <v/>
      </c>
      <c r="X56" s="20" t="str">
        <f t="shared" si="11"/>
        <v/>
      </c>
      <c r="Y56" s="21" t="str">
        <f t="shared" si="11"/>
        <v/>
      </c>
    </row>
    <row r="57" spans="1:25" s="22" customFormat="1" ht="12.75" x14ac:dyDescent="0.25">
      <c r="A57" s="23" t="s">
        <v>82</v>
      </c>
      <c r="B57" s="24">
        <v>547</v>
      </c>
      <c r="C57" s="12">
        <f t="shared" si="13"/>
        <v>4376</v>
      </c>
      <c r="D57" s="25"/>
      <c r="E57" s="25"/>
      <c r="F57" s="26" t="str">
        <f t="shared" si="2"/>
        <v/>
      </c>
      <c r="G57" s="24">
        <v>104</v>
      </c>
      <c r="H57" s="26" t="str">
        <f>IF(ISERROR(B57+F57+G57),"",B57+F57+G57)</f>
        <v/>
      </c>
      <c r="I57" s="27" t="str">
        <f t="shared" si="3"/>
        <v/>
      </c>
      <c r="J57" s="28"/>
      <c r="K57" s="28"/>
      <c r="L57" s="25"/>
      <c r="M57" s="25"/>
      <c r="N57" s="25"/>
      <c r="O57" s="26" t="str">
        <f t="shared" si="4"/>
        <v/>
      </c>
      <c r="P57" s="27" t="str">
        <f t="shared" si="5"/>
        <v/>
      </c>
      <c r="Q57" s="29" t="str">
        <f t="shared" si="6"/>
        <v/>
      </c>
      <c r="R57" s="30"/>
      <c r="S57" s="27" t="str">
        <f t="shared" si="7"/>
        <v/>
      </c>
      <c r="T57" s="31"/>
      <c r="U57" s="27" t="str">
        <f t="shared" si="8"/>
        <v/>
      </c>
      <c r="V57" s="32" t="str">
        <f t="shared" si="9"/>
        <v/>
      </c>
      <c r="W57" s="32" t="str">
        <f t="shared" si="10"/>
        <v/>
      </c>
      <c r="X57" s="20" t="str">
        <f t="shared" si="11"/>
        <v/>
      </c>
      <c r="Y57" s="21" t="str">
        <f t="shared" si="11"/>
        <v/>
      </c>
    </row>
    <row r="58" spans="1:25" s="22" customFormat="1" ht="12.75" x14ac:dyDescent="0.25">
      <c r="A58" s="23" t="s">
        <v>83</v>
      </c>
      <c r="B58" s="24">
        <v>106</v>
      </c>
      <c r="C58" s="12">
        <f t="shared" si="13"/>
        <v>848</v>
      </c>
      <c r="D58" s="25"/>
      <c r="E58" s="25"/>
      <c r="F58" s="26"/>
      <c r="G58" s="24">
        <v>104</v>
      </c>
      <c r="H58" s="26"/>
      <c r="I58" s="27"/>
      <c r="J58" s="28"/>
      <c r="K58" s="28"/>
      <c r="L58" s="25"/>
      <c r="M58" s="25"/>
      <c r="N58" s="25"/>
      <c r="O58" s="26"/>
      <c r="P58" s="27"/>
      <c r="Q58" s="29"/>
      <c r="R58" s="30"/>
      <c r="S58" s="27"/>
      <c r="T58" s="31"/>
      <c r="U58" s="27"/>
      <c r="V58" s="32"/>
      <c r="W58" s="32"/>
      <c r="X58" s="20"/>
      <c r="Y58" s="21"/>
    </row>
    <row r="59" spans="1:25" s="22" customFormat="1" ht="12.75" x14ac:dyDescent="0.25">
      <c r="A59" s="23" t="s">
        <v>84</v>
      </c>
      <c r="B59" s="24">
        <v>11582</v>
      </c>
      <c r="C59" s="12">
        <f t="shared" si="13"/>
        <v>92656</v>
      </c>
      <c r="D59" s="25"/>
      <c r="E59" s="25"/>
      <c r="F59" s="26"/>
      <c r="G59" s="24">
        <v>1456</v>
      </c>
      <c r="H59" s="26"/>
      <c r="I59" s="27"/>
      <c r="J59" s="28"/>
      <c r="K59" s="28"/>
      <c r="L59" s="25"/>
      <c r="M59" s="25"/>
      <c r="N59" s="25"/>
      <c r="O59" s="26"/>
      <c r="P59" s="27"/>
      <c r="Q59" s="29"/>
      <c r="R59" s="30"/>
      <c r="S59" s="27"/>
      <c r="T59" s="31"/>
      <c r="U59" s="27"/>
      <c r="V59" s="32"/>
      <c r="W59" s="32"/>
      <c r="X59" s="20"/>
      <c r="Y59" s="21"/>
    </row>
    <row r="60" spans="1:25" s="22" customFormat="1" ht="12.75" x14ac:dyDescent="0.25">
      <c r="A60" s="52" t="s">
        <v>147</v>
      </c>
      <c r="B60" s="24">
        <v>95</v>
      </c>
      <c r="C60" s="12">
        <f t="shared" si="13"/>
        <v>760</v>
      </c>
      <c r="D60" s="25"/>
      <c r="E60" s="25"/>
      <c r="F60" s="26"/>
      <c r="G60" s="24">
        <v>104</v>
      </c>
      <c r="H60" s="26"/>
      <c r="I60" s="27"/>
      <c r="J60" s="28"/>
      <c r="K60" s="28"/>
      <c r="L60" s="25"/>
      <c r="M60" s="25"/>
      <c r="N60" s="25"/>
      <c r="O60" s="26"/>
      <c r="P60" s="27"/>
      <c r="Q60" s="29"/>
      <c r="R60" s="30"/>
      <c r="S60" s="27"/>
      <c r="T60" s="31"/>
      <c r="U60" s="27"/>
      <c r="V60" s="32"/>
      <c r="W60" s="32"/>
      <c r="X60" s="20"/>
      <c r="Y60" s="21"/>
    </row>
    <row r="61" spans="1:25" s="22" customFormat="1" ht="12.75" x14ac:dyDescent="0.25">
      <c r="A61" s="52" t="s">
        <v>148</v>
      </c>
      <c r="B61" s="24">
        <v>90</v>
      </c>
      <c r="C61" s="12">
        <f t="shared" si="13"/>
        <v>720</v>
      </c>
      <c r="D61" s="25"/>
      <c r="E61" s="25"/>
      <c r="F61" s="26"/>
      <c r="G61" s="24">
        <v>104</v>
      </c>
      <c r="H61" s="26"/>
      <c r="I61" s="27"/>
      <c r="J61" s="28"/>
      <c r="K61" s="28"/>
      <c r="L61" s="25"/>
      <c r="M61" s="25"/>
      <c r="N61" s="25"/>
      <c r="O61" s="26"/>
      <c r="P61" s="27"/>
      <c r="Q61" s="29"/>
      <c r="R61" s="30"/>
      <c r="S61" s="27"/>
      <c r="T61" s="31"/>
      <c r="U61" s="27"/>
      <c r="V61" s="32"/>
      <c r="W61" s="32"/>
      <c r="X61" s="20"/>
      <c r="Y61" s="21"/>
    </row>
    <row r="62" spans="1:25" s="22" customFormat="1" ht="12.75" x14ac:dyDescent="0.25">
      <c r="A62" s="23" t="s">
        <v>85</v>
      </c>
      <c r="B62" s="24">
        <v>348</v>
      </c>
      <c r="C62" s="12">
        <f t="shared" si="13"/>
        <v>2784</v>
      </c>
      <c r="D62" s="25"/>
      <c r="E62" s="25"/>
      <c r="F62" s="26"/>
      <c r="G62" s="24">
        <v>104</v>
      </c>
      <c r="H62" s="26"/>
      <c r="I62" s="27"/>
      <c r="J62" s="28"/>
      <c r="K62" s="28"/>
      <c r="L62" s="25"/>
      <c r="M62" s="25"/>
      <c r="N62" s="25"/>
      <c r="O62" s="26"/>
      <c r="P62" s="27"/>
      <c r="Q62" s="29"/>
      <c r="R62" s="30"/>
      <c r="S62" s="27"/>
      <c r="T62" s="31"/>
      <c r="U62" s="27"/>
      <c r="V62" s="32"/>
      <c r="W62" s="32"/>
      <c r="X62" s="20"/>
      <c r="Y62" s="21"/>
    </row>
    <row r="63" spans="1:25" s="22" customFormat="1" ht="12.75" x14ac:dyDescent="0.25">
      <c r="A63" s="23" t="s">
        <v>88</v>
      </c>
      <c r="B63" s="24">
        <v>207</v>
      </c>
      <c r="C63" s="12">
        <f t="shared" si="13"/>
        <v>1656</v>
      </c>
      <c r="D63" s="25"/>
      <c r="E63" s="25"/>
      <c r="F63" s="26"/>
      <c r="G63" s="24">
        <v>156</v>
      </c>
      <c r="H63" s="26"/>
      <c r="I63" s="27"/>
      <c r="J63" s="28"/>
      <c r="K63" s="28"/>
      <c r="L63" s="25"/>
      <c r="M63" s="25"/>
      <c r="N63" s="25"/>
      <c r="O63" s="26"/>
      <c r="P63" s="27"/>
      <c r="Q63" s="29"/>
      <c r="R63" s="30"/>
      <c r="S63" s="27"/>
      <c r="T63" s="31"/>
      <c r="U63" s="27"/>
      <c r="V63" s="32"/>
      <c r="W63" s="32"/>
      <c r="X63" s="20"/>
      <c r="Y63" s="21"/>
    </row>
    <row r="64" spans="1:25" s="22" customFormat="1" ht="12.75" x14ac:dyDescent="0.25">
      <c r="A64" s="23" t="s">
        <v>89</v>
      </c>
      <c r="B64" s="24">
        <v>2480</v>
      </c>
      <c r="C64" s="12">
        <f t="shared" si="13"/>
        <v>19840</v>
      </c>
      <c r="D64" s="25"/>
      <c r="E64" s="25"/>
      <c r="F64" s="26"/>
      <c r="G64" s="24">
        <v>156</v>
      </c>
      <c r="H64" s="26"/>
      <c r="I64" s="27"/>
      <c r="J64" s="28"/>
      <c r="K64" s="28"/>
      <c r="L64" s="25"/>
      <c r="M64" s="25"/>
      <c r="N64" s="25"/>
      <c r="O64" s="26"/>
      <c r="P64" s="27"/>
      <c r="Q64" s="29"/>
      <c r="R64" s="30"/>
      <c r="S64" s="27"/>
      <c r="T64" s="31"/>
      <c r="U64" s="27"/>
      <c r="V64" s="32"/>
      <c r="W64" s="32"/>
      <c r="X64" s="20"/>
      <c r="Y64" s="21"/>
    </row>
    <row r="65" spans="1:25" s="22" customFormat="1" ht="12.75" x14ac:dyDescent="0.25">
      <c r="A65" s="23" t="s">
        <v>90</v>
      </c>
      <c r="B65" s="24">
        <v>314</v>
      </c>
      <c r="C65" s="12">
        <f t="shared" si="13"/>
        <v>2512</v>
      </c>
      <c r="D65" s="25"/>
      <c r="E65" s="25"/>
      <c r="F65" s="26"/>
      <c r="G65" s="24">
        <v>104</v>
      </c>
      <c r="H65" s="26"/>
      <c r="I65" s="27"/>
      <c r="J65" s="28"/>
      <c r="K65" s="28"/>
      <c r="L65" s="25"/>
      <c r="M65" s="25"/>
      <c r="N65" s="25"/>
      <c r="O65" s="26"/>
      <c r="P65" s="27"/>
      <c r="Q65" s="29"/>
      <c r="R65" s="30"/>
      <c r="S65" s="27"/>
      <c r="T65" s="31"/>
      <c r="U65" s="27"/>
      <c r="V65" s="32"/>
      <c r="W65" s="32"/>
      <c r="X65" s="20"/>
      <c r="Y65" s="21"/>
    </row>
    <row r="66" spans="1:25" s="22" customFormat="1" ht="12.75" x14ac:dyDescent="0.25">
      <c r="A66" s="23" t="s">
        <v>94</v>
      </c>
      <c r="B66" s="24">
        <v>288</v>
      </c>
      <c r="C66" s="12">
        <f t="shared" si="13"/>
        <v>2304</v>
      </c>
      <c r="D66" s="25"/>
      <c r="E66" s="25"/>
      <c r="F66" s="26"/>
      <c r="G66" s="24">
        <v>104</v>
      </c>
      <c r="H66" s="26"/>
      <c r="I66" s="27"/>
      <c r="J66" s="28"/>
      <c r="K66" s="28"/>
      <c r="L66" s="25"/>
      <c r="M66" s="25"/>
      <c r="N66" s="25"/>
      <c r="O66" s="26"/>
      <c r="P66" s="27"/>
      <c r="Q66" s="29"/>
      <c r="R66" s="30"/>
      <c r="S66" s="27"/>
      <c r="T66" s="31"/>
      <c r="U66" s="27"/>
      <c r="V66" s="32"/>
      <c r="W66" s="32"/>
      <c r="X66" s="20"/>
      <c r="Y66" s="21"/>
    </row>
    <row r="67" spans="1:25" s="22" customFormat="1" ht="12.75" x14ac:dyDescent="0.25">
      <c r="A67" s="23" t="s">
        <v>102</v>
      </c>
      <c r="B67" s="24">
        <v>1656</v>
      </c>
      <c r="C67" s="12">
        <f t="shared" ref="C67:C80" si="14">B67*8</f>
        <v>13248</v>
      </c>
      <c r="D67" s="25"/>
      <c r="E67" s="25"/>
      <c r="F67" s="26"/>
      <c r="G67" s="24">
        <v>156</v>
      </c>
      <c r="H67" s="26"/>
      <c r="I67" s="27"/>
      <c r="J67" s="28"/>
      <c r="K67" s="28"/>
      <c r="L67" s="25"/>
      <c r="M67" s="25"/>
      <c r="N67" s="25"/>
      <c r="O67" s="26"/>
      <c r="P67" s="27"/>
      <c r="Q67" s="29"/>
      <c r="R67" s="30"/>
      <c r="S67" s="27"/>
      <c r="T67" s="31"/>
      <c r="U67" s="27"/>
      <c r="V67" s="32"/>
      <c r="W67" s="32"/>
      <c r="X67" s="20"/>
      <c r="Y67" s="21"/>
    </row>
    <row r="68" spans="1:25" s="22" customFormat="1" ht="12.75" x14ac:dyDescent="0.25">
      <c r="A68" s="23" t="s">
        <v>103</v>
      </c>
      <c r="B68" s="24">
        <v>746</v>
      </c>
      <c r="C68" s="12">
        <f t="shared" si="14"/>
        <v>5968</v>
      </c>
      <c r="D68" s="25"/>
      <c r="E68" s="25"/>
      <c r="F68" s="26"/>
      <c r="G68" s="24">
        <v>156</v>
      </c>
      <c r="H68" s="26"/>
      <c r="I68" s="27"/>
      <c r="J68" s="28"/>
      <c r="K68" s="28"/>
      <c r="L68" s="25"/>
      <c r="M68" s="25"/>
      <c r="N68" s="25"/>
      <c r="O68" s="26"/>
      <c r="P68" s="27"/>
      <c r="Q68" s="29"/>
      <c r="R68" s="30"/>
      <c r="S68" s="27"/>
      <c r="T68" s="31"/>
      <c r="U68" s="27"/>
      <c r="V68" s="32"/>
      <c r="W68" s="32"/>
      <c r="X68" s="20"/>
      <c r="Y68" s="21"/>
    </row>
    <row r="69" spans="1:25" s="22" customFormat="1" ht="12.75" x14ac:dyDescent="0.25">
      <c r="A69" s="23" t="s">
        <v>104</v>
      </c>
      <c r="B69" s="24">
        <v>1636</v>
      </c>
      <c r="C69" s="12">
        <f t="shared" si="14"/>
        <v>13088</v>
      </c>
      <c r="D69" s="25"/>
      <c r="E69" s="25"/>
      <c r="F69" s="26"/>
      <c r="G69" s="24">
        <v>156</v>
      </c>
      <c r="H69" s="26"/>
      <c r="I69" s="27"/>
      <c r="J69" s="28"/>
      <c r="K69" s="28"/>
      <c r="L69" s="25"/>
      <c r="M69" s="25"/>
      <c r="N69" s="25"/>
      <c r="O69" s="26"/>
      <c r="P69" s="27"/>
      <c r="Q69" s="29"/>
      <c r="R69" s="30"/>
      <c r="S69" s="27"/>
      <c r="T69" s="31"/>
      <c r="U69" s="27"/>
      <c r="V69" s="32"/>
      <c r="W69" s="32"/>
      <c r="X69" s="20"/>
      <c r="Y69" s="21"/>
    </row>
    <row r="70" spans="1:25" s="22" customFormat="1" ht="12.75" x14ac:dyDescent="0.25">
      <c r="A70" s="23" t="s">
        <v>131</v>
      </c>
      <c r="B70" s="24">
        <v>500</v>
      </c>
      <c r="C70" s="12">
        <f t="shared" si="14"/>
        <v>4000</v>
      </c>
      <c r="D70" s="25"/>
      <c r="E70" s="25"/>
      <c r="F70" s="26"/>
      <c r="G70" s="24">
        <v>260</v>
      </c>
      <c r="H70" s="26"/>
      <c r="I70" s="27"/>
      <c r="J70" s="28"/>
      <c r="K70" s="28"/>
      <c r="L70" s="25"/>
      <c r="M70" s="25"/>
      <c r="N70" s="25"/>
      <c r="O70" s="26"/>
      <c r="P70" s="27"/>
      <c r="Q70" s="29"/>
      <c r="R70" s="30"/>
      <c r="S70" s="27"/>
      <c r="T70" s="31"/>
      <c r="U70" s="27"/>
      <c r="V70" s="32"/>
      <c r="W70" s="32"/>
      <c r="X70" s="20"/>
      <c r="Y70" s="21"/>
    </row>
    <row r="71" spans="1:25" s="22" customFormat="1" ht="12.75" x14ac:dyDescent="0.25">
      <c r="A71" s="23" t="s">
        <v>107</v>
      </c>
      <c r="B71" s="24">
        <v>1994</v>
      </c>
      <c r="C71" s="12">
        <f t="shared" si="14"/>
        <v>15952</v>
      </c>
      <c r="D71" s="25"/>
      <c r="E71" s="25"/>
      <c r="F71" s="26"/>
      <c r="G71" s="24">
        <v>260</v>
      </c>
      <c r="H71" s="26"/>
      <c r="I71" s="27"/>
      <c r="J71" s="28"/>
      <c r="K71" s="28"/>
      <c r="L71" s="25"/>
      <c r="M71" s="25"/>
      <c r="N71" s="25"/>
      <c r="O71" s="26"/>
      <c r="P71" s="27"/>
      <c r="Q71" s="29"/>
      <c r="R71" s="30"/>
      <c r="S71" s="27"/>
      <c r="T71" s="31"/>
      <c r="U71" s="27"/>
      <c r="V71" s="32"/>
      <c r="W71" s="32"/>
      <c r="X71" s="20"/>
      <c r="Y71" s="21"/>
    </row>
    <row r="72" spans="1:25" s="22" customFormat="1" ht="12.75" x14ac:dyDescent="0.25">
      <c r="A72" s="23" t="s">
        <v>108</v>
      </c>
      <c r="B72" s="24">
        <v>231</v>
      </c>
      <c r="C72" s="12">
        <f t="shared" si="14"/>
        <v>1848</v>
      </c>
      <c r="D72" s="25"/>
      <c r="E72" s="25"/>
      <c r="F72" s="26"/>
      <c r="G72" s="24">
        <v>50</v>
      </c>
      <c r="H72" s="26"/>
      <c r="I72" s="27"/>
      <c r="J72" s="28"/>
      <c r="K72" s="28"/>
      <c r="L72" s="25"/>
      <c r="M72" s="25"/>
      <c r="N72" s="25"/>
      <c r="O72" s="26"/>
      <c r="P72" s="27"/>
      <c r="Q72" s="29"/>
      <c r="R72" s="30"/>
      <c r="S72" s="27"/>
      <c r="T72" s="31"/>
      <c r="U72" s="27"/>
      <c r="V72" s="32"/>
      <c r="W72" s="32"/>
      <c r="X72" s="20"/>
      <c r="Y72" s="21"/>
    </row>
    <row r="73" spans="1:25" s="22" customFormat="1" ht="12.75" x14ac:dyDescent="0.25">
      <c r="A73" s="23" t="s">
        <v>113</v>
      </c>
      <c r="B73" s="24">
        <v>3238</v>
      </c>
      <c r="C73" s="12">
        <f t="shared" si="14"/>
        <v>25904</v>
      </c>
      <c r="D73" s="25"/>
      <c r="E73" s="25"/>
      <c r="F73" s="26"/>
      <c r="G73" s="24">
        <v>260</v>
      </c>
      <c r="H73" s="26"/>
      <c r="I73" s="27"/>
      <c r="J73" s="28"/>
      <c r="K73" s="28"/>
      <c r="L73" s="25"/>
      <c r="M73" s="25"/>
      <c r="N73" s="25"/>
      <c r="O73" s="26"/>
      <c r="P73" s="27"/>
      <c r="Q73" s="29"/>
      <c r="R73" s="30"/>
      <c r="S73" s="27"/>
      <c r="T73" s="31"/>
      <c r="U73" s="27"/>
      <c r="V73" s="32"/>
      <c r="W73" s="32"/>
      <c r="X73" s="20"/>
      <c r="Y73" s="21"/>
    </row>
    <row r="74" spans="1:25" s="22" customFormat="1" ht="12.75" x14ac:dyDescent="0.25">
      <c r="A74" s="23" t="s">
        <v>114</v>
      </c>
      <c r="B74" s="24">
        <v>3308</v>
      </c>
      <c r="C74" s="12">
        <f t="shared" si="14"/>
        <v>26464</v>
      </c>
      <c r="D74" s="25"/>
      <c r="E74" s="25"/>
      <c r="F74" s="26"/>
      <c r="G74" s="24">
        <v>260</v>
      </c>
      <c r="H74" s="26"/>
      <c r="I74" s="27"/>
      <c r="J74" s="28"/>
      <c r="K74" s="28"/>
      <c r="L74" s="25"/>
      <c r="M74" s="25"/>
      <c r="N74" s="25"/>
      <c r="O74" s="26"/>
      <c r="P74" s="27"/>
      <c r="Q74" s="29"/>
      <c r="R74" s="30"/>
      <c r="S74" s="27"/>
      <c r="T74" s="31"/>
      <c r="U74" s="27"/>
      <c r="V74" s="32"/>
      <c r="W74" s="32"/>
      <c r="X74" s="20"/>
      <c r="Y74" s="21"/>
    </row>
    <row r="75" spans="1:25" s="22" customFormat="1" ht="12.75" x14ac:dyDescent="0.25">
      <c r="A75" s="23" t="s">
        <v>115</v>
      </c>
      <c r="B75" s="24">
        <v>245</v>
      </c>
      <c r="C75" s="12">
        <f t="shared" si="14"/>
        <v>1960</v>
      </c>
      <c r="D75" s="25"/>
      <c r="E75" s="25"/>
      <c r="F75" s="26"/>
      <c r="G75" s="24">
        <v>104</v>
      </c>
      <c r="H75" s="26"/>
      <c r="I75" s="27"/>
      <c r="J75" s="28"/>
      <c r="K75" s="28"/>
      <c r="L75" s="25"/>
      <c r="M75" s="25"/>
      <c r="N75" s="25"/>
      <c r="O75" s="26"/>
      <c r="P75" s="27"/>
      <c r="Q75" s="29"/>
      <c r="R75" s="30"/>
      <c r="S75" s="27"/>
      <c r="T75" s="31"/>
      <c r="U75" s="27"/>
      <c r="V75" s="32"/>
      <c r="W75" s="32"/>
      <c r="X75" s="20"/>
      <c r="Y75" s="21"/>
    </row>
    <row r="76" spans="1:25" s="22" customFormat="1" ht="12.75" x14ac:dyDescent="0.25">
      <c r="A76" s="23" t="s">
        <v>122</v>
      </c>
      <c r="B76" s="24">
        <v>761</v>
      </c>
      <c r="C76" s="12">
        <f t="shared" si="14"/>
        <v>6088</v>
      </c>
      <c r="D76" s="25"/>
      <c r="E76" s="25"/>
      <c r="F76" s="26"/>
      <c r="G76" s="24">
        <v>104</v>
      </c>
      <c r="H76" s="26"/>
      <c r="I76" s="27"/>
      <c r="J76" s="28"/>
      <c r="K76" s="28"/>
      <c r="L76" s="25"/>
      <c r="M76" s="25"/>
      <c r="N76" s="25"/>
      <c r="O76" s="26"/>
      <c r="P76" s="27"/>
      <c r="Q76" s="29"/>
      <c r="R76" s="30"/>
      <c r="S76" s="27"/>
      <c r="T76" s="31"/>
      <c r="U76" s="27"/>
      <c r="V76" s="32"/>
      <c r="W76" s="32"/>
      <c r="X76" s="20"/>
      <c r="Y76" s="21"/>
    </row>
    <row r="77" spans="1:25" s="22" customFormat="1" ht="12.75" x14ac:dyDescent="0.25">
      <c r="A77" s="23" t="s">
        <v>125</v>
      </c>
      <c r="B77" s="24">
        <v>635</v>
      </c>
      <c r="C77" s="12">
        <f t="shared" si="14"/>
        <v>5080</v>
      </c>
      <c r="D77" s="25"/>
      <c r="E77" s="25"/>
      <c r="F77" s="26"/>
      <c r="G77" s="24">
        <v>104</v>
      </c>
      <c r="H77" s="26"/>
      <c r="I77" s="27"/>
      <c r="J77" s="28"/>
      <c r="K77" s="28"/>
      <c r="L77" s="25"/>
      <c r="M77" s="25"/>
      <c r="N77" s="25"/>
      <c r="O77" s="26"/>
      <c r="P77" s="27"/>
      <c r="Q77" s="29"/>
      <c r="R77" s="30"/>
      <c r="S77" s="27"/>
      <c r="T77" s="31"/>
      <c r="U77" s="27"/>
      <c r="V77" s="32"/>
      <c r="W77" s="32"/>
      <c r="X77" s="20"/>
      <c r="Y77" s="21"/>
    </row>
    <row r="78" spans="1:25" s="22" customFormat="1" ht="12.75" x14ac:dyDescent="0.25">
      <c r="A78" s="23" t="s">
        <v>133</v>
      </c>
      <c r="B78" s="24">
        <v>93</v>
      </c>
      <c r="C78" s="12">
        <f t="shared" si="14"/>
        <v>744</v>
      </c>
      <c r="D78" s="25"/>
      <c r="E78" s="25"/>
      <c r="F78" s="26"/>
      <c r="G78" s="24">
        <v>104</v>
      </c>
      <c r="H78" s="26"/>
      <c r="I78" s="27"/>
      <c r="J78" s="28"/>
      <c r="K78" s="28"/>
      <c r="L78" s="25"/>
      <c r="M78" s="25"/>
      <c r="N78" s="25"/>
      <c r="O78" s="26"/>
      <c r="P78" s="27"/>
      <c r="Q78" s="29"/>
      <c r="R78" s="30"/>
      <c r="S78" s="27"/>
      <c r="T78" s="31"/>
      <c r="U78" s="27"/>
      <c r="V78" s="32"/>
      <c r="W78" s="32"/>
      <c r="X78" s="20"/>
      <c r="Y78" s="21"/>
    </row>
    <row r="79" spans="1:25" s="22" customFormat="1" ht="12.75" x14ac:dyDescent="0.25">
      <c r="A79" s="23" t="s">
        <v>132</v>
      </c>
      <c r="B79" s="24">
        <v>162</v>
      </c>
      <c r="C79" s="12">
        <f t="shared" si="14"/>
        <v>1296</v>
      </c>
      <c r="D79" s="25"/>
      <c r="E79" s="25"/>
      <c r="F79" s="26"/>
      <c r="G79" s="24">
        <v>104</v>
      </c>
      <c r="H79" s="26"/>
      <c r="I79" s="27"/>
      <c r="J79" s="28"/>
      <c r="K79" s="28"/>
      <c r="L79" s="25"/>
      <c r="M79" s="25"/>
      <c r="N79" s="25"/>
      <c r="O79" s="26"/>
      <c r="P79" s="27"/>
      <c r="Q79" s="29"/>
      <c r="R79" s="30"/>
      <c r="S79" s="27"/>
      <c r="T79" s="31"/>
      <c r="U79" s="27"/>
      <c r="V79" s="32"/>
      <c r="W79" s="32"/>
      <c r="X79" s="20"/>
      <c r="Y79" s="21"/>
    </row>
    <row r="80" spans="1:25" s="22" customFormat="1" ht="12.75" x14ac:dyDescent="0.25">
      <c r="A80" s="23" t="s">
        <v>126</v>
      </c>
      <c r="B80" s="24">
        <v>470</v>
      </c>
      <c r="C80" s="12">
        <f t="shared" si="14"/>
        <v>3760</v>
      </c>
      <c r="D80" s="25"/>
      <c r="E80" s="25"/>
      <c r="F80" s="26"/>
      <c r="G80" s="24">
        <v>104</v>
      </c>
      <c r="H80" s="26"/>
      <c r="I80" s="27"/>
      <c r="J80" s="28"/>
      <c r="K80" s="28"/>
      <c r="L80" s="25"/>
      <c r="M80" s="25"/>
      <c r="N80" s="25"/>
      <c r="O80" s="26"/>
      <c r="P80" s="27"/>
      <c r="Q80" s="29"/>
      <c r="R80" s="30"/>
      <c r="S80" s="27"/>
      <c r="T80" s="31"/>
      <c r="U80" s="27"/>
      <c r="V80" s="32"/>
      <c r="W80" s="32"/>
      <c r="X80" s="20"/>
      <c r="Y80" s="21"/>
    </row>
    <row r="81" spans="1:25" s="22" customFormat="1" ht="12.75" x14ac:dyDescent="0.25">
      <c r="A81" s="23" t="s">
        <v>106</v>
      </c>
      <c r="B81" s="24">
        <v>8488</v>
      </c>
      <c r="C81" s="12">
        <f t="shared" ref="C81:C98" si="15">B81*8</f>
        <v>67904</v>
      </c>
      <c r="D81" s="25"/>
      <c r="E81" s="25"/>
      <c r="F81" s="26"/>
      <c r="G81" s="24">
        <v>260</v>
      </c>
      <c r="H81" s="26"/>
      <c r="I81" s="27"/>
      <c r="J81" s="28"/>
      <c r="K81" s="28"/>
      <c r="L81" s="25"/>
      <c r="M81" s="25"/>
      <c r="N81" s="25"/>
      <c r="O81" s="26"/>
      <c r="P81" s="27"/>
      <c r="Q81" s="29"/>
      <c r="R81" s="30"/>
      <c r="S81" s="27"/>
      <c r="T81" s="31"/>
      <c r="U81" s="27"/>
      <c r="V81" s="32"/>
      <c r="W81" s="32"/>
      <c r="X81" s="20"/>
      <c r="Y81" s="21"/>
    </row>
    <row r="82" spans="1:25" s="22" customFormat="1" ht="12.75" x14ac:dyDescent="0.25">
      <c r="A82" s="23" t="s">
        <v>120</v>
      </c>
      <c r="B82" s="24">
        <v>6570</v>
      </c>
      <c r="C82" s="12">
        <f t="shared" si="15"/>
        <v>52560</v>
      </c>
      <c r="D82" s="25"/>
      <c r="E82" s="25"/>
      <c r="F82" s="26"/>
      <c r="G82" s="24">
        <v>260</v>
      </c>
      <c r="H82" s="26"/>
      <c r="I82" s="27"/>
      <c r="J82" s="28"/>
      <c r="K82" s="28"/>
      <c r="L82" s="25"/>
      <c r="M82" s="25"/>
      <c r="N82" s="25"/>
      <c r="O82" s="26"/>
      <c r="P82" s="27"/>
      <c r="Q82" s="29"/>
      <c r="R82" s="30"/>
      <c r="S82" s="27"/>
      <c r="T82" s="31"/>
      <c r="U82" s="27"/>
      <c r="V82" s="32"/>
      <c r="W82" s="32"/>
      <c r="X82" s="20"/>
      <c r="Y82" s="21"/>
    </row>
    <row r="83" spans="1:25" s="22" customFormat="1" ht="12.75" x14ac:dyDescent="0.25">
      <c r="A83" s="23" t="s">
        <v>121</v>
      </c>
      <c r="B83" s="24">
        <v>1411</v>
      </c>
      <c r="C83" s="12">
        <f t="shared" si="15"/>
        <v>11288</v>
      </c>
      <c r="D83" s="25"/>
      <c r="E83" s="25"/>
      <c r="F83" s="26"/>
      <c r="G83" s="24">
        <v>260</v>
      </c>
      <c r="H83" s="26"/>
      <c r="I83" s="27"/>
      <c r="J83" s="28"/>
      <c r="K83" s="28"/>
      <c r="L83" s="25"/>
      <c r="M83" s="25"/>
      <c r="N83" s="25"/>
      <c r="O83" s="26"/>
      <c r="P83" s="27"/>
      <c r="Q83" s="29"/>
      <c r="R83" s="30"/>
      <c r="S83" s="27"/>
      <c r="T83" s="31"/>
      <c r="U83" s="27"/>
      <c r="V83" s="32"/>
      <c r="W83" s="32"/>
      <c r="X83" s="20"/>
      <c r="Y83" s="21"/>
    </row>
    <row r="84" spans="1:25" s="22" customFormat="1" ht="12.75" x14ac:dyDescent="0.25">
      <c r="A84" s="23" t="s">
        <v>110</v>
      </c>
      <c r="B84" s="24">
        <v>1902</v>
      </c>
      <c r="C84" s="12">
        <f t="shared" si="15"/>
        <v>15216</v>
      </c>
      <c r="D84" s="25"/>
      <c r="E84" s="25"/>
      <c r="F84" s="26"/>
      <c r="G84" s="24">
        <v>260</v>
      </c>
      <c r="H84" s="26"/>
      <c r="I84" s="27"/>
      <c r="J84" s="28"/>
      <c r="K84" s="28"/>
      <c r="L84" s="25"/>
      <c r="M84" s="25"/>
      <c r="N84" s="25"/>
      <c r="O84" s="26"/>
      <c r="P84" s="27"/>
      <c r="Q84" s="29"/>
      <c r="R84" s="30"/>
      <c r="S84" s="27"/>
      <c r="T84" s="31"/>
      <c r="U84" s="27"/>
      <c r="V84" s="32"/>
      <c r="W84" s="32"/>
      <c r="X84" s="20"/>
      <c r="Y84" s="21"/>
    </row>
    <row r="85" spans="1:25" s="22" customFormat="1" ht="12.75" x14ac:dyDescent="0.25">
      <c r="A85" s="23" t="s">
        <v>112</v>
      </c>
      <c r="B85" s="24">
        <v>1220</v>
      </c>
      <c r="C85" s="12">
        <f t="shared" si="15"/>
        <v>9760</v>
      </c>
      <c r="D85" s="25"/>
      <c r="E85" s="25"/>
      <c r="F85" s="26"/>
      <c r="G85" s="24">
        <v>260</v>
      </c>
      <c r="H85" s="26"/>
      <c r="I85" s="27"/>
      <c r="J85" s="28"/>
      <c r="K85" s="28"/>
      <c r="L85" s="25"/>
      <c r="M85" s="25"/>
      <c r="N85" s="25"/>
      <c r="O85" s="26"/>
      <c r="P85" s="27"/>
      <c r="Q85" s="29"/>
      <c r="R85" s="30"/>
      <c r="S85" s="27"/>
      <c r="T85" s="31"/>
      <c r="U85" s="27"/>
      <c r="V85" s="32"/>
      <c r="W85" s="32"/>
      <c r="X85" s="20"/>
      <c r="Y85" s="21"/>
    </row>
    <row r="86" spans="1:25" s="22" customFormat="1" ht="12.75" x14ac:dyDescent="0.25">
      <c r="A86" s="23" t="s">
        <v>95</v>
      </c>
      <c r="B86" s="24">
        <v>972</v>
      </c>
      <c r="C86" s="12">
        <f t="shared" si="15"/>
        <v>7776</v>
      </c>
      <c r="D86" s="25"/>
      <c r="E86" s="25"/>
      <c r="F86" s="26"/>
      <c r="G86" s="24">
        <v>104</v>
      </c>
      <c r="H86" s="26"/>
      <c r="I86" s="27"/>
      <c r="J86" s="28"/>
      <c r="K86" s="28"/>
      <c r="L86" s="25"/>
      <c r="M86" s="25"/>
      <c r="N86" s="25"/>
      <c r="O86" s="26"/>
      <c r="P86" s="27"/>
      <c r="Q86" s="29"/>
      <c r="R86" s="30"/>
      <c r="S86" s="27"/>
      <c r="T86" s="31"/>
      <c r="U86" s="27"/>
      <c r="V86" s="32"/>
      <c r="W86" s="32"/>
      <c r="X86" s="20"/>
      <c r="Y86" s="21"/>
    </row>
    <row r="87" spans="1:25" s="22" customFormat="1" ht="12.75" x14ac:dyDescent="0.25">
      <c r="A87" s="23" t="s">
        <v>96</v>
      </c>
      <c r="B87" s="24">
        <v>635</v>
      </c>
      <c r="C87" s="12">
        <f t="shared" si="15"/>
        <v>5080</v>
      </c>
      <c r="D87" s="25"/>
      <c r="E87" s="25"/>
      <c r="F87" s="26"/>
      <c r="G87" s="24">
        <v>104</v>
      </c>
      <c r="H87" s="26"/>
      <c r="I87" s="27"/>
      <c r="J87" s="28"/>
      <c r="K87" s="28"/>
      <c r="L87" s="25"/>
      <c r="M87" s="25"/>
      <c r="N87" s="25"/>
      <c r="O87" s="26"/>
      <c r="P87" s="27"/>
      <c r="Q87" s="29"/>
      <c r="R87" s="30"/>
      <c r="S87" s="27"/>
      <c r="T87" s="31"/>
      <c r="U87" s="27"/>
      <c r="V87" s="32"/>
      <c r="W87" s="32"/>
      <c r="X87" s="20"/>
      <c r="Y87" s="21"/>
    </row>
    <row r="88" spans="1:25" s="22" customFormat="1" ht="12.75" x14ac:dyDescent="0.25">
      <c r="A88" s="23" t="s">
        <v>123</v>
      </c>
      <c r="B88" s="24">
        <v>94</v>
      </c>
      <c r="C88" s="12">
        <f t="shared" si="15"/>
        <v>752</v>
      </c>
      <c r="D88" s="25"/>
      <c r="E88" s="25"/>
      <c r="F88" s="26"/>
      <c r="G88" s="24">
        <v>104</v>
      </c>
      <c r="H88" s="26"/>
      <c r="I88" s="27"/>
      <c r="J88" s="28"/>
      <c r="K88" s="28"/>
      <c r="L88" s="25"/>
      <c r="M88" s="25"/>
      <c r="N88" s="25"/>
      <c r="O88" s="26"/>
      <c r="P88" s="27"/>
      <c r="Q88" s="29"/>
      <c r="R88" s="30"/>
      <c r="S88" s="27"/>
      <c r="T88" s="31"/>
      <c r="U88" s="27"/>
      <c r="V88" s="32"/>
      <c r="W88" s="32"/>
      <c r="X88" s="20"/>
      <c r="Y88" s="21"/>
    </row>
    <row r="89" spans="1:25" s="22" customFormat="1" ht="12.75" x14ac:dyDescent="0.25">
      <c r="A89" s="23" t="s">
        <v>99</v>
      </c>
      <c r="B89" s="24">
        <v>119</v>
      </c>
      <c r="C89" s="12">
        <f t="shared" si="15"/>
        <v>952</v>
      </c>
      <c r="D89" s="25"/>
      <c r="E89" s="25"/>
      <c r="F89" s="26"/>
      <c r="G89" s="24">
        <v>104</v>
      </c>
      <c r="H89" s="26"/>
      <c r="I89" s="27"/>
      <c r="J89" s="28"/>
      <c r="K89" s="28"/>
      <c r="L89" s="25"/>
      <c r="M89" s="25"/>
      <c r="N89" s="25"/>
      <c r="O89" s="26"/>
      <c r="P89" s="27"/>
      <c r="Q89" s="29"/>
      <c r="R89" s="30"/>
      <c r="S89" s="27"/>
      <c r="T89" s="31"/>
      <c r="U89" s="27"/>
      <c r="V89" s="32"/>
      <c r="W89" s="32"/>
      <c r="X89" s="20"/>
      <c r="Y89" s="21"/>
    </row>
    <row r="90" spans="1:25" s="22" customFormat="1" ht="12.75" x14ac:dyDescent="0.25">
      <c r="A90" s="23" t="s">
        <v>101</v>
      </c>
      <c r="B90" s="24">
        <v>136</v>
      </c>
      <c r="C90" s="12">
        <f t="shared" si="15"/>
        <v>1088</v>
      </c>
      <c r="D90" s="25"/>
      <c r="E90" s="25"/>
      <c r="F90" s="26"/>
      <c r="G90" s="24">
        <v>104</v>
      </c>
      <c r="H90" s="26"/>
      <c r="I90" s="27"/>
      <c r="J90" s="28"/>
      <c r="K90" s="28"/>
      <c r="L90" s="25"/>
      <c r="M90" s="25"/>
      <c r="N90" s="25"/>
      <c r="O90" s="26"/>
      <c r="P90" s="27"/>
      <c r="Q90" s="29"/>
      <c r="R90" s="30"/>
      <c r="S90" s="27"/>
      <c r="T90" s="31"/>
      <c r="U90" s="27"/>
      <c r="V90" s="32"/>
      <c r="W90" s="32"/>
      <c r="X90" s="20"/>
      <c r="Y90" s="21"/>
    </row>
    <row r="91" spans="1:25" s="22" customFormat="1" ht="12.75" x14ac:dyDescent="0.25">
      <c r="A91" s="23" t="s">
        <v>149</v>
      </c>
      <c r="B91" s="24">
        <v>121</v>
      </c>
      <c r="C91" s="12">
        <f t="shared" si="15"/>
        <v>968</v>
      </c>
      <c r="D91" s="25"/>
      <c r="E91" s="25"/>
      <c r="F91" s="26"/>
      <c r="G91" s="24">
        <v>104</v>
      </c>
      <c r="H91" s="26"/>
      <c r="I91" s="27"/>
      <c r="J91" s="28"/>
      <c r="K91" s="28"/>
      <c r="L91" s="25"/>
      <c r="M91" s="25"/>
      <c r="N91" s="25"/>
      <c r="O91" s="26"/>
      <c r="P91" s="27"/>
      <c r="Q91" s="29"/>
      <c r="R91" s="30"/>
      <c r="S91" s="27"/>
      <c r="T91" s="31"/>
      <c r="U91" s="27"/>
      <c r="V91" s="32"/>
      <c r="W91" s="32"/>
      <c r="X91" s="20"/>
      <c r="Y91" s="21"/>
    </row>
    <row r="92" spans="1:25" s="22" customFormat="1" ht="12.75" x14ac:dyDescent="0.25">
      <c r="A92" s="23" t="s">
        <v>87</v>
      </c>
      <c r="B92" s="24">
        <v>120</v>
      </c>
      <c r="C92" s="12">
        <f t="shared" si="15"/>
        <v>960</v>
      </c>
      <c r="D92" s="25"/>
      <c r="E92" s="25"/>
      <c r="F92" s="26"/>
      <c r="G92" s="24">
        <v>104</v>
      </c>
      <c r="H92" s="26"/>
      <c r="I92" s="27"/>
      <c r="J92" s="28"/>
      <c r="K92" s="28"/>
      <c r="L92" s="25"/>
      <c r="M92" s="25"/>
      <c r="N92" s="25"/>
      <c r="O92" s="26"/>
      <c r="P92" s="27"/>
      <c r="Q92" s="29"/>
      <c r="R92" s="30"/>
      <c r="S92" s="27"/>
      <c r="T92" s="31"/>
      <c r="U92" s="27"/>
      <c r="V92" s="32"/>
      <c r="W92" s="32"/>
      <c r="X92" s="20"/>
      <c r="Y92" s="21"/>
    </row>
    <row r="93" spans="1:25" s="22" customFormat="1" ht="12.75" x14ac:dyDescent="0.25">
      <c r="A93" s="23" t="s">
        <v>100</v>
      </c>
      <c r="B93" s="24">
        <v>115</v>
      </c>
      <c r="C93" s="12">
        <f t="shared" si="15"/>
        <v>920</v>
      </c>
      <c r="D93" s="25"/>
      <c r="E93" s="25"/>
      <c r="F93" s="26"/>
      <c r="G93" s="24">
        <v>50</v>
      </c>
      <c r="H93" s="26"/>
      <c r="I93" s="27"/>
      <c r="J93" s="28"/>
      <c r="K93" s="28"/>
      <c r="L93" s="25"/>
      <c r="M93" s="25"/>
      <c r="N93" s="25"/>
      <c r="O93" s="26"/>
      <c r="P93" s="27"/>
      <c r="Q93" s="29"/>
      <c r="R93" s="30"/>
      <c r="S93" s="27"/>
      <c r="T93" s="31"/>
      <c r="U93" s="27"/>
      <c r="V93" s="32"/>
      <c r="W93" s="32"/>
      <c r="X93" s="20"/>
      <c r="Y93" s="21"/>
    </row>
    <row r="94" spans="1:25" s="22" customFormat="1" ht="12.75" x14ac:dyDescent="0.25">
      <c r="A94" s="23" t="s">
        <v>124</v>
      </c>
      <c r="B94" s="24">
        <v>129</v>
      </c>
      <c r="C94" s="12">
        <f t="shared" si="15"/>
        <v>1032</v>
      </c>
      <c r="D94" s="25"/>
      <c r="E94" s="25"/>
      <c r="F94" s="26"/>
      <c r="G94" s="24">
        <v>104</v>
      </c>
      <c r="H94" s="26"/>
      <c r="I94" s="27"/>
      <c r="J94" s="28"/>
      <c r="K94" s="28"/>
      <c r="L94" s="25"/>
      <c r="M94" s="25"/>
      <c r="N94" s="25"/>
      <c r="O94" s="26"/>
      <c r="P94" s="27"/>
      <c r="Q94" s="29"/>
      <c r="R94" s="30"/>
      <c r="S94" s="27"/>
      <c r="T94" s="31"/>
      <c r="U94" s="27"/>
      <c r="V94" s="32"/>
      <c r="W94" s="32"/>
      <c r="X94" s="20"/>
      <c r="Y94" s="21"/>
    </row>
    <row r="95" spans="1:25" s="22" customFormat="1" ht="12.75" x14ac:dyDescent="0.25">
      <c r="A95" s="23" t="s">
        <v>91</v>
      </c>
      <c r="B95" s="24">
        <v>425</v>
      </c>
      <c r="C95" s="12">
        <f t="shared" si="15"/>
        <v>3400</v>
      </c>
      <c r="D95" s="25"/>
      <c r="E95" s="25"/>
      <c r="F95" s="26"/>
      <c r="G95" s="24">
        <v>156</v>
      </c>
      <c r="H95" s="26"/>
      <c r="I95" s="27"/>
      <c r="J95" s="28"/>
      <c r="K95" s="28"/>
      <c r="L95" s="25"/>
      <c r="M95" s="25"/>
      <c r="N95" s="25"/>
      <c r="O95" s="26"/>
      <c r="P95" s="27"/>
      <c r="Q95" s="29"/>
      <c r="R95" s="30"/>
      <c r="S95" s="27"/>
      <c r="T95" s="31"/>
      <c r="U95" s="27"/>
      <c r="V95" s="32"/>
      <c r="W95" s="32"/>
      <c r="X95" s="20"/>
      <c r="Y95" s="21"/>
    </row>
    <row r="96" spans="1:25" s="22" customFormat="1" ht="12.75" x14ac:dyDescent="0.25">
      <c r="A96" s="23" t="s">
        <v>70</v>
      </c>
      <c r="B96" s="24">
        <v>247</v>
      </c>
      <c r="C96" s="12">
        <f t="shared" si="15"/>
        <v>1976</v>
      </c>
      <c r="D96" s="25"/>
      <c r="E96" s="25"/>
      <c r="F96" s="26" t="str">
        <f>IF(ISERROR((365/D96)*E96),"",(365/D96)*E96)</f>
        <v/>
      </c>
      <c r="G96" s="24">
        <v>52</v>
      </c>
      <c r="H96" s="26" t="str">
        <f>IF(ISERROR(B96+F96+G96),"",B96+F96+G96)</f>
        <v/>
      </c>
      <c r="I96" s="27" t="str">
        <f>IF(ISERROR(ROUND(H96/L96,2)),"",ROUND(H96/L96,2))</f>
        <v/>
      </c>
      <c r="J96" s="28"/>
      <c r="K96" s="28"/>
      <c r="L96" s="25"/>
      <c r="M96" s="25"/>
      <c r="N96" s="25"/>
      <c r="O96" s="26" t="str">
        <f>IF(ISERROR(ROUND(365/N96,2)),"",ROUND(365/N96,2))</f>
        <v/>
      </c>
      <c r="P96" s="27" t="str">
        <f>IF(I96&gt;O96,I96,O96)</f>
        <v/>
      </c>
      <c r="Q96" s="29" t="str">
        <f>IF(ISERROR(M96*P96),"",M96*P96)</f>
        <v/>
      </c>
      <c r="R96" s="30"/>
      <c r="S96" s="27" t="str">
        <f>IF(ISERROR(ROUND((Q96+R96)/H96,2)),"",ROUND((Q96+R96)/H96,2))</f>
        <v/>
      </c>
      <c r="T96" s="31"/>
      <c r="U96" s="27" t="str">
        <f>IF(ISERROR(ROUND(S96*(1+T96),2)),"",ROUND(S96*(1+T96),2))</f>
        <v/>
      </c>
      <c r="V96" s="32" t="str">
        <f>IF(ISERROR(Q96+R96),"",Q96+R96)</f>
        <v/>
      </c>
      <c r="W96" s="32" t="str">
        <f>IF(ISERROR(V96*(1+T96)),"",V96*(1+T96))</f>
        <v/>
      </c>
      <c r="X96" s="20" t="str">
        <f>IF(ISERROR(V96*8),"",V96*8)</f>
        <v/>
      </c>
      <c r="Y96" s="21" t="str">
        <f>IF(ISERROR(W96*8),"",W96*8)</f>
        <v/>
      </c>
    </row>
    <row r="97" spans="1:25" s="22" customFormat="1" ht="12.75" x14ac:dyDescent="0.25">
      <c r="A97" s="50" t="s">
        <v>80</v>
      </c>
      <c r="B97" s="24">
        <v>210</v>
      </c>
      <c r="C97" s="12">
        <f t="shared" si="15"/>
        <v>1680</v>
      </c>
      <c r="D97" s="25"/>
      <c r="E97" s="25"/>
      <c r="F97" s="26" t="str">
        <f>IF(ISERROR((365/D97)*E97),"",(365/D97)*E97)</f>
        <v/>
      </c>
      <c r="G97" s="24">
        <v>50</v>
      </c>
      <c r="H97" s="26" t="str">
        <f>IF(ISERROR(B97+F97+G97),"",B97+F97+G97)</f>
        <v/>
      </c>
      <c r="I97" s="27" t="str">
        <f>IF(ISERROR(ROUND(H97/L97,2)),"",ROUND(H97/L97,2))</f>
        <v/>
      </c>
      <c r="J97" s="28"/>
      <c r="K97" s="28"/>
      <c r="L97" s="25"/>
      <c r="M97" s="25"/>
      <c r="N97" s="25"/>
      <c r="O97" s="26" t="str">
        <f>IF(ISERROR(ROUND(365/N97,2)),"",ROUND(365/N97,2))</f>
        <v/>
      </c>
      <c r="P97" s="27" t="str">
        <f>IF(I97&gt;O97,I97,O97)</f>
        <v/>
      </c>
      <c r="Q97" s="29" t="str">
        <f>IF(ISERROR(M97*P97),"",M97*P97)</f>
        <v/>
      </c>
      <c r="R97" s="30"/>
      <c r="S97" s="27" t="str">
        <f>IF(ISERROR(ROUND((Q97+R97)/H97,2)),"",ROUND((Q97+R97)/H97,2))</f>
        <v/>
      </c>
      <c r="T97" s="31"/>
      <c r="U97" s="27" t="str">
        <f>IF(ISERROR(ROUND(S97*(1+T97),2)),"",ROUND(S97*(1+T97),2))</f>
        <v/>
      </c>
      <c r="V97" s="32" t="str">
        <f>IF(ISERROR(Q97+R97),"",Q97+R97)</f>
        <v/>
      </c>
      <c r="W97" s="32" t="str">
        <f>IF(ISERROR(V97*(1+T97)),"",V97*(1+T97))</f>
        <v/>
      </c>
      <c r="X97" s="20" t="str">
        <f>IF(ISERROR(V97*8),"",V97*8)</f>
        <v/>
      </c>
      <c r="Y97" s="21" t="str">
        <f>IF(ISERROR(W97*8),"",W97*8)</f>
        <v/>
      </c>
    </row>
    <row r="98" spans="1:25" s="22" customFormat="1" ht="13.5" thickBot="1" x14ac:dyDescent="0.3">
      <c r="A98" s="23" t="s">
        <v>86</v>
      </c>
      <c r="B98" s="24">
        <v>1148</v>
      </c>
      <c r="C98" s="12">
        <f t="shared" si="15"/>
        <v>9184</v>
      </c>
      <c r="D98" s="25"/>
      <c r="E98" s="25"/>
      <c r="F98" s="26"/>
      <c r="G98" s="24">
        <v>156</v>
      </c>
      <c r="H98" s="26"/>
      <c r="I98" s="27"/>
      <c r="J98" s="28"/>
      <c r="K98" s="28"/>
      <c r="L98" s="25"/>
      <c r="M98" s="25"/>
      <c r="N98" s="25"/>
      <c r="O98" s="26"/>
      <c r="P98" s="27"/>
      <c r="Q98" s="29"/>
      <c r="R98" s="30"/>
      <c r="S98" s="27"/>
      <c r="T98" s="31"/>
      <c r="U98" s="27"/>
      <c r="V98" s="32"/>
      <c r="W98" s="32"/>
      <c r="X98" s="20"/>
      <c r="Y98" s="21"/>
    </row>
    <row r="99" spans="1:25" ht="15.75" x14ac:dyDescent="0.25">
      <c r="P99" s="35" t="s">
        <v>28</v>
      </c>
      <c r="Q99" s="36"/>
      <c r="R99" s="36"/>
      <c r="S99" s="36"/>
      <c r="T99" s="36"/>
      <c r="U99" s="36"/>
      <c r="V99" s="36"/>
      <c r="W99" s="37"/>
      <c r="X99" s="36"/>
      <c r="Y99" s="38">
        <f>SUM(V3:V98)</f>
        <v>0</v>
      </c>
    </row>
    <row r="100" spans="1:25" ht="15.75" x14ac:dyDescent="0.25">
      <c r="P100" s="39" t="s">
        <v>29</v>
      </c>
      <c r="Q100" s="40"/>
      <c r="R100" s="40"/>
      <c r="S100" s="40"/>
      <c r="T100" s="40"/>
      <c r="U100" s="40"/>
      <c r="V100" s="40"/>
      <c r="W100" s="41"/>
      <c r="X100" s="40"/>
      <c r="Y100" s="42">
        <f>SUM(W3:W98)</f>
        <v>0</v>
      </c>
    </row>
    <row r="101" spans="1:25" ht="15.75" x14ac:dyDescent="0.25">
      <c r="P101" s="43" t="s">
        <v>150</v>
      </c>
      <c r="Q101" s="44"/>
      <c r="R101" s="44"/>
      <c r="S101" s="44"/>
      <c r="T101" s="44"/>
      <c r="U101" s="44"/>
      <c r="V101" s="44"/>
      <c r="W101" s="45"/>
      <c r="X101" s="44"/>
      <c r="Y101" s="46">
        <f>SUM(X3:X98)</f>
        <v>0</v>
      </c>
    </row>
    <row r="102" spans="1:25" ht="16.5" thickBot="1" x14ac:dyDescent="0.3">
      <c r="P102" s="47" t="s">
        <v>151</v>
      </c>
      <c r="Q102" s="48"/>
      <c r="R102" s="48"/>
      <c r="S102" s="48"/>
      <c r="T102" s="48"/>
      <c r="U102" s="48"/>
      <c r="V102" s="48"/>
      <c r="W102" s="48"/>
      <c r="X102" s="48"/>
      <c r="Y102" s="49">
        <f>SUM(Y3:Y98)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CEC6-368E-4472-94F9-67992045EED0}">
  <dimension ref="A1:AB108"/>
  <sheetViews>
    <sheetView tabSelected="1" workbookViewId="0">
      <selection activeCell="G13" sqref="G13"/>
    </sheetView>
  </sheetViews>
  <sheetFormatPr defaultRowHeight="15" x14ac:dyDescent="0.25"/>
  <cols>
    <col min="1" max="1" width="20.140625" bestFit="1" customWidth="1"/>
    <col min="2" max="2" width="9.5703125" customWidth="1"/>
    <col min="3" max="4" width="8.85546875" bestFit="1" customWidth="1"/>
    <col min="5" max="5" width="11.28515625" customWidth="1"/>
    <col min="6" max="6" width="10.85546875" customWidth="1"/>
    <col min="7" max="8" width="11" customWidth="1"/>
    <col min="9" max="9" width="8.5703125" bestFit="1" customWidth="1"/>
    <col min="10" max="10" width="8.5703125" customWidth="1"/>
    <col min="11" max="11" width="8.85546875" bestFit="1" customWidth="1"/>
    <col min="12" max="12" width="9" bestFit="1" customWidth="1"/>
    <col min="13" max="13" width="13" style="33" customWidth="1"/>
    <col min="14" max="14" width="9" style="33" bestFit="1" customWidth="1"/>
    <col min="15" max="15" width="8.85546875" bestFit="1" customWidth="1"/>
    <col min="16" max="16" width="8.5703125" bestFit="1" customWidth="1"/>
    <col min="17" max="17" width="9.7109375" customWidth="1"/>
    <col min="18" max="18" width="13.42578125" customWidth="1"/>
    <col min="19" max="19" width="14.42578125" bestFit="1" customWidth="1"/>
    <col min="20" max="20" width="11.7109375" bestFit="1" customWidth="1"/>
    <col min="21" max="21" width="15.140625" style="34" customWidth="1"/>
    <col min="22" max="22" width="14.42578125" bestFit="1" customWidth="1"/>
    <col min="23" max="23" width="8.7109375" bestFit="1" customWidth="1"/>
    <col min="24" max="24" width="12.140625" customWidth="1"/>
    <col min="25" max="25" width="10.7109375" customWidth="1"/>
    <col min="26" max="26" width="9" bestFit="1" customWidth="1"/>
    <col min="27" max="27" width="10.140625" bestFit="1" customWidth="1"/>
    <col min="28" max="28" width="12.42578125" bestFit="1" customWidth="1"/>
  </cols>
  <sheetData>
    <row r="1" spans="1:28" s="1" customFormat="1" ht="13.5" thickBot="1" x14ac:dyDescent="0.25">
      <c r="A1" s="1" t="s">
        <v>0</v>
      </c>
      <c r="C1" s="1" t="s">
        <v>0</v>
      </c>
      <c r="D1" s="1" t="s">
        <v>2</v>
      </c>
      <c r="E1" s="1" t="s">
        <v>1</v>
      </c>
      <c r="F1" s="1" t="s">
        <v>1</v>
      </c>
      <c r="G1" s="1" t="s">
        <v>2</v>
      </c>
      <c r="I1" s="1" t="s">
        <v>0</v>
      </c>
      <c r="K1" s="1" t="s">
        <v>2</v>
      </c>
      <c r="L1" s="1" t="s">
        <v>2</v>
      </c>
      <c r="M1" s="2" t="s">
        <v>1</v>
      </c>
      <c r="N1" s="2" t="s">
        <v>1</v>
      </c>
      <c r="O1" s="1" t="s">
        <v>1</v>
      </c>
      <c r="P1" s="1" t="s">
        <v>1</v>
      </c>
      <c r="Q1" s="1" t="s">
        <v>1</v>
      </c>
      <c r="R1" s="1" t="s">
        <v>2</v>
      </c>
      <c r="S1" s="1" t="s">
        <v>2</v>
      </c>
      <c r="T1" s="1" t="s">
        <v>2</v>
      </c>
      <c r="U1" s="1" t="s">
        <v>1</v>
      </c>
      <c r="V1" s="1" t="s">
        <v>2</v>
      </c>
      <c r="W1" s="1" t="s">
        <v>1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</row>
    <row r="2" spans="1:28" s="1" customFormat="1" ht="84.75" thickBot="1" x14ac:dyDescent="0.25">
      <c r="A2" s="3" t="s">
        <v>3</v>
      </c>
      <c r="B2" s="4" t="s">
        <v>153</v>
      </c>
      <c r="C2" s="4" t="s">
        <v>152</v>
      </c>
      <c r="D2" s="4" t="s">
        <v>5</v>
      </c>
      <c r="E2" s="5" t="s">
        <v>6</v>
      </c>
      <c r="F2" s="6" t="s">
        <v>7</v>
      </c>
      <c r="G2" s="7" t="s">
        <v>8</v>
      </c>
      <c r="H2" s="4" t="s">
        <v>155</v>
      </c>
      <c r="I2" s="4" t="s">
        <v>154</v>
      </c>
      <c r="J2" s="4" t="s">
        <v>156</v>
      </c>
      <c r="K2" s="7" t="s">
        <v>10</v>
      </c>
      <c r="L2" s="8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8" t="s">
        <v>17</v>
      </c>
      <c r="S2" s="8" t="s">
        <v>18</v>
      </c>
      <c r="T2" s="8" t="s">
        <v>19</v>
      </c>
      <c r="U2" s="5" t="s">
        <v>20</v>
      </c>
      <c r="V2" s="8" t="s">
        <v>21</v>
      </c>
      <c r="W2" s="5" t="s">
        <v>22</v>
      </c>
      <c r="X2" s="8" t="s">
        <v>23</v>
      </c>
      <c r="Y2" s="9" t="s">
        <v>24</v>
      </c>
      <c r="Z2" s="9" t="s">
        <v>25</v>
      </c>
      <c r="AA2" s="9" t="s">
        <v>26</v>
      </c>
      <c r="AB2" s="10" t="s">
        <v>27</v>
      </c>
    </row>
    <row r="3" spans="1:28" s="22" customFormat="1" ht="13.5" thickTop="1" x14ac:dyDescent="0.25">
      <c r="A3" s="11" t="s">
        <v>30</v>
      </c>
      <c r="B3" s="51">
        <f>VLOOKUP(A3,Litomyšl!A:B,2,0)</f>
        <v>27789</v>
      </c>
      <c r="C3" s="12">
        <v>25500</v>
      </c>
      <c r="D3" s="12">
        <f>(C3+B3)*8</f>
        <v>426312</v>
      </c>
      <c r="E3" s="13"/>
      <c r="F3" s="13"/>
      <c r="G3" s="14" t="str">
        <f t="shared" ref="G3:G34" si="0">IF(ISERROR((365/E3)*F3),"",(365/E3)*F3)</f>
        <v/>
      </c>
      <c r="H3" s="12">
        <f>VLOOKUP(A3,Litomyšl!A:G,7,0)</f>
        <v>1456</v>
      </c>
      <c r="I3" s="12">
        <v>750</v>
      </c>
      <c r="J3" s="12">
        <f>I3+H3</f>
        <v>2206</v>
      </c>
      <c r="K3" s="14" t="str">
        <f t="shared" ref="K3:K34" si="1">IF(ISERROR(C3+G3+I3),"",C3+G3+I3)</f>
        <v/>
      </c>
      <c r="L3" s="15" t="str">
        <f t="shared" ref="L3:L34" si="2">IF(ISERROR(ROUND(K3/O3,2)),"",ROUND(K3/O3,2))</f>
        <v/>
      </c>
      <c r="M3" s="16"/>
      <c r="N3" s="16"/>
      <c r="O3" s="13"/>
      <c r="P3" s="13"/>
      <c r="Q3" s="13"/>
      <c r="R3" s="15" t="str">
        <f t="shared" ref="R3:R34" si="3">IF(ISERROR(ROUND(365/Q3,2)),"",ROUND(365/Q3,2))</f>
        <v/>
      </c>
      <c r="S3" s="15" t="str">
        <f t="shared" ref="S3:S34" si="4">IF(L3&gt;R3,L3,R3)</f>
        <v/>
      </c>
      <c r="T3" s="17" t="str">
        <f t="shared" ref="T3:T34" si="5">IF(ISERROR(P3*S3),"",P3*S3)</f>
        <v/>
      </c>
      <c r="U3" s="18"/>
      <c r="V3" s="15" t="str">
        <f t="shared" ref="V3:V34" si="6">IF(ISERROR(ROUND((T3+U3)/K3,2)),"",ROUND((T3+U3)/K3,2))</f>
        <v/>
      </c>
      <c r="W3" s="19"/>
      <c r="X3" s="15" t="str">
        <f t="shared" ref="X3:X34" si="7">IF(ISERROR(ROUND(V3*(1+W3),2)),"",ROUND(V3*(1+W3),2))</f>
        <v/>
      </c>
      <c r="Y3" s="20" t="str">
        <f t="shared" ref="Y3:Y34" si="8">IF(ISERROR(T3+U3),"",T3+U3)</f>
        <v/>
      </c>
      <c r="Z3" s="20" t="str">
        <f t="shared" ref="Z3:Z34" si="9">IF(ISERROR(Y3*(1+W3)),"",Y3*(1+W3))</f>
        <v/>
      </c>
      <c r="AA3" s="20" t="str">
        <f t="shared" ref="AA3:AA34" si="10">IF(ISERROR(Y3*8),"",Y3*8)</f>
        <v/>
      </c>
      <c r="AB3" s="21" t="str">
        <f t="shared" ref="AB3:AB34" si="11">IF(ISERROR(Z3*8),"",Z3*8)</f>
        <v/>
      </c>
    </row>
    <row r="4" spans="1:28" s="22" customFormat="1" ht="12.75" x14ac:dyDescent="0.25">
      <c r="A4" s="23" t="s">
        <v>31</v>
      </c>
      <c r="B4" s="51">
        <f>VLOOKUP(A4,Litomyšl!A:B,2,0)</f>
        <v>27789</v>
      </c>
      <c r="C4" s="24">
        <v>26500</v>
      </c>
      <c r="D4" s="12">
        <f t="shared" ref="D4:D66" si="12">(C4+B4)*8</f>
        <v>434312</v>
      </c>
      <c r="E4" s="25"/>
      <c r="F4" s="25"/>
      <c r="G4" s="26" t="str">
        <f t="shared" si="0"/>
        <v/>
      </c>
      <c r="H4" s="12">
        <f>VLOOKUP(A4,Litomyšl!A:G,7,0)</f>
        <v>1456</v>
      </c>
      <c r="I4" s="24">
        <v>750</v>
      </c>
      <c r="J4" s="12">
        <f t="shared" ref="J4:J66" si="13">I4+H4</f>
        <v>2206</v>
      </c>
      <c r="K4" s="26" t="str">
        <f t="shared" si="1"/>
        <v/>
      </c>
      <c r="L4" s="27" t="str">
        <f t="shared" si="2"/>
        <v/>
      </c>
      <c r="M4" s="28"/>
      <c r="N4" s="28"/>
      <c r="O4" s="25"/>
      <c r="P4" s="25"/>
      <c r="Q4" s="25"/>
      <c r="R4" s="26" t="str">
        <f t="shared" si="3"/>
        <v/>
      </c>
      <c r="S4" s="27" t="str">
        <f t="shared" si="4"/>
        <v/>
      </c>
      <c r="T4" s="29" t="str">
        <f t="shared" si="5"/>
        <v/>
      </c>
      <c r="U4" s="30"/>
      <c r="V4" s="27" t="str">
        <f t="shared" si="6"/>
        <v/>
      </c>
      <c r="W4" s="31"/>
      <c r="X4" s="27" t="str">
        <f t="shared" si="7"/>
        <v/>
      </c>
      <c r="Y4" s="32" t="str">
        <f t="shared" si="8"/>
        <v/>
      </c>
      <c r="Z4" s="32" t="str">
        <f t="shared" si="9"/>
        <v/>
      </c>
      <c r="AA4" s="20" t="str">
        <f t="shared" si="10"/>
        <v/>
      </c>
      <c r="AB4" s="21" t="str">
        <f t="shared" si="11"/>
        <v/>
      </c>
    </row>
    <row r="5" spans="1:28" s="22" customFormat="1" ht="12.75" x14ac:dyDescent="0.25">
      <c r="A5" s="23" t="s">
        <v>32</v>
      </c>
      <c r="B5" s="51">
        <f>VLOOKUP(A5,Litomyšl!A:B,2,0)</f>
        <v>27789</v>
      </c>
      <c r="C5" s="24">
        <v>22800</v>
      </c>
      <c r="D5" s="12">
        <f t="shared" si="12"/>
        <v>404712</v>
      </c>
      <c r="E5" s="25"/>
      <c r="F5" s="25"/>
      <c r="G5" s="26" t="str">
        <f t="shared" si="0"/>
        <v/>
      </c>
      <c r="H5" s="12">
        <f>VLOOKUP(A5,Litomyšl!A:G,7,0)</f>
        <v>1456</v>
      </c>
      <c r="I5" s="24">
        <v>750</v>
      </c>
      <c r="J5" s="12">
        <f t="shared" si="13"/>
        <v>2206</v>
      </c>
      <c r="K5" s="26" t="str">
        <f t="shared" si="1"/>
        <v/>
      </c>
      <c r="L5" s="27" t="str">
        <f t="shared" si="2"/>
        <v/>
      </c>
      <c r="M5" s="28"/>
      <c r="N5" s="28"/>
      <c r="O5" s="25"/>
      <c r="P5" s="25"/>
      <c r="Q5" s="25"/>
      <c r="R5" s="26" t="str">
        <f t="shared" si="3"/>
        <v/>
      </c>
      <c r="S5" s="27" t="str">
        <f t="shared" si="4"/>
        <v/>
      </c>
      <c r="T5" s="29" t="str">
        <f t="shared" si="5"/>
        <v/>
      </c>
      <c r="U5" s="30"/>
      <c r="V5" s="27" t="str">
        <f t="shared" si="6"/>
        <v/>
      </c>
      <c r="W5" s="31"/>
      <c r="X5" s="27" t="str">
        <f t="shared" si="7"/>
        <v/>
      </c>
      <c r="Y5" s="32" t="str">
        <f t="shared" si="8"/>
        <v/>
      </c>
      <c r="Z5" s="32" t="str">
        <f t="shared" si="9"/>
        <v/>
      </c>
      <c r="AA5" s="20" t="str">
        <f t="shared" si="10"/>
        <v/>
      </c>
      <c r="AB5" s="21" t="str">
        <f t="shared" si="11"/>
        <v/>
      </c>
    </row>
    <row r="6" spans="1:28" s="22" customFormat="1" ht="12.75" x14ac:dyDescent="0.25">
      <c r="A6" s="23" t="s">
        <v>33</v>
      </c>
      <c r="B6" s="51">
        <f>VLOOKUP(A6,Litomyšl!A:B,2,0)</f>
        <v>21</v>
      </c>
      <c r="C6" s="24">
        <v>0</v>
      </c>
      <c r="D6" s="12">
        <f t="shared" si="12"/>
        <v>168</v>
      </c>
      <c r="E6" s="25"/>
      <c r="F6" s="25"/>
      <c r="G6" s="26" t="str">
        <f t="shared" si="0"/>
        <v/>
      </c>
      <c r="H6" s="12">
        <f>VLOOKUP(A6,Litomyšl!A:G,7,0)</f>
        <v>104</v>
      </c>
      <c r="I6" s="24">
        <v>0</v>
      </c>
      <c r="J6" s="12">
        <f t="shared" si="13"/>
        <v>104</v>
      </c>
      <c r="K6" s="26" t="str">
        <f t="shared" si="1"/>
        <v/>
      </c>
      <c r="L6" s="27" t="str">
        <f t="shared" si="2"/>
        <v/>
      </c>
      <c r="M6" s="28"/>
      <c r="N6" s="28"/>
      <c r="O6" s="25"/>
      <c r="P6" s="25"/>
      <c r="Q6" s="25"/>
      <c r="R6" s="26" t="str">
        <f t="shared" si="3"/>
        <v/>
      </c>
      <c r="S6" s="27" t="str">
        <f t="shared" si="4"/>
        <v/>
      </c>
      <c r="T6" s="29" t="str">
        <f t="shared" si="5"/>
        <v/>
      </c>
      <c r="U6" s="30"/>
      <c r="V6" s="27" t="str">
        <f t="shared" si="6"/>
        <v/>
      </c>
      <c r="W6" s="31"/>
      <c r="X6" s="27" t="str">
        <f t="shared" si="7"/>
        <v/>
      </c>
      <c r="Y6" s="32" t="str">
        <f t="shared" si="8"/>
        <v/>
      </c>
      <c r="Z6" s="32" t="str">
        <f t="shared" si="9"/>
        <v/>
      </c>
      <c r="AA6" s="20" t="str">
        <f t="shared" si="10"/>
        <v/>
      </c>
      <c r="AB6" s="21" t="str">
        <f t="shared" si="11"/>
        <v/>
      </c>
    </row>
    <row r="7" spans="1:28" s="22" customFormat="1" ht="12.75" x14ac:dyDescent="0.25">
      <c r="A7" s="23" t="s">
        <v>34</v>
      </c>
      <c r="B7" s="51">
        <f>VLOOKUP(A7,Litomyšl!A:B,2,0)</f>
        <v>26</v>
      </c>
      <c r="C7" s="24">
        <v>0</v>
      </c>
      <c r="D7" s="12">
        <f t="shared" si="12"/>
        <v>208</v>
      </c>
      <c r="E7" s="25"/>
      <c r="F7" s="25"/>
      <c r="G7" s="26" t="str">
        <f t="shared" si="0"/>
        <v/>
      </c>
      <c r="H7" s="12">
        <f>VLOOKUP(A7,Litomyšl!A:G,7,0)</f>
        <v>104</v>
      </c>
      <c r="I7" s="24">
        <v>0</v>
      </c>
      <c r="J7" s="12">
        <f t="shared" si="13"/>
        <v>104</v>
      </c>
      <c r="K7" s="26" t="str">
        <f t="shared" si="1"/>
        <v/>
      </c>
      <c r="L7" s="27" t="str">
        <f t="shared" si="2"/>
        <v/>
      </c>
      <c r="M7" s="28"/>
      <c r="N7" s="28"/>
      <c r="O7" s="25"/>
      <c r="P7" s="25"/>
      <c r="Q7" s="25"/>
      <c r="R7" s="26" t="str">
        <f t="shared" si="3"/>
        <v/>
      </c>
      <c r="S7" s="27" t="str">
        <f t="shared" si="4"/>
        <v/>
      </c>
      <c r="T7" s="29" t="str">
        <f t="shared" si="5"/>
        <v/>
      </c>
      <c r="U7" s="30"/>
      <c r="V7" s="27" t="str">
        <f t="shared" si="6"/>
        <v/>
      </c>
      <c r="W7" s="31"/>
      <c r="X7" s="27" t="str">
        <f t="shared" si="7"/>
        <v/>
      </c>
      <c r="Y7" s="32" t="str">
        <f t="shared" si="8"/>
        <v/>
      </c>
      <c r="Z7" s="32" t="str">
        <f t="shared" si="9"/>
        <v/>
      </c>
      <c r="AA7" s="20" t="str">
        <f t="shared" si="10"/>
        <v/>
      </c>
      <c r="AB7" s="21" t="str">
        <f t="shared" si="11"/>
        <v/>
      </c>
    </row>
    <row r="8" spans="1:28" s="22" customFormat="1" ht="12.75" x14ac:dyDescent="0.25">
      <c r="A8" s="23" t="s">
        <v>35</v>
      </c>
      <c r="B8" s="51">
        <f>VLOOKUP(A8,Litomyšl!A:B,2,0)</f>
        <v>17803</v>
      </c>
      <c r="C8" s="24">
        <v>12000</v>
      </c>
      <c r="D8" s="12">
        <f t="shared" si="12"/>
        <v>238424</v>
      </c>
      <c r="E8" s="25"/>
      <c r="F8" s="25"/>
      <c r="G8" s="26" t="str">
        <f t="shared" si="0"/>
        <v/>
      </c>
      <c r="H8" s="12">
        <f>VLOOKUP(A8,Litomyšl!A:G,7,0)</f>
        <v>1456</v>
      </c>
      <c r="I8" s="24">
        <v>750</v>
      </c>
      <c r="J8" s="12">
        <f t="shared" si="13"/>
        <v>2206</v>
      </c>
      <c r="K8" s="26" t="str">
        <f t="shared" si="1"/>
        <v/>
      </c>
      <c r="L8" s="27" t="str">
        <f t="shared" si="2"/>
        <v/>
      </c>
      <c r="M8" s="28"/>
      <c r="N8" s="28"/>
      <c r="O8" s="25"/>
      <c r="P8" s="25"/>
      <c r="Q8" s="25"/>
      <c r="R8" s="26" t="str">
        <f t="shared" si="3"/>
        <v/>
      </c>
      <c r="S8" s="27" t="str">
        <f t="shared" si="4"/>
        <v/>
      </c>
      <c r="T8" s="29" t="str">
        <f t="shared" si="5"/>
        <v/>
      </c>
      <c r="U8" s="30"/>
      <c r="V8" s="27" t="str">
        <f t="shared" si="6"/>
        <v/>
      </c>
      <c r="W8" s="31"/>
      <c r="X8" s="27" t="str">
        <f t="shared" si="7"/>
        <v/>
      </c>
      <c r="Y8" s="32" t="str">
        <f t="shared" si="8"/>
        <v/>
      </c>
      <c r="Z8" s="32" t="str">
        <f t="shared" si="9"/>
        <v/>
      </c>
      <c r="AA8" s="20" t="str">
        <f t="shared" si="10"/>
        <v/>
      </c>
      <c r="AB8" s="21" t="str">
        <f t="shared" si="11"/>
        <v/>
      </c>
    </row>
    <row r="9" spans="1:28" s="22" customFormat="1" ht="12.75" x14ac:dyDescent="0.25">
      <c r="A9" s="23" t="s">
        <v>36</v>
      </c>
      <c r="B9" s="51">
        <f>VLOOKUP(A9,Litomyšl!A:B,2,0)</f>
        <v>2038</v>
      </c>
      <c r="C9" s="24">
        <v>2400</v>
      </c>
      <c r="D9" s="12">
        <f t="shared" si="12"/>
        <v>35504</v>
      </c>
      <c r="E9" s="25"/>
      <c r="F9" s="25"/>
      <c r="G9" s="26" t="str">
        <f t="shared" si="0"/>
        <v/>
      </c>
      <c r="H9" s="12">
        <f>VLOOKUP(A9,Litomyšl!A:G,7,0)</f>
        <v>156</v>
      </c>
      <c r="I9" s="24">
        <v>156</v>
      </c>
      <c r="J9" s="12">
        <f t="shared" si="13"/>
        <v>312</v>
      </c>
      <c r="K9" s="26" t="str">
        <f t="shared" si="1"/>
        <v/>
      </c>
      <c r="L9" s="27" t="str">
        <f t="shared" si="2"/>
        <v/>
      </c>
      <c r="M9" s="28"/>
      <c r="N9" s="28"/>
      <c r="O9" s="25"/>
      <c r="P9" s="25"/>
      <c r="Q9" s="25"/>
      <c r="R9" s="26" t="str">
        <f t="shared" si="3"/>
        <v/>
      </c>
      <c r="S9" s="27" t="str">
        <f t="shared" si="4"/>
        <v/>
      </c>
      <c r="T9" s="29" t="str">
        <f t="shared" si="5"/>
        <v/>
      </c>
      <c r="U9" s="30"/>
      <c r="V9" s="27" t="str">
        <f t="shared" si="6"/>
        <v/>
      </c>
      <c r="W9" s="31"/>
      <c r="X9" s="27" t="str">
        <f t="shared" si="7"/>
        <v/>
      </c>
      <c r="Y9" s="32" t="str">
        <f t="shared" si="8"/>
        <v/>
      </c>
      <c r="Z9" s="32" t="str">
        <f t="shared" si="9"/>
        <v/>
      </c>
      <c r="AA9" s="20" t="str">
        <f t="shared" si="10"/>
        <v/>
      </c>
      <c r="AB9" s="21" t="str">
        <f t="shared" si="11"/>
        <v/>
      </c>
    </row>
    <row r="10" spans="1:28" s="22" customFormat="1" ht="12.75" x14ac:dyDescent="0.25">
      <c r="A10" s="23" t="s">
        <v>37</v>
      </c>
      <c r="B10" s="51">
        <f>VLOOKUP(A10,Litomyšl!A:B,2,0)</f>
        <v>41</v>
      </c>
      <c r="C10" s="24">
        <v>0</v>
      </c>
      <c r="D10" s="12">
        <f t="shared" si="12"/>
        <v>328</v>
      </c>
      <c r="E10" s="25"/>
      <c r="F10" s="25"/>
      <c r="G10" s="26" t="str">
        <f t="shared" si="0"/>
        <v/>
      </c>
      <c r="H10" s="12">
        <f>VLOOKUP(A10,Litomyšl!A:G,7,0)</f>
        <v>104</v>
      </c>
      <c r="I10" s="24">
        <v>0</v>
      </c>
      <c r="J10" s="12">
        <f t="shared" si="13"/>
        <v>104</v>
      </c>
      <c r="K10" s="26" t="str">
        <f t="shared" si="1"/>
        <v/>
      </c>
      <c r="L10" s="27" t="str">
        <f t="shared" si="2"/>
        <v/>
      </c>
      <c r="M10" s="28"/>
      <c r="N10" s="28"/>
      <c r="O10" s="25"/>
      <c r="P10" s="25"/>
      <c r="Q10" s="25"/>
      <c r="R10" s="26" t="str">
        <f t="shared" si="3"/>
        <v/>
      </c>
      <c r="S10" s="27" t="str">
        <f t="shared" si="4"/>
        <v/>
      </c>
      <c r="T10" s="29" t="str">
        <f t="shared" si="5"/>
        <v/>
      </c>
      <c r="U10" s="30"/>
      <c r="V10" s="27" t="str">
        <f t="shared" si="6"/>
        <v/>
      </c>
      <c r="W10" s="31"/>
      <c r="X10" s="27" t="str">
        <f t="shared" si="7"/>
        <v/>
      </c>
      <c r="Y10" s="32" t="str">
        <f t="shared" si="8"/>
        <v/>
      </c>
      <c r="Z10" s="32" t="str">
        <f t="shared" si="9"/>
        <v/>
      </c>
      <c r="AA10" s="20" t="str">
        <f t="shared" si="10"/>
        <v/>
      </c>
      <c r="AB10" s="21" t="str">
        <f t="shared" si="11"/>
        <v/>
      </c>
    </row>
    <row r="11" spans="1:28" s="22" customFormat="1" ht="12.75" x14ac:dyDescent="0.25">
      <c r="A11" s="23" t="s">
        <v>38</v>
      </c>
      <c r="B11" s="51">
        <f>VLOOKUP(A11,Litomyšl!A:B,2,0)</f>
        <v>621</v>
      </c>
      <c r="C11" s="24">
        <v>2120</v>
      </c>
      <c r="D11" s="12">
        <f t="shared" si="12"/>
        <v>21928</v>
      </c>
      <c r="E11" s="25"/>
      <c r="F11" s="25"/>
      <c r="G11" s="26" t="str">
        <f t="shared" si="0"/>
        <v/>
      </c>
      <c r="H11" s="12">
        <f>VLOOKUP(A11,Litomyšl!A:G,7,0)</f>
        <v>156</v>
      </c>
      <c r="I11" s="24">
        <v>156</v>
      </c>
      <c r="J11" s="12">
        <f t="shared" si="13"/>
        <v>312</v>
      </c>
      <c r="K11" s="26" t="str">
        <f t="shared" si="1"/>
        <v/>
      </c>
      <c r="L11" s="27" t="str">
        <f t="shared" si="2"/>
        <v/>
      </c>
      <c r="M11" s="28"/>
      <c r="N11" s="28"/>
      <c r="O11" s="25"/>
      <c r="P11" s="25"/>
      <c r="Q11" s="25"/>
      <c r="R11" s="26" t="str">
        <f t="shared" si="3"/>
        <v/>
      </c>
      <c r="S11" s="27" t="str">
        <f t="shared" si="4"/>
        <v/>
      </c>
      <c r="T11" s="29" t="str">
        <f t="shared" si="5"/>
        <v/>
      </c>
      <c r="U11" s="30"/>
      <c r="V11" s="27" t="str">
        <f t="shared" si="6"/>
        <v/>
      </c>
      <c r="W11" s="31"/>
      <c r="X11" s="27" t="str">
        <f t="shared" si="7"/>
        <v/>
      </c>
      <c r="Y11" s="32" t="str">
        <f t="shared" si="8"/>
        <v/>
      </c>
      <c r="Z11" s="32" t="str">
        <f t="shared" si="9"/>
        <v/>
      </c>
      <c r="AA11" s="20" t="str">
        <f t="shared" si="10"/>
        <v/>
      </c>
      <c r="AB11" s="21" t="str">
        <f t="shared" si="11"/>
        <v/>
      </c>
    </row>
    <row r="12" spans="1:28" s="22" customFormat="1" ht="12.75" x14ac:dyDescent="0.25">
      <c r="A12" s="23" t="s">
        <v>39</v>
      </c>
      <c r="B12" s="51">
        <f>VLOOKUP(A12,Litomyšl!A:B,2,0)</f>
        <v>844</v>
      </c>
      <c r="C12" s="24">
        <v>3100</v>
      </c>
      <c r="D12" s="12">
        <f t="shared" si="12"/>
        <v>31552</v>
      </c>
      <c r="E12" s="25"/>
      <c r="F12" s="25"/>
      <c r="G12" s="26" t="str">
        <f t="shared" si="0"/>
        <v/>
      </c>
      <c r="H12" s="12">
        <f>VLOOKUP(A12,Litomyšl!A:G,7,0)</f>
        <v>1456</v>
      </c>
      <c r="I12" s="24">
        <v>750</v>
      </c>
      <c r="J12" s="12">
        <f t="shared" si="13"/>
        <v>2206</v>
      </c>
      <c r="K12" s="26" t="str">
        <f t="shared" si="1"/>
        <v/>
      </c>
      <c r="L12" s="27" t="str">
        <f t="shared" si="2"/>
        <v/>
      </c>
      <c r="M12" s="28"/>
      <c r="N12" s="28"/>
      <c r="O12" s="25"/>
      <c r="P12" s="25"/>
      <c r="Q12" s="25"/>
      <c r="R12" s="26" t="str">
        <f t="shared" si="3"/>
        <v/>
      </c>
      <c r="S12" s="27" t="str">
        <f t="shared" si="4"/>
        <v/>
      </c>
      <c r="T12" s="29" t="str">
        <f t="shared" si="5"/>
        <v/>
      </c>
      <c r="U12" s="30"/>
      <c r="V12" s="27" t="str">
        <f t="shared" si="6"/>
        <v/>
      </c>
      <c r="W12" s="31"/>
      <c r="X12" s="27" t="str">
        <f t="shared" si="7"/>
        <v/>
      </c>
      <c r="Y12" s="32" t="str">
        <f t="shared" si="8"/>
        <v/>
      </c>
      <c r="Z12" s="32" t="str">
        <f t="shared" si="9"/>
        <v/>
      </c>
      <c r="AA12" s="20" t="str">
        <f t="shared" si="10"/>
        <v/>
      </c>
      <c r="AB12" s="21" t="str">
        <f t="shared" si="11"/>
        <v/>
      </c>
    </row>
    <row r="13" spans="1:28" s="22" customFormat="1" ht="12.75" x14ac:dyDescent="0.25">
      <c r="A13" s="23" t="s">
        <v>40</v>
      </c>
      <c r="B13" s="51">
        <v>0</v>
      </c>
      <c r="C13" s="24">
        <v>500</v>
      </c>
      <c r="D13" s="12">
        <f t="shared" si="12"/>
        <v>4000</v>
      </c>
      <c r="E13" s="25"/>
      <c r="F13" s="25"/>
      <c r="G13" s="26" t="str">
        <f t="shared" si="0"/>
        <v/>
      </c>
      <c r="H13" s="12">
        <v>0</v>
      </c>
      <c r="I13" s="24">
        <v>104</v>
      </c>
      <c r="J13" s="12">
        <f t="shared" si="13"/>
        <v>104</v>
      </c>
      <c r="K13" s="26" t="str">
        <f t="shared" si="1"/>
        <v/>
      </c>
      <c r="L13" s="27" t="str">
        <f t="shared" si="2"/>
        <v/>
      </c>
      <c r="M13" s="28"/>
      <c r="N13" s="28"/>
      <c r="O13" s="25"/>
      <c r="P13" s="25"/>
      <c r="Q13" s="25"/>
      <c r="R13" s="26" t="str">
        <f t="shared" si="3"/>
        <v/>
      </c>
      <c r="S13" s="27" t="str">
        <f t="shared" si="4"/>
        <v/>
      </c>
      <c r="T13" s="29" t="str">
        <f t="shared" si="5"/>
        <v/>
      </c>
      <c r="U13" s="30"/>
      <c r="V13" s="27" t="str">
        <f t="shared" si="6"/>
        <v/>
      </c>
      <c r="W13" s="31"/>
      <c r="X13" s="27" t="str">
        <f t="shared" si="7"/>
        <v/>
      </c>
      <c r="Y13" s="32" t="str">
        <f t="shared" si="8"/>
        <v/>
      </c>
      <c r="Z13" s="32" t="str">
        <f t="shared" si="9"/>
        <v/>
      </c>
      <c r="AA13" s="20" t="str">
        <f t="shared" si="10"/>
        <v/>
      </c>
      <c r="AB13" s="21" t="str">
        <f t="shared" si="11"/>
        <v/>
      </c>
    </row>
    <row r="14" spans="1:28" s="22" customFormat="1" ht="12.75" x14ac:dyDescent="0.25">
      <c r="A14" s="23" t="s">
        <v>41</v>
      </c>
      <c r="B14" s="51">
        <f>VLOOKUP(A14,Litomyšl!A:B,2,0)</f>
        <v>1233</v>
      </c>
      <c r="C14" s="24">
        <v>650</v>
      </c>
      <c r="D14" s="12">
        <f t="shared" si="12"/>
        <v>15064</v>
      </c>
      <c r="E14" s="25"/>
      <c r="F14" s="25"/>
      <c r="G14" s="26" t="str">
        <f t="shared" si="0"/>
        <v/>
      </c>
      <c r="H14" s="12">
        <f>VLOOKUP(A14,Litomyšl!A:G,7,0)</f>
        <v>104</v>
      </c>
      <c r="I14" s="24">
        <v>104</v>
      </c>
      <c r="J14" s="12">
        <f t="shared" si="13"/>
        <v>208</v>
      </c>
      <c r="K14" s="26" t="str">
        <f t="shared" si="1"/>
        <v/>
      </c>
      <c r="L14" s="27" t="str">
        <f t="shared" si="2"/>
        <v/>
      </c>
      <c r="M14" s="28"/>
      <c r="N14" s="28"/>
      <c r="O14" s="25"/>
      <c r="P14" s="25"/>
      <c r="Q14" s="25"/>
      <c r="R14" s="26" t="str">
        <f t="shared" si="3"/>
        <v/>
      </c>
      <c r="S14" s="27" t="str">
        <f t="shared" si="4"/>
        <v/>
      </c>
      <c r="T14" s="29" t="str">
        <f t="shared" si="5"/>
        <v/>
      </c>
      <c r="U14" s="30"/>
      <c r="V14" s="27" t="str">
        <f t="shared" si="6"/>
        <v/>
      </c>
      <c r="W14" s="31"/>
      <c r="X14" s="27" t="str">
        <f t="shared" si="7"/>
        <v/>
      </c>
      <c r="Y14" s="32" t="str">
        <f t="shared" si="8"/>
        <v/>
      </c>
      <c r="Z14" s="32" t="str">
        <f t="shared" si="9"/>
        <v/>
      </c>
      <c r="AA14" s="20" t="str">
        <f t="shared" si="10"/>
        <v/>
      </c>
      <c r="AB14" s="21" t="str">
        <f t="shared" si="11"/>
        <v/>
      </c>
    </row>
    <row r="15" spans="1:28" s="22" customFormat="1" ht="12.75" x14ac:dyDescent="0.25">
      <c r="A15" s="23" t="s">
        <v>42</v>
      </c>
      <c r="B15" s="51">
        <f>VLOOKUP(A15,Litomyšl!A:B,2,0)</f>
        <v>17481</v>
      </c>
      <c r="C15" s="24">
        <v>5900</v>
      </c>
      <c r="D15" s="12">
        <f t="shared" si="12"/>
        <v>187048</v>
      </c>
      <c r="E15" s="25"/>
      <c r="F15" s="25"/>
      <c r="G15" s="26" t="str">
        <f t="shared" si="0"/>
        <v/>
      </c>
      <c r="H15" s="12">
        <f>VLOOKUP(A15,Litomyšl!A:G,7,0)</f>
        <v>1456</v>
      </c>
      <c r="I15" s="24">
        <v>750</v>
      </c>
      <c r="J15" s="12">
        <f t="shared" si="13"/>
        <v>2206</v>
      </c>
      <c r="K15" s="26" t="str">
        <f t="shared" si="1"/>
        <v/>
      </c>
      <c r="L15" s="27" t="str">
        <f t="shared" si="2"/>
        <v/>
      </c>
      <c r="M15" s="28"/>
      <c r="N15" s="28"/>
      <c r="O15" s="25"/>
      <c r="P15" s="25"/>
      <c r="Q15" s="25"/>
      <c r="R15" s="26" t="str">
        <f t="shared" si="3"/>
        <v/>
      </c>
      <c r="S15" s="27" t="str">
        <f t="shared" si="4"/>
        <v/>
      </c>
      <c r="T15" s="29" t="str">
        <f t="shared" si="5"/>
        <v/>
      </c>
      <c r="U15" s="30"/>
      <c r="V15" s="27" t="str">
        <f t="shared" si="6"/>
        <v/>
      </c>
      <c r="W15" s="31"/>
      <c r="X15" s="27" t="str">
        <f t="shared" si="7"/>
        <v/>
      </c>
      <c r="Y15" s="32" t="str">
        <f t="shared" si="8"/>
        <v/>
      </c>
      <c r="Z15" s="32" t="str">
        <f t="shared" si="9"/>
        <v/>
      </c>
      <c r="AA15" s="20" t="str">
        <f t="shared" si="10"/>
        <v/>
      </c>
      <c r="AB15" s="21" t="str">
        <f t="shared" si="11"/>
        <v/>
      </c>
    </row>
    <row r="16" spans="1:28" s="22" customFormat="1" ht="12.75" x14ac:dyDescent="0.25">
      <c r="A16" s="23" t="s">
        <v>43</v>
      </c>
      <c r="B16" s="51">
        <f>VLOOKUP(A16,Litomyšl!A:B,2,0)</f>
        <v>7918</v>
      </c>
      <c r="C16" s="24">
        <v>3330</v>
      </c>
      <c r="D16" s="12">
        <f t="shared" si="12"/>
        <v>89984</v>
      </c>
      <c r="E16" s="25"/>
      <c r="F16" s="25"/>
      <c r="G16" s="26" t="str">
        <f t="shared" si="0"/>
        <v/>
      </c>
      <c r="H16" s="12">
        <f>VLOOKUP(A16,Litomyšl!A:G,7,0)</f>
        <v>1456</v>
      </c>
      <c r="I16" s="24">
        <v>750</v>
      </c>
      <c r="J16" s="12">
        <f t="shared" si="13"/>
        <v>2206</v>
      </c>
      <c r="K16" s="26" t="str">
        <f t="shared" si="1"/>
        <v/>
      </c>
      <c r="L16" s="27" t="str">
        <f t="shared" si="2"/>
        <v/>
      </c>
      <c r="M16" s="28"/>
      <c r="N16" s="28"/>
      <c r="O16" s="25"/>
      <c r="P16" s="25"/>
      <c r="Q16" s="25"/>
      <c r="R16" s="26" t="str">
        <f t="shared" si="3"/>
        <v/>
      </c>
      <c r="S16" s="27" t="str">
        <f t="shared" si="4"/>
        <v/>
      </c>
      <c r="T16" s="29" t="str">
        <f t="shared" si="5"/>
        <v/>
      </c>
      <c r="U16" s="30"/>
      <c r="V16" s="27" t="str">
        <f t="shared" si="6"/>
        <v/>
      </c>
      <c r="W16" s="31"/>
      <c r="X16" s="27" t="str">
        <f t="shared" si="7"/>
        <v/>
      </c>
      <c r="Y16" s="32" t="str">
        <f t="shared" si="8"/>
        <v/>
      </c>
      <c r="Z16" s="32" t="str">
        <f t="shared" si="9"/>
        <v/>
      </c>
      <c r="AA16" s="20" t="str">
        <f t="shared" si="10"/>
        <v/>
      </c>
      <c r="AB16" s="21" t="str">
        <f t="shared" si="11"/>
        <v/>
      </c>
    </row>
    <row r="17" spans="1:28" s="22" customFormat="1" ht="12.75" x14ac:dyDescent="0.25">
      <c r="A17" s="23" t="s">
        <v>44</v>
      </c>
      <c r="B17" s="51">
        <f>VLOOKUP(A17,Litomyšl!A:B,2,0)</f>
        <v>975</v>
      </c>
      <c r="C17" s="24">
        <v>2600</v>
      </c>
      <c r="D17" s="12">
        <f t="shared" si="12"/>
        <v>28600</v>
      </c>
      <c r="E17" s="25"/>
      <c r="F17" s="25"/>
      <c r="G17" s="26" t="str">
        <f t="shared" si="0"/>
        <v/>
      </c>
      <c r="H17" s="12">
        <f>VLOOKUP(A17,Litomyšl!A:G,7,0)</f>
        <v>260</v>
      </c>
      <c r="I17" s="24">
        <v>260</v>
      </c>
      <c r="J17" s="12">
        <f t="shared" si="13"/>
        <v>520</v>
      </c>
      <c r="K17" s="26" t="str">
        <f t="shared" si="1"/>
        <v/>
      </c>
      <c r="L17" s="27" t="str">
        <f t="shared" si="2"/>
        <v/>
      </c>
      <c r="M17" s="28"/>
      <c r="N17" s="28"/>
      <c r="O17" s="25"/>
      <c r="P17" s="25"/>
      <c r="Q17" s="25"/>
      <c r="R17" s="26" t="str">
        <f t="shared" si="3"/>
        <v/>
      </c>
      <c r="S17" s="27" t="str">
        <f t="shared" si="4"/>
        <v/>
      </c>
      <c r="T17" s="29" t="str">
        <f t="shared" si="5"/>
        <v/>
      </c>
      <c r="U17" s="30"/>
      <c r="V17" s="27" t="str">
        <f t="shared" si="6"/>
        <v/>
      </c>
      <c r="W17" s="31"/>
      <c r="X17" s="27" t="str">
        <f t="shared" si="7"/>
        <v/>
      </c>
      <c r="Y17" s="32" t="str">
        <f t="shared" si="8"/>
        <v/>
      </c>
      <c r="Z17" s="32" t="str">
        <f t="shared" si="9"/>
        <v/>
      </c>
      <c r="AA17" s="20" t="str">
        <f t="shared" si="10"/>
        <v/>
      </c>
      <c r="AB17" s="21" t="str">
        <f t="shared" si="11"/>
        <v/>
      </c>
    </row>
    <row r="18" spans="1:28" s="22" customFormat="1" ht="12.75" x14ac:dyDescent="0.25">
      <c r="A18" s="23" t="s">
        <v>45</v>
      </c>
      <c r="B18" s="51">
        <f>VLOOKUP(A18,Litomyšl!A:B,2,0)</f>
        <v>302</v>
      </c>
      <c r="C18" s="24">
        <v>400</v>
      </c>
      <c r="D18" s="12">
        <f t="shared" si="12"/>
        <v>5616</v>
      </c>
      <c r="E18" s="25"/>
      <c r="F18" s="25"/>
      <c r="G18" s="26" t="str">
        <f t="shared" si="0"/>
        <v/>
      </c>
      <c r="H18" s="12">
        <f>VLOOKUP(A18,Litomyšl!A:G,7,0)</f>
        <v>728</v>
      </c>
      <c r="I18" s="24">
        <v>728</v>
      </c>
      <c r="J18" s="12">
        <f t="shared" si="13"/>
        <v>1456</v>
      </c>
      <c r="K18" s="26" t="str">
        <f t="shared" si="1"/>
        <v/>
      </c>
      <c r="L18" s="27" t="str">
        <f t="shared" si="2"/>
        <v/>
      </c>
      <c r="M18" s="28"/>
      <c r="N18" s="28"/>
      <c r="O18" s="25"/>
      <c r="P18" s="25"/>
      <c r="Q18" s="25"/>
      <c r="R18" s="26" t="str">
        <f t="shared" si="3"/>
        <v/>
      </c>
      <c r="S18" s="27" t="str">
        <f t="shared" si="4"/>
        <v/>
      </c>
      <c r="T18" s="29" t="str">
        <f t="shared" si="5"/>
        <v/>
      </c>
      <c r="U18" s="30"/>
      <c r="V18" s="27" t="str">
        <f t="shared" si="6"/>
        <v/>
      </c>
      <c r="W18" s="31"/>
      <c r="X18" s="27" t="str">
        <f t="shared" si="7"/>
        <v/>
      </c>
      <c r="Y18" s="32" t="str">
        <f t="shared" si="8"/>
        <v/>
      </c>
      <c r="Z18" s="32" t="str">
        <f t="shared" si="9"/>
        <v/>
      </c>
      <c r="AA18" s="20" t="str">
        <f t="shared" si="10"/>
        <v/>
      </c>
      <c r="AB18" s="21" t="str">
        <f t="shared" si="11"/>
        <v/>
      </c>
    </row>
    <row r="19" spans="1:28" s="22" customFormat="1" ht="12.75" x14ac:dyDescent="0.25">
      <c r="A19" s="23" t="s">
        <v>46</v>
      </c>
      <c r="B19" s="51">
        <f>VLOOKUP(A19,Litomyšl!A:B,2,0)</f>
        <v>8227</v>
      </c>
      <c r="C19" s="24">
        <v>4401</v>
      </c>
      <c r="D19" s="12">
        <f t="shared" si="12"/>
        <v>101024</v>
      </c>
      <c r="E19" s="25"/>
      <c r="F19" s="25"/>
      <c r="G19" s="26" t="str">
        <f t="shared" si="0"/>
        <v/>
      </c>
      <c r="H19" s="12">
        <f>VLOOKUP(A19,Litomyšl!A:G,7,0)</f>
        <v>1456</v>
      </c>
      <c r="I19" s="24">
        <v>750</v>
      </c>
      <c r="J19" s="12">
        <f t="shared" si="13"/>
        <v>2206</v>
      </c>
      <c r="K19" s="26" t="str">
        <f t="shared" si="1"/>
        <v/>
      </c>
      <c r="L19" s="27" t="str">
        <f t="shared" si="2"/>
        <v/>
      </c>
      <c r="M19" s="28"/>
      <c r="N19" s="28"/>
      <c r="O19" s="25"/>
      <c r="P19" s="25"/>
      <c r="Q19" s="25"/>
      <c r="R19" s="26" t="str">
        <f t="shared" si="3"/>
        <v/>
      </c>
      <c r="S19" s="27" t="str">
        <f t="shared" si="4"/>
        <v/>
      </c>
      <c r="T19" s="29" t="str">
        <f t="shared" si="5"/>
        <v/>
      </c>
      <c r="U19" s="30"/>
      <c r="V19" s="27" t="str">
        <f t="shared" si="6"/>
        <v/>
      </c>
      <c r="W19" s="31"/>
      <c r="X19" s="27" t="str">
        <f t="shared" si="7"/>
        <v/>
      </c>
      <c r="Y19" s="32" t="str">
        <f t="shared" si="8"/>
        <v/>
      </c>
      <c r="Z19" s="32" t="str">
        <f t="shared" si="9"/>
        <v/>
      </c>
      <c r="AA19" s="20" t="str">
        <f t="shared" si="10"/>
        <v/>
      </c>
      <c r="AB19" s="21" t="str">
        <f t="shared" si="11"/>
        <v/>
      </c>
    </row>
    <row r="20" spans="1:28" s="22" customFormat="1" ht="12.75" x14ac:dyDescent="0.25">
      <c r="A20" s="23" t="s">
        <v>47</v>
      </c>
      <c r="B20" s="51">
        <f>VLOOKUP(A20,Litomyšl!A:B,2,0)</f>
        <v>9263</v>
      </c>
      <c r="C20" s="24">
        <v>3500</v>
      </c>
      <c r="D20" s="12">
        <f t="shared" si="12"/>
        <v>102104</v>
      </c>
      <c r="E20" s="25"/>
      <c r="F20" s="25"/>
      <c r="G20" s="26" t="str">
        <f t="shared" si="0"/>
        <v/>
      </c>
      <c r="H20" s="12">
        <f>VLOOKUP(A20,Litomyšl!A:G,7,0)</f>
        <v>1456</v>
      </c>
      <c r="I20" s="24">
        <v>750</v>
      </c>
      <c r="J20" s="12">
        <f t="shared" si="13"/>
        <v>2206</v>
      </c>
      <c r="K20" s="26" t="str">
        <f t="shared" si="1"/>
        <v/>
      </c>
      <c r="L20" s="27" t="str">
        <f t="shared" si="2"/>
        <v/>
      </c>
      <c r="M20" s="28"/>
      <c r="N20" s="28"/>
      <c r="O20" s="25"/>
      <c r="P20" s="25"/>
      <c r="Q20" s="25"/>
      <c r="R20" s="26" t="str">
        <f t="shared" si="3"/>
        <v/>
      </c>
      <c r="S20" s="27" t="str">
        <f t="shared" si="4"/>
        <v/>
      </c>
      <c r="T20" s="29" t="str">
        <f t="shared" si="5"/>
        <v/>
      </c>
      <c r="U20" s="30"/>
      <c r="V20" s="27" t="str">
        <f t="shared" si="6"/>
        <v/>
      </c>
      <c r="W20" s="31"/>
      <c r="X20" s="27" t="str">
        <f t="shared" si="7"/>
        <v/>
      </c>
      <c r="Y20" s="32" t="str">
        <f t="shared" si="8"/>
        <v/>
      </c>
      <c r="Z20" s="32" t="str">
        <f t="shared" si="9"/>
        <v/>
      </c>
      <c r="AA20" s="20" t="str">
        <f t="shared" si="10"/>
        <v/>
      </c>
      <c r="AB20" s="21" t="str">
        <f t="shared" si="11"/>
        <v/>
      </c>
    </row>
    <row r="21" spans="1:28" s="22" customFormat="1" ht="12.75" x14ac:dyDescent="0.25">
      <c r="A21" s="23" t="s">
        <v>48</v>
      </c>
      <c r="B21" s="51">
        <f>VLOOKUP(A21,Litomyšl!A:B,2,0)</f>
        <v>343</v>
      </c>
      <c r="C21" s="24">
        <v>300</v>
      </c>
      <c r="D21" s="12">
        <f t="shared" si="12"/>
        <v>5144</v>
      </c>
      <c r="E21" s="25"/>
      <c r="F21" s="25"/>
      <c r="G21" s="26" t="str">
        <f t="shared" si="0"/>
        <v/>
      </c>
      <c r="H21" s="12">
        <f>VLOOKUP(A21,Litomyšl!A:G,7,0)</f>
        <v>104</v>
      </c>
      <c r="I21" s="24">
        <v>104</v>
      </c>
      <c r="J21" s="12">
        <f t="shared" si="13"/>
        <v>208</v>
      </c>
      <c r="K21" s="26" t="str">
        <f t="shared" si="1"/>
        <v/>
      </c>
      <c r="L21" s="27" t="str">
        <f t="shared" si="2"/>
        <v/>
      </c>
      <c r="M21" s="28"/>
      <c r="N21" s="28"/>
      <c r="O21" s="25"/>
      <c r="P21" s="25"/>
      <c r="Q21" s="25"/>
      <c r="R21" s="26" t="str">
        <f t="shared" si="3"/>
        <v/>
      </c>
      <c r="S21" s="27" t="str">
        <f t="shared" si="4"/>
        <v/>
      </c>
      <c r="T21" s="29" t="str">
        <f t="shared" si="5"/>
        <v/>
      </c>
      <c r="U21" s="30"/>
      <c r="V21" s="27" t="str">
        <f t="shared" si="6"/>
        <v/>
      </c>
      <c r="W21" s="31"/>
      <c r="X21" s="27" t="str">
        <f t="shared" si="7"/>
        <v/>
      </c>
      <c r="Y21" s="32" t="str">
        <f t="shared" si="8"/>
        <v/>
      </c>
      <c r="Z21" s="32" t="str">
        <f t="shared" si="9"/>
        <v/>
      </c>
      <c r="AA21" s="20" t="str">
        <f t="shared" si="10"/>
        <v/>
      </c>
      <c r="AB21" s="21" t="str">
        <f t="shared" si="11"/>
        <v/>
      </c>
    </row>
    <row r="22" spans="1:28" s="22" customFormat="1" ht="12.75" x14ac:dyDescent="0.25">
      <c r="A22" s="23" t="s">
        <v>49</v>
      </c>
      <c r="B22" s="51">
        <f>VLOOKUP(A22,Litomyšl!A:B,2,0)</f>
        <v>10883</v>
      </c>
      <c r="C22" s="24">
        <v>7000</v>
      </c>
      <c r="D22" s="12">
        <f t="shared" si="12"/>
        <v>143064</v>
      </c>
      <c r="E22" s="25"/>
      <c r="F22" s="25"/>
      <c r="G22" s="26" t="str">
        <f t="shared" si="0"/>
        <v/>
      </c>
      <c r="H22" s="12">
        <f>VLOOKUP(A22,Litomyšl!A:G,7,0)</f>
        <v>1456</v>
      </c>
      <c r="I22" s="24">
        <v>750</v>
      </c>
      <c r="J22" s="12">
        <f t="shared" si="13"/>
        <v>2206</v>
      </c>
      <c r="K22" s="26" t="str">
        <f t="shared" si="1"/>
        <v/>
      </c>
      <c r="L22" s="27" t="str">
        <f t="shared" si="2"/>
        <v/>
      </c>
      <c r="M22" s="28"/>
      <c r="N22" s="28"/>
      <c r="O22" s="25"/>
      <c r="P22" s="25"/>
      <c r="Q22" s="25"/>
      <c r="R22" s="26" t="str">
        <f t="shared" si="3"/>
        <v/>
      </c>
      <c r="S22" s="27" t="str">
        <f t="shared" si="4"/>
        <v/>
      </c>
      <c r="T22" s="29" t="str">
        <f t="shared" si="5"/>
        <v/>
      </c>
      <c r="U22" s="30"/>
      <c r="V22" s="27" t="str">
        <f t="shared" si="6"/>
        <v/>
      </c>
      <c r="W22" s="31"/>
      <c r="X22" s="27" t="str">
        <f t="shared" si="7"/>
        <v/>
      </c>
      <c r="Y22" s="32" t="str">
        <f t="shared" si="8"/>
        <v/>
      </c>
      <c r="Z22" s="32" t="str">
        <f t="shared" si="9"/>
        <v/>
      </c>
      <c r="AA22" s="20" t="str">
        <f t="shared" si="10"/>
        <v/>
      </c>
      <c r="AB22" s="21" t="str">
        <f t="shared" si="11"/>
        <v/>
      </c>
    </row>
    <row r="23" spans="1:28" s="22" customFormat="1" ht="12.75" x14ac:dyDescent="0.25">
      <c r="A23" s="23" t="s">
        <v>50</v>
      </c>
      <c r="B23" s="51">
        <f>VLOOKUP(A23,Litomyšl!A:B,2,0)</f>
        <v>7008</v>
      </c>
      <c r="C23" s="24">
        <v>9394</v>
      </c>
      <c r="D23" s="12">
        <f t="shared" si="12"/>
        <v>131216</v>
      </c>
      <c r="E23" s="25"/>
      <c r="F23" s="25"/>
      <c r="G23" s="26" t="str">
        <f t="shared" si="0"/>
        <v/>
      </c>
      <c r="H23" s="12">
        <f>VLOOKUP(A23,Litomyšl!A:G,7,0)</f>
        <v>1456</v>
      </c>
      <c r="I23" s="24">
        <v>750</v>
      </c>
      <c r="J23" s="12">
        <f t="shared" si="13"/>
        <v>2206</v>
      </c>
      <c r="K23" s="26" t="str">
        <f t="shared" si="1"/>
        <v/>
      </c>
      <c r="L23" s="27" t="str">
        <f t="shared" si="2"/>
        <v/>
      </c>
      <c r="M23" s="28"/>
      <c r="N23" s="28"/>
      <c r="O23" s="25"/>
      <c r="P23" s="25"/>
      <c r="Q23" s="25"/>
      <c r="R23" s="26" t="str">
        <f t="shared" si="3"/>
        <v/>
      </c>
      <c r="S23" s="27" t="str">
        <f t="shared" si="4"/>
        <v/>
      </c>
      <c r="T23" s="29" t="str">
        <f t="shared" si="5"/>
        <v/>
      </c>
      <c r="U23" s="30"/>
      <c r="V23" s="27" t="str">
        <f t="shared" si="6"/>
        <v/>
      </c>
      <c r="W23" s="31"/>
      <c r="X23" s="27" t="str">
        <f t="shared" si="7"/>
        <v/>
      </c>
      <c r="Y23" s="32" t="str">
        <f t="shared" si="8"/>
        <v/>
      </c>
      <c r="Z23" s="32" t="str">
        <f t="shared" si="9"/>
        <v/>
      </c>
      <c r="AA23" s="20" t="str">
        <f t="shared" si="10"/>
        <v/>
      </c>
      <c r="AB23" s="21" t="str">
        <f t="shared" si="11"/>
        <v/>
      </c>
    </row>
    <row r="24" spans="1:28" s="22" customFormat="1" ht="12.75" x14ac:dyDescent="0.25">
      <c r="A24" s="23" t="s">
        <v>51</v>
      </c>
      <c r="B24" s="51">
        <v>0</v>
      </c>
      <c r="C24" s="24">
        <v>25000</v>
      </c>
      <c r="D24" s="12">
        <f t="shared" si="12"/>
        <v>200000</v>
      </c>
      <c r="E24" s="25"/>
      <c r="F24" s="25"/>
      <c r="G24" s="26" t="str">
        <f t="shared" si="0"/>
        <v/>
      </c>
      <c r="H24" s="12">
        <v>0</v>
      </c>
      <c r="I24" s="24">
        <v>750</v>
      </c>
      <c r="J24" s="12">
        <f t="shared" si="13"/>
        <v>750</v>
      </c>
      <c r="K24" s="26" t="str">
        <f t="shared" si="1"/>
        <v/>
      </c>
      <c r="L24" s="27" t="str">
        <f t="shared" si="2"/>
        <v/>
      </c>
      <c r="M24" s="28"/>
      <c r="N24" s="28"/>
      <c r="O24" s="25"/>
      <c r="P24" s="25"/>
      <c r="Q24" s="25"/>
      <c r="R24" s="26" t="str">
        <f t="shared" si="3"/>
        <v/>
      </c>
      <c r="S24" s="27" t="str">
        <f t="shared" si="4"/>
        <v/>
      </c>
      <c r="T24" s="29" t="str">
        <f t="shared" si="5"/>
        <v/>
      </c>
      <c r="U24" s="30"/>
      <c r="V24" s="27" t="str">
        <f t="shared" si="6"/>
        <v/>
      </c>
      <c r="W24" s="31"/>
      <c r="X24" s="27" t="str">
        <f t="shared" si="7"/>
        <v/>
      </c>
      <c r="Y24" s="32" t="str">
        <f t="shared" si="8"/>
        <v/>
      </c>
      <c r="Z24" s="32" t="str">
        <f t="shared" si="9"/>
        <v/>
      </c>
      <c r="AA24" s="20" t="str">
        <f t="shared" si="10"/>
        <v/>
      </c>
      <c r="AB24" s="21" t="str">
        <f t="shared" si="11"/>
        <v/>
      </c>
    </row>
    <row r="25" spans="1:28" s="22" customFormat="1" ht="12.75" x14ac:dyDescent="0.25">
      <c r="A25" s="23" t="s">
        <v>52</v>
      </c>
      <c r="B25" s="51">
        <f>VLOOKUP(A25,Litomyšl!A:B,2,0)</f>
        <v>12066</v>
      </c>
      <c r="C25" s="24">
        <v>12000</v>
      </c>
      <c r="D25" s="12">
        <f t="shared" si="12"/>
        <v>192528</v>
      </c>
      <c r="E25" s="25"/>
      <c r="F25" s="25"/>
      <c r="G25" s="26" t="str">
        <f t="shared" si="0"/>
        <v/>
      </c>
      <c r="H25" s="12">
        <f>VLOOKUP(A25,Litomyšl!A:G,7,0)</f>
        <v>1456</v>
      </c>
      <c r="I25" s="24">
        <v>750</v>
      </c>
      <c r="J25" s="12">
        <f t="shared" si="13"/>
        <v>2206</v>
      </c>
      <c r="K25" s="26" t="str">
        <f t="shared" si="1"/>
        <v/>
      </c>
      <c r="L25" s="27" t="str">
        <f t="shared" si="2"/>
        <v/>
      </c>
      <c r="M25" s="28"/>
      <c r="N25" s="28"/>
      <c r="O25" s="25"/>
      <c r="P25" s="25"/>
      <c r="Q25" s="25"/>
      <c r="R25" s="26" t="str">
        <f t="shared" si="3"/>
        <v/>
      </c>
      <c r="S25" s="27" t="str">
        <f t="shared" si="4"/>
        <v/>
      </c>
      <c r="T25" s="29" t="str">
        <f t="shared" si="5"/>
        <v/>
      </c>
      <c r="U25" s="30"/>
      <c r="V25" s="27" t="str">
        <f t="shared" si="6"/>
        <v/>
      </c>
      <c r="W25" s="31"/>
      <c r="X25" s="27" t="str">
        <f t="shared" si="7"/>
        <v/>
      </c>
      <c r="Y25" s="32" t="str">
        <f t="shared" si="8"/>
        <v/>
      </c>
      <c r="Z25" s="32" t="str">
        <f t="shared" si="9"/>
        <v/>
      </c>
      <c r="AA25" s="20" t="str">
        <f t="shared" si="10"/>
        <v/>
      </c>
      <c r="AB25" s="21" t="str">
        <f t="shared" si="11"/>
        <v/>
      </c>
    </row>
    <row r="26" spans="1:28" s="22" customFormat="1" ht="12.75" x14ac:dyDescent="0.25">
      <c r="A26" s="23" t="s">
        <v>53</v>
      </c>
      <c r="B26" s="51">
        <f>VLOOKUP(A26,Litomyšl!A:B,2,0)</f>
        <v>278</v>
      </c>
      <c r="C26" s="24">
        <v>1843</v>
      </c>
      <c r="D26" s="12">
        <f t="shared" si="12"/>
        <v>16968</v>
      </c>
      <c r="E26" s="25"/>
      <c r="F26" s="25"/>
      <c r="G26" s="26" t="str">
        <f t="shared" si="0"/>
        <v/>
      </c>
      <c r="H26" s="12">
        <f>VLOOKUP(A26,Litomyšl!A:G,7,0)</f>
        <v>260</v>
      </c>
      <c r="I26" s="24">
        <v>260</v>
      </c>
      <c r="J26" s="12">
        <f t="shared" si="13"/>
        <v>520</v>
      </c>
      <c r="K26" s="26" t="str">
        <f t="shared" si="1"/>
        <v/>
      </c>
      <c r="L26" s="27" t="str">
        <f t="shared" si="2"/>
        <v/>
      </c>
      <c r="M26" s="28"/>
      <c r="N26" s="28"/>
      <c r="O26" s="25"/>
      <c r="P26" s="25"/>
      <c r="Q26" s="25"/>
      <c r="R26" s="26" t="str">
        <f t="shared" si="3"/>
        <v/>
      </c>
      <c r="S26" s="27" t="str">
        <f t="shared" si="4"/>
        <v/>
      </c>
      <c r="T26" s="29" t="str">
        <f t="shared" si="5"/>
        <v/>
      </c>
      <c r="U26" s="30"/>
      <c r="V26" s="27" t="str">
        <f t="shared" si="6"/>
        <v/>
      </c>
      <c r="W26" s="31"/>
      <c r="X26" s="27" t="str">
        <f t="shared" si="7"/>
        <v/>
      </c>
      <c r="Y26" s="32" t="str">
        <f t="shared" si="8"/>
        <v/>
      </c>
      <c r="Z26" s="32" t="str">
        <f t="shared" si="9"/>
        <v/>
      </c>
      <c r="AA26" s="20" t="str">
        <f t="shared" si="10"/>
        <v/>
      </c>
      <c r="AB26" s="21" t="str">
        <f t="shared" si="11"/>
        <v/>
      </c>
    </row>
    <row r="27" spans="1:28" s="22" customFormat="1" ht="12.75" x14ac:dyDescent="0.25">
      <c r="A27" s="23" t="s">
        <v>54</v>
      </c>
      <c r="B27" s="51">
        <f>VLOOKUP(A27,Litomyšl!A:B,2,0)</f>
        <v>805</v>
      </c>
      <c r="C27" s="24">
        <v>700</v>
      </c>
      <c r="D27" s="12">
        <f t="shared" si="12"/>
        <v>12040</v>
      </c>
      <c r="E27" s="25"/>
      <c r="F27" s="25"/>
      <c r="G27" s="26" t="str">
        <f t="shared" si="0"/>
        <v/>
      </c>
      <c r="H27" s="12">
        <f>VLOOKUP(A27,Litomyšl!A:G,7,0)</f>
        <v>104</v>
      </c>
      <c r="I27" s="24">
        <v>104</v>
      </c>
      <c r="J27" s="12">
        <f t="shared" si="13"/>
        <v>208</v>
      </c>
      <c r="K27" s="26" t="str">
        <f t="shared" si="1"/>
        <v/>
      </c>
      <c r="L27" s="27" t="str">
        <f t="shared" si="2"/>
        <v/>
      </c>
      <c r="M27" s="28"/>
      <c r="N27" s="28"/>
      <c r="O27" s="25"/>
      <c r="P27" s="25"/>
      <c r="Q27" s="25"/>
      <c r="R27" s="26" t="str">
        <f t="shared" si="3"/>
        <v/>
      </c>
      <c r="S27" s="27" t="str">
        <f t="shared" si="4"/>
        <v/>
      </c>
      <c r="T27" s="29" t="str">
        <f t="shared" si="5"/>
        <v/>
      </c>
      <c r="U27" s="30"/>
      <c r="V27" s="27" t="str">
        <f t="shared" si="6"/>
        <v/>
      </c>
      <c r="W27" s="31"/>
      <c r="X27" s="27" t="str">
        <f t="shared" si="7"/>
        <v/>
      </c>
      <c r="Y27" s="32" t="str">
        <f t="shared" si="8"/>
        <v/>
      </c>
      <c r="Z27" s="32" t="str">
        <f t="shared" si="9"/>
        <v/>
      </c>
      <c r="AA27" s="20" t="str">
        <f t="shared" si="10"/>
        <v/>
      </c>
      <c r="AB27" s="21" t="str">
        <f t="shared" si="11"/>
        <v/>
      </c>
    </row>
    <row r="28" spans="1:28" s="22" customFormat="1" ht="12.75" x14ac:dyDescent="0.25">
      <c r="A28" s="23" t="s">
        <v>55</v>
      </c>
      <c r="B28" s="51">
        <f>VLOOKUP(A28,Litomyšl!A:B,2,0)</f>
        <v>829</v>
      </c>
      <c r="C28" s="24">
        <v>800</v>
      </c>
      <c r="D28" s="12">
        <f t="shared" si="12"/>
        <v>13032</v>
      </c>
      <c r="E28" s="25"/>
      <c r="F28" s="25"/>
      <c r="G28" s="26" t="str">
        <f t="shared" si="0"/>
        <v/>
      </c>
      <c r="H28" s="12">
        <f>VLOOKUP(A28,Litomyšl!A:G,7,0)</f>
        <v>104</v>
      </c>
      <c r="I28" s="24">
        <v>104</v>
      </c>
      <c r="J28" s="12">
        <f t="shared" si="13"/>
        <v>208</v>
      </c>
      <c r="K28" s="26" t="str">
        <f t="shared" si="1"/>
        <v/>
      </c>
      <c r="L28" s="27" t="str">
        <f t="shared" si="2"/>
        <v/>
      </c>
      <c r="M28" s="28"/>
      <c r="N28" s="28"/>
      <c r="O28" s="25"/>
      <c r="P28" s="25"/>
      <c r="Q28" s="25"/>
      <c r="R28" s="26" t="str">
        <f t="shared" si="3"/>
        <v/>
      </c>
      <c r="S28" s="27" t="str">
        <f t="shared" si="4"/>
        <v/>
      </c>
      <c r="T28" s="29" t="str">
        <f t="shared" si="5"/>
        <v/>
      </c>
      <c r="U28" s="30"/>
      <c r="V28" s="27" t="str">
        <f t="shared" si="6"/>
        <v/>
      </c>
      <c r="W28" s="31"/>
      <c r="X28" s="27" t="str">
        <f t="shared" si="7"/>
        <v/>
      </c>
      <c r="Y28" s="32" t="str">
        <f t="shared" si="8"/>
        <v/>
      </c>
      <c r="Z28" s="32" t="str">
        <f t="shared" si="9"/>
        <v/>
      </c>
      <c r="AA28" s="20" t="str">
        <f t="shared" si="10"/>
        <v/>
      </c>
      <c r="AB28" s="21" t="str">
        <f t="shared" si="11"/>
        <v/>
      </c>
    </row>
    <row r="29" spans="1:28" s="22" customFormat="1" ht="12.75" x14ac:dyDescent="0.25">
      <c r="A29" s="23" t="s">
        <v>56</v>
      </c>
      <c r="B29" s="51">
        <f>VLOOKUP(A29,Litomyšl!A:B,2,0)</f>
        <v>1136</v>
      </c>
      <c r="C29" s="24">
        <v>700</v>
      </c>
      <c r="D29" s="12">
        <f t="shared" si="12"/>
        <v>14688</v>
      </c>
      <c r="E29" s="25"/>
      <c r="F29" s="25"/>
      <c r="G29" s="26" t="str">
        <f t="shared" si="0"/>
        <v/>
      </c>
      <c r="H29" s="12">
        <f>VLOOKUP(A29,Litomyšl!A:G,7,0)</f>
        <v>104</v>
      </c>
      <c r="I29" s="24">
        <v>104</v>
      </c>
      <c r="J29" s="12">
        <f t="shared" si="13"/>
        <v>208</v>
      </c>
      <c r="K29" s="26" t="str">
        <f t="shared" si="1"/>
        <v/>
      </c>
      <c r="L29" s="27" t="str">
        <f t="shared" si="2"/>
        <v/>
      </c>
      <c r="M29" s="28"/>
      <c r="N29" s="28"/>
      <c r="O29" s="25"/>
      <c r="P29" s="25"/>
      <c r="Q29" s="25"/>
      <c r="R29" s="26" t="str">
        <f t="shared" si="3"/>
        <v/>
      </c>
      <c r="S29" s="27" t="str">
        <f t="shared" si="4"/>
        <v/>
      </c>
      <c r="T29" s="29" t="str">
        <f t="shared" si="5"/>
        <v/>
      </c>
      <c r="U29" s="30"/>
      <c r="V29" s="27" t="str">
        <f t="shared" si="6"/>
        <v/>
      </c>
      <c r="W29" s="31"/>
      <c r="X29" s="27" t="str">
        <f t="shared" si="7"/>
        <v/>
      </c>
      <c r="Y29" s="32" t="str">
        <f t="shared" si="8"/>
        <v/>
      </c>
      <c r="Z29" s="32" t="str">
        <f t="shared" si="9"/>
        <v/>
      </c>
      <c r="AA29" s="20" t="str">
        <f t="shared" si="10"/>
        <v/>
      </c>
      <c r="AB29" s="21" t="str">
        <f t="shared" si="11"/>
        <v/>
      </c>
    </row>
    <row r="30" spans="1:28" s="22" customFormat="1" ht="12.75" x14ac:dyDescent="0.25">
      <c r="A30" s="23" t="s">
        <v>57</v>
      </c>
      <c r="B30" s="51">
        <f>VLOOKUP(A30,Litomyšl!A:B,2,0)</f>
        <v>27645</v>
      </c>
      <c r="C30" s="24">
        <v>22000</v>
      </c>
      <c r="D30" s="12">
        <f t="shared" si="12"/>
        <v>397160</v>
      </c>
      <c r="E30" s="25"/>
      <c r="F30" s="25"/>
      <c r="G30" s="26" t="str">
        <f t="shared" si="0"/>
        <v/>
      </c>
      <c r="H30" s="12">
        <f>VLOOKUP(A30,Litomyšl!A:G,7,0)</f>
        <v>1456</v>
      </c>
      <c r="I30" s="24">
        <v>750</v>
      </c>
      <c r="J30" s="12">
        <f t="shared" si="13"/>
        <v>2206</v>
      </c>
      <c r="K30" s="26" t="str">
        <f t="shared" si="1"/>
        <v/>
      </c>
      <c r="L30" s="27" t="str">
        <f t="shared" si="2"/>
        <v/>
      </c>
      <c r="M30" s="28"/>
      <c r="N30" s="28"/>
      <c r="O30" s="25"/>
      <c r="P30" s="25"/>
      <c r="Q30" s="25"/>
      <c r="R30" s="26" t="str">
        <f t="shared" si="3"/>
        <v/>
      </c>
      <c r="S30" s="27" t="str">
        <f t="shared" si="4"/>
        <v/>
      </c>
      <c r="T30" s="29" t="str">
        <f t="shared" si="5"/>
        <v/>
      </c>
      <c r="U30" s="30"/>
      <c r="V30" s="27" t="str">
        <f t="shared" si="6"/>
        <v/>
      </c>
      <c r="W30" s="31"/>
      <c r="X30" s="27" t="str">
        <f t="shared" si="7"/>
        <v/>
      </c>
      <c r="Y30" s="32" t="str">
        <f t="shared" si="8"/>
        <v/>
      </c>
      <c r="Z30" s="32" t="str">
        <f t="shared" si="9"/>
        <v/>
      </c>
      <c r="AA30" s="20" t="str">
        <f t="shared" si="10"/>
        <v/>
      </c>
      <c r="AB30" s="21" t="str">
        <f t="shared" si="11"/>
        <v/>
      </c>
    </row>
    <row r="31" spans="1:28" s="22" customFormat="1" ht="12.75" x14ac:dyDescent="0.25">
      <c r="A31" s="23" t="s">
        <v>58</v>
      </c>
      <c r="B31" s="51">
        <f>VLOOKUP(A31,Litomyšl!A:B,2,0)</f>
        <v>28196</v>
      </c>
      <c r="C31" s="24">
        <v>24500</v>
      </c>
      <c r="D31" s="12">
        <f t="shared" si="12"/>
        <v>421568</v>
      </c>
      <c r="E31" s="25"/>
      <c r="F31" s="25"/>
      <c r="G31" s="26" t="str">
        <f t="shared" si="0"/>
        <v/>
      </c>
      <c r="H31" s="12">
        <f>VLOOKUP(A31,Litomyšl!A:G,7,0)</f>
        <v>1456</v>
      </c>
      <c r="I31" s="24">
        <v>750</v>
      </c>
      <c r="J31" s="12">
        <f t="shared" si="13"/>
        <v>2206</v>
      </c>
      <c r="K31" s="26" t="str">
        <f t="shared" si="1"/>
        <v/>
      </c>
      <c r="L31" s="27" t="str">
        <f t="shared" si="2"/>
        <v/>
      </c>
      <c r="M31" s="28"/>
      <c r="N31" s="28"/>
      <c r="O31" s="25"/>
      <c r="P31" s="25"/>
      <c r="Q31" s="25"/>
      <c r="R31" s="26" t="str">
        <f t="shared" si="3"/>
        <v/>
      </c>
      <c r="S31" s="27" t="str">
        <f t="shared" si="4"/>
        <v/>
      </c>
      <c r="T31" s="29" t="str">
        <f t="shared" si="5"/>
        <v/>
      </c>
      <c r="U31" s="30"/>
      <c r="V31" s="27" t="str">
        <f t="shared" si="6"/>
        <v/>
      </c>
      <c r="W31" s="31"/>
      <c r="X31" s="27" t="str">
        <f t="shared" si="7"/>
        <v/>
      </c>
      <c r="Y31" s="32" t="str">
        <f t="shared" si="8"/>
        <v/>
      </c>
      <c r="Z31" s="32" t="str">
        <f t="shared" si="9"/>
        <v/>
      </c>
      <c r="AA31" s="20" t="str">
        <f t="shared" si="10"/>
        <v/>
      </c>
      <c r="AB31" s="21" t="str">
        <f t="shared" si="11"/>
        <v/>
      </c>
    </row>
    <row r="32" spans="1:28" s="22" customFormat="1" ht="12.75" x14ac:dyDescent="0.25">
      <c r="A32" s="23" t="s">
        <v>59</v>
      </c>
      <c r="B32" s="51">
        <f>VLOOKUP(A32,Litomyšl!A:B,2,0)</f>
        <v>24021</v>
      </c>
      <c r="C32" s="24">
        <v>19000</v>
      </c>
      <c r="D32" s="12">
        <f t="shared" si="12"/>
        <v>344168</v>
      </c>
      <c r="E32" s="25"/>
      <c r="F32" s="25"/>
      <c r="G32" s="26" t="str">
        <f t="shared" si="0"/>
        <v/>
      </c>
      <c r="H32" s="12">
        <f>VLOOKUP(A32,Litomyšl!A:G,7,0)</f>
        <v>1456</v>
      </c>
      <c r="I32" s="24">
        <v>750</v>
      </c>
      <c r="J32" s="12">
        <f t="shared" si="13"/>
        <v>2206</v>
      </c>
      <c r="K32" s="26" t="str">
        <f t="shared" si="1"/>
        <v/>
      </c>
      <c r="L32" s="27" t="str">
        <f t="shared" si="2"/>
        <v/>
      </c>
      <c r="M32" s="28"/>
      <c r="N32" s="28"/>
      <c r="O32" s="25"/>
      <c r="P32" s="25"/>
      <c r="Q32" s="25"/>
      <c r="R32" s="26" t="str">
        <f t="shared" si="3"/>
        <v/>
      </c>
      <c r="S32" s="27" t="str">
        <f t="shared" si="4"/>
        <v/>
      </c>
      <c r="T32" s="29" t="str">
        <f t="shared" si="5"/>
        <v/>
      </c>
      <c r="U32" s="30"/>
      <c r="V32" s="27" t="str">
        <f t="shared" si="6"/>
        <v/>
      </c>
      <c r="W32" s="31"/>
      <c r="X32" s="27" t="str">
        <f t="shared" si="7"/>
        <v/>
      </c>
      <c r="Y32" s="32" t="str">
        <f t="shared" si="8"/>
        <v/>
      </c>
      <c r="Z32" s="32" t="str">
        <f t="shared" si="9"/>
        <v/>
      </c>
      <c r="AA32" s="20" t="str">
        <f t="shared" si="10"/>
        <v/>
      </c>
      <c r="AB32" s="21" t="str">
        <f t="shared" si="11"/>
        <v/>
      </c>
    </row>
    <row r="33" spans="1:28" s="22" customFormat="1" ht="12.75" x14ac:dyDescent="0.25">
      <c r="A33" s="23" t="s">
        <v>60</v>
      </c>
      <c r="B33" s="51">
        <f>VLOOKUP(A33,Litomyšl!A:B,2,0)</f>
        <v>23775</v>
      </c>
      <c r="C33" s="24">
        <v>19000</v>
      </c>
      <c r="D33" s="12">
        <f t="shared" si="12"/>
        <v>342200</v>
      </c>
      <c r="E33" s="25"/>
      <c r="F33" s="25"/>
      <c r="G33" s="26" t="str">
        <f t="shared" si="0"/>
        <v/>
      </c>
      <c r="H33" s="12">
        <f>VLOOKUP(A33,Litomyšl!A:G,7,0)</f>
        <v>1456</v>
      </c>
      <c r="I33" s="24">
        <v>750</v>
      </c>
      <c r="J33" s="12">
        <f t="shared" si="13"/>
        <v>2206</v>
      </c>
      <c r="K33" s="26" t="str">
        <f t="shared" si="1"/>
        <v/>
      </c>
      <c r="L33" s="27" t="str">
        <f t="shared" si="2"/>
        <v/>
      </c>
      <c r="M33" s="28"/>
      <c r="N33" s="28"/>
      <c r="O33" s="25"/>
      <c r="P33" s="25"/>
      <c r="Q33" s="25"/>
      <c r="R33" s="26" t="str">
        <f t="shared" si="3"/>
        <v/>
      </c>
      <c r="S33" s="27" t="str">
        <f t="shared" si="4"/>
        <v/>
      </c>
      <c r="T33" s="29" t="str">
        <f t="shared" si="5"/>
        <v/>
      </c>
      <c r="U33" s="30"/>
      <c r="V33" s="27" t="str">
        <f t="shared" si="6"/>
        <v/>
      </c>
      <c r="W33" s="31"/>
      <c r="X33" s="27" t="str">
        <f t="shared" si="7"/>
        <v/>
      </c>
      <c r="Y33" s="32" t="str">
        <f t="shared" si="8"/>
        <v/>
      </c>
      <c r="Z33" s="32" t="str">
        <f t="shared" si="9"/>
        <v/>
      </c>
      <c r="AA33" s="20" t="str">
        <f t="shared" si="10"/>
        <v/>
      </c>
      <c r="AB33" s="21" t="str">
        <f t="shared" si="11"/>
        <v/>
      </c>
    </row>
    <row r="34" spans="1:28" s="22" customFormat="1" ht="12.75" x14ac:dyDescent="0.25">
      <c r="A34" s="23" t="s">
        <v>61</v>
      </c>
      <c r="B34" s="51">
        <f>VLOOKUP(A34,Litomyšl!A:B,2,0)</f>
        <v>1267</v>
      </c>
      <c r="C34" s="24">
        <v>2100</v>
      </c>
      <c r="D34" s="12">
        <f t="shared" si="12"/>
        <v>26936</v>
      </c>
      <c r="E34" s="25"/>
      <c r="F34" s="25"/>
      <c r="G34" s="26" t="str">
        <f t="shared" si="0"/>
        <v/>
      </c>
      <c r="H34" s="12">
        <f>VLOOKUP(A34,Litomyšl!A:G,7,0)</f>
        <v>156</v>
      </c>
      <c r="I34" s="24">
        <v>156</v>
      </c>
      <c r="J34" s="12">
        <f t="shared" si="13"/>
        <v>312</v>
      </c>
      <c r="K34" s="26" t="str">
        <f t="shared" si="1"/>
        <v/>
      </c>
      <c r="L34" s="27" t="str">
        <f t="shared" si="2"/>
        <v/>
      </c>
      <c r="M34" s="28"/>
      <c r="N34" s="28"/>
      <c r="O34" s="25"/>
      <c r="P34" s="25"/>
      <c r="Q34" s="25"/>
      <c r="R34" s="26" t="str">
        <f t="shared" si="3"/>
        <v/>
      </c>
      <c r="S34" s="27" t="str">
        <f t="shared" si="4"/>
        <v/>
      </c>
      <c r="T34" s="29" t="str">
        <f t="shared" si="5"/>
        <v/>
      </c>
      <c r="U34" s="30"/>
      <c r="V34" s="27" t="str">
        <f t="shared" si="6"/>
        <v/>
      </c>
      <c r="W34" s="31"/>
      <c r="X34" s="27" t="str">
        <f t="shared" si="7"/>
        <v/>
      </c>
      <c r="Y34" s="32" t="str">
        <f t="shared" si="8"/>
        <v/>
      </c>
      <c r="Z34" s="32" t="str">
        <f t="shared" si="9"/>
        <v/>
      </c>
      <c r="AA34" s="20" t="str">
        <f t="shared" si="10"/>
        <v/>
      </c>
      <c r="AB34" s="21" t="str">
        <f t="shared" si="11"/>
        <v/>
      </c>
    </row>
    <row r="35" spans="1:28" s="22" customFormat="1" ht="12.75" x14ac:dyDescent="0.25">
      <c r="A35" s="23" t="s">
        <v>62</v>
      </c>
      <c r="B35" s="51">
        <v>0</v>
      </c>
      <c r="C35" s="24">
        <v>35000</v>
      </c>
      <c r="D35" s="12">
        <f t="shared" si="12"/>
        <v>280000</v>
      </c>
      <c r="E35" s="25"/>
      <c r="F35" s="25"/>
      <c r="G35" s="26" t="str">
        <f t="shared" ref="G35:G54" si="14">IF(ISERROR((365/E35)*F35),"",(365/E35)*F35)</f>
        <v/>
      </c>
      <c r="H35" s="12">
        <v>0</v>
      </c>
      <c r="I35" s="24"/>
      <c r="J35" s="12">
        <f t="shared" si="13"/>
        <v>0</v>
      </c>
      <c r="K35" s="26" t="str">
        <f t="shared" ref="K35:K55" si="15">IF(ISERROR(C35+G35+I35),"",C35+G35+I35)</f>
        <v/>
      </c>
      <c r="L35" s="27" t="str">
        <f t="shared" ref="L35:L55" si="16">IF(ISERROR(ROUND(K35/O35,2)),"",ROUND(K35/O35,2))</f>
        <v/>
      </c>
      <c r="M35" s="28"/>
      <c r="N35" s="28"/>
      <c r="O35" s="25"/>
      <c r="P35" s="25"/>
      <c r="Q35" s="25"/>
      <c r="R35" s="26" t="str">
        <f t="shared" ref="R35:R55" si="17">IF(ISERROR(ROUND(365/Q35,2)),"",ROUND(365/Q35,2))</f>
        <v/>
      </c>
      <c r="S35" s="27" t="str">
        <f t="shared" ref="S35:S55" si="18">IF(L35&gt;R35,L35,R35)</f>
        <v/>
      </c>
      <c r="T35" s="29" t="str">
        <f t="shared" ref="T35:T55" si="19">IF(ISERROR(P35*S35),"",P35*S35)</f>
        <v/>
      </c>
      <c r="U35" s="30"/>
      <c r="V35" s="27" t="str">
        <f t="shared" ref="V35:V55" si="20">IF(ISERROR(ROUND((T35+U35)/K35,2)),"",ROUND((T35+U35)/K35,2))</f>
        <v/>
      </c>
      <c r="W35" s="31"/>
      <c r="X35" s="27" t="str">
        <f t="shared" ref="X35:X55" si="21">IF(ISERROR(ROUND(V35*(1+W35),2)),"",ROUND(V35*(1+W35),2))</f>
        <v/>
      </c>
      <c r="Y35" s="32" t="str">
        <f t="shared" ref="Y35:Y55" si="22">IF(ISERROR(T35+U35),"",T35+U35)</f>
        <v/>
      </c>
      <c r="Z35" s="32" t="str">
        <f t="shared" ref="Z35:Z55" si="23">IF(ISERROR(Y35*(1+W35)),"",Y35*(1+W35))</f>
        <v/>
      </c>
      <c r="AA35" s="20" t="str">
        <f t="shared" ref="AA35:AA55" si="24">IF(ISERROR(Y35*8),"",Y35*8)</f>
        <v/>
      </c>
      <c r="AB35" s="21" t="str">
        <f t="shared" ref="AB35:AB55" si="25">IF(ISERROR(Z35*8),"",Z35*8)</f>
        <v/>
      </c>
    </row>
    <row r="36" spans="1:28" s="22" customFormat="1" ht="12.75" x14ac:dyDescent="0.25">
      <c r="A36" s="23" t="s">
        <v>63</v>
      </c>
      <c r="B36" s="51">
        <f>VLOOKUP(A36,Litomyšl!A:B,2,0)</f>
        <v>382</v>
      </c>
      <c r="C36" s="24">
        <v>0</v>
      </c>
      <c r="D36" s="12">
        <f t="shared" si="12"/>
        <v>3056</v>
      </c>
      <c r="E36" s="25"/>
      <c r="F36" s="25"/>
      <c r="G36" s="26" t="str">
        <f t="shared" si="14"/>
        <v/>
      </c>
      <c r="H36" s="12">
        <f>VLOOKUP(A36,Litomyšl!A:G,7,0)</f>
        <v>104</v>
      </c>
      <c r="I36" s="24">
        <v>0</v>
      </c>
      <c r="J36" s="12">
        <f t="shared" si="13"/>
        <v>104</v>
      </c>
      <c r="K36" s="26" t="str">
        <f t="shared" si="15"/>
        <v/>
      </c>
      <c r="L36" s="27" t="str">
        <f t="shared" si="16"/>
        <v/>
      </c>
      <c r="M36" s="28"/>
      <c r="N36" s="28"/>
      <c r="O36" s="25"/>
      <c r="P36" s="25"/>
      <c r="Q36" s="25"/>
      <c r="R36" s="26" t="str">
        <f t="shared" si="17"/>
        <v/>
      </c>
      <c r="S36" s="27" t="str">
        <f t="shared" si="18"/>
        <v/>
      </c>
      <c r="T36" s="29" t="str">
        <f t="shared" si="19"/>
        <v/>
      </c>
      <c r="U36" s="30"/>
      <c r="V36" s="27" t="str">
        <f t="shared" si="20"/>
        <v/>
      </c>
      <c r="W36" s="31"/>
      <c r="X36" s="27" t="str">
        <f t="shared" si="21"/>
        <v/>
      </c>
      <c r="Y36" s="32" t="str">
        <f t="shared" si="22"/>
        <v/>
      </c>
      <c r="Z36" s="32" t="str">
        <f t="shared" si="23"/>
        <v/>
      </c>
      <c r="AA36" s="20" t="str">
        <f t="shared" si="24"/>
        <v/>
      </c>
      <c r="AB36" s="21" t="str">
        <f t="shared" si="25"/>
        <v/>
      </c>
    </row>
    <row r="37" spans="1:28" s="22" customFormat="1" ht="12.75" x14ac:dyDescent="0.25">
      <c r="A37" s="23" t="s">
        <v>64</v>
      </c>
      <c r="B37" s="51">
        <f>VLOOKUP(A37,Litomyšl!A:B,2,0)</f>
        <v>54</v>
      </c>
      <c r="C37" s="12">
        <v>400</v>
      </c>
      <c r="D37" s="12">
        <f t="shared" si="12"/>
        <v>3632</v>
      </c>
      <c r="E37" s="25"/>
      <c r="F37" s="25"/>
      <c r="G37" s="26" t="str">
        <f t="shared" si="14"/>
        <v/>
      </c>
      <c r="H37" s="12">
        <f>VLOOKUP(A37,Litomyšl!A:G,7,0)</f>
        <v>156</v>
      </c>
      <c r="I37" s="24">
        <v>150</v>
      </c>
      <c r="J37" s="12">
        <f t="shared" si="13"/>
        <v>306</v>
      </c>
      <c r="K37" s="26" t="str">
        <f t="shared" si="15"/>
        <v/>
      </c>
      <c r="L37" s="27" t="str">
        <f t="shared" si="16"/>
        <v/>
      </c>
      <c r="M37" s="28"/>
      <c r="N37" s="28"/>
      <c r="O37" s="25"/>
      <c r="P37" s="25"/>
      <c r="Q37" s="25"/>
      <c r="R37" s="26" t="str">
        <f t="shared" si="17"/>
        <v/>
      </c>
      <c r="S37" s="27" t="str">
        <f t="shared" si="18"/>
        <v/>
      </c>
      <c r="T37" s="29" t="str">
        <f t="shared" si="19"/>
        <v/>
      </c>
      <c r="U37" s="30"/>
      <c r="V37" s="27" t="str">
        <f t="shared" si="20"/>
        <v/>
      </c>
      <c r="W37" s="31"/>
      <c r="X37" s="27" t="str">
        <f t="shared" si="21"/>
        <v/>
      </c>
      <c r="Y37" s="32" t="str">
        <f t="shared" si="22"/>
        <v/>
      </c>
      <c r="Z37" s="32" t="str">
        <f t="shared" si="23"/>
        <v/>
      </c>
      <c r="AA37" s="20" t="str">
        <f t="shared" si="24"/>
        <v/>
      </c>
      <c r="AB37" s="21" t="str">
        <f t="shared" si="25"/>
        <v/>
      </c>
    </row>
    <row r="38" spans="1:28" s="22" customFormat="1" ht="12.75" x14ac:dyDescent="0.25">
      <c r="A38" s="23" t="s">
        <v>65</v>
      </c>
      <c r="B38" s="51">
        <f>VLOOKUP(A38,Litomyšl!A:B,2,0)</f>
        <v>18</v>
      </c>
      <c r="C38" s="24">
        <v>0</v>
      </c>
      <c r="D38" s="12">
        <f t="shared" si="12"/>
        <v>144</v>
      </c>
      <c r="E38" s="25"/>
      <c r="F38" s="25"/>
      <c r="G38" s="26" t="str">
        <f t="shared" si="14"/>
        <v/>
      </c>
      <c r="H38" s="12">
        <f>VLOOKUP(A38,Litomyšl!A:G,7,0)</f>
        <v>104</v>
      </c>
      <c r="I38" s="24">
        <v>0</v>
      </c>
      <c r="J38" s="12">
        <f t="shared" si="13"/>
        <v>104</v>
      </c>
      <c r="K38" s="26" t="str">
        <f t="shared" si="15"/>
        <v/>
      </c>
      <c r="L38" s="27" t="str">
        <f t="shared" si="16"/>
        <v/>
      </c>
      <c r="M38" s="28"/>
      <c r="N38" s="28"/>
      <c r="O38" s="25"/>
      <c r="P38" s="25"/>
      <c r="Q38" s="25"/>
      <c r="R38" s="26" t="str">
        <f t="shared" si="17"/>
        <v/>
      </c>
      <c r="S38" s="27" t="str">
        <f t="shared" si="18"/>
        <v/>
      </c>
      <c r="T38" s="29" t="str">
        <f t="shared" si="19"/>
        <v/>
      </c>
      <c r="U38" s="30"/>
      <c r="V38" s="27" t="str">
        <f t="shared" si="20"/>
        <v/>
      </c>
      <c r="W38" s="31"/>
      <c r="X38" s="27" t="str">
        <f t="shared" si="21"/>
        <v/>
      </c>
      <c r="Y38" s="32" t="str">
        <f t="shared" si="22"/>
        <v/>
      </c>
      <c r="Z38" s="32" t="str">
        <f t="shared" si="23"/>
        <v/>
      </c>
      <c r="AA38" s="20" t="str">
        <f t="shared" si="24"/>
        <v/>
      </c>
      <c r="AB38" s="21" t="str">
        <f t="shared" si="25"/>
        <v/>
      </c>
    </row>
    <row r="39" spans="1:28" s="22" customFormat="1" ht="12.75" x14ac:dyDescent="0.25">
      <c r="A39" s="23" t="s">
        <v>66</v>
      </c>
      <c r="B39" s="51">
        <f>VLOOKUP(A39,Litomyšl!A:B,2,0)</f>
        <v>78</v>
      </c>
      <c r="C39" s="24">
        <v>220</v>
      </c>
      <c r="D39" s="12">
        <f t="shared" si="12"/>
        <v>2384</v>
      </c>
      <c r="E39" s="25"/>
      <c r="F39" s="25"/>
      <c r="G39" s="26" t="str">
        <f t="shared" si="14"/>
        <v/>
      </c>
      <c r="H39" s="12">
        <f>VLOOKUP(A39,Litomyšl!A:G,7,0)</f>
        <v>104</v>
      </c>
      <c r="I39" s="24">
        <v>104</v>
      </c>
      <c r="J39" s="12">
        <f t="shared" si="13"/>
        <v>208</v>
      </c>
      <c r="K39" s="26" t="str">
        <f t="shared" si="15"/>
        <v/>
      </c>
      <c r="L39" s="27" t="str">
        <f t="shared" si="16"/>
        <v/>
      </c>
      <c r="M39" s="28"/>
      <c r="N39" s="28"/>
      <c r="O39" s="25"/>
      <c r="P39" s="25"/>
      <c r="Q39" s="25"/>
      <c r="R39" s="26" t="str">
        <f t="shared" si="17"/>
        <v/>
      </c>
      <c r="S39" s="27" t="str">
        <f t="shared" si="18"/>
        <v/>
      </c>
      <c r="T39" s="29" t="str">
        <f t="shared" si="19"/>
        <v/>
      </c>
      <c r="U39" s="30"/>
      <c r="V39" s="27" t="str">
        <f t="shared" si="20"/>
        <v/>
      </c>
      <c r="W39" s="31"/>
      <c r="X39" s="27" t="str">
        <f t="shared" si="21"/>
        <v/>
      </c>
      <c r="Y39" s="32" t="str">
        <f t="shared" si="22"/>
        <v/>
      </c>
      <c r="Z39" s="32" t="str">
        <f t="shared" si="23"/>
        <v/>
      </c>
      <c r="AA39" s="20" t="str">
        <f t="shared" si="24"/>
        <v/>
      </c>
      <c r="AB39" s="21" t="str">
        <f t="shared" si="25"/>
        <v/>
      </c>
    </row>
    <row r="40" spans="1:28" s="22" customFormat="1" ht="12.75" x14ac:dyDescent="0.25">
      <c r="A40" s="23" t="s">
        <v>67</v>
      </c>
      <c r="B40" s="51">
        <f>VLOOKUP(A40,Litomyšl!A:B,2,0)</f>
        <v>124</v>
      </c>
      <c r="C40" s="24">
        <v>200</v>
      </c>
      <c r="D40" s="12">
        <f t="shared" si="12"/>
        <v>2592</v>
      </c>
      <c r="E40" s="25"/>
      <c r="F40" s="25"/>
      <c r="G40" s="26" t="str">
        <f t="shared" si="14"/>
        <v/>
      </c>
      <c r="H40" s="12">
        <f>VLOOKUP(A40,Litomyšl!A:G,7,0)</f>
        <v>156</v>
      </c>
      <c r="I40" s="24">
        <v>156</v>
      </c>
      <c r="J40" s="12">
        <f t="shared" si="13"/>
        <v>312</v>
      </c>
      <c r="K40" s="26" t="str">
        <f t="shared" si="15"/>
        <v/>
      </c>
      <c r="L40" s="27" t="str">
        <f t="shared" si="16"/>
        <v/>
      </c>
      <c r="M40" s="28"/>
      <c r="N40" s="28"/>
      <c r="O40" s="25"/>
      <c r="P40" s="25"/>
      <c r="Q40" s="25"/>
      <c r="R40" s="26" t="str">
        <f t="shared" si="17"/>
        <v/>
      </c>
      <c r="S40" s="27" t="str">
        <f t="shared" si="18"/>
        <v/>
      </c>
      <c r="T40" s="29" t="str">
        <f t="shared" si="19"/>
        <v/>
      </c>
      <c r="U40" s="30"/>
      <c r="V40" s="27" t="str">
        <f t="shared" si="20"/>
        <v/>
      </c>
      <c r="W40" s="31"/>
      <c r="X40" s="27" t="str">
        <f t="shared" si="21"/>
        <v/>
      </c>
      <c r="Y40" s="32" t="str">
        <f t="shared" si="22"/>
        <v/>
      </c>
      <c r="Z40" s="32" t="str">
        <f t="shared" si="23"/>
        <v/>
      </c>
      <c r="AA40" s="20" t="str">
        <f t="shared" si="24"/>
        <v/>
      </c>
      <c r="AB40" s="21" t="str">
        <f t="shared" si="25"/>
        <v/>
      </c>
    </row>
    <row r="41" spans="1:28" s="22" customFormat="1" ht="12.75" x14ac:dyDescent="0.25">
      <c r="A41" s="23" t="s">
        <v>68</v>
      </c>
      <c r="B41" s="51">
        <v>0</v>
      </c>
      <c r="C41" s="24">
        <v>2200</v>
      </c>
      <c r="D41" s="12">
        <f t="shared" si="12"/>
        <v>17600</v>
      </c>
      <c r="E41" s="25"/>
      <c r="F41" s="25"/>
      <c r="G41" s="26" t="str">
        <f t="shared" si="14"/>
        <v/>
      </c>
      <c r="H41" s="12">
        <v>0</v>
      </c>
      <c r="I41" s="24">
        <v>260</v>
      </c>
      <c r="J41" s="12">
        <f t="shared" si="13"/>
        <v>260</v>
      </c>
      <c r="K41" s="26" t="str">
        <f t="shared" si="15"/>
        <v/>
      </c>
      <c r="L41" s="27" t="str">
        <f t="shared" si="16"/>
        <v/>
      </c>
      <c r="M41" s="28"/>
      <c r="N41" s="28"/>
      <c r="O41" s="25"/>
      <c r="P41" s="25"/>
      <c r="Q41" s="25"/>
      <c r="R41" s="26" t="str">
        <f t="shared" si="17"/>
        <v/>
      </c>
      <c r="S41" s="27" t="str">
        <f t="shared" si="18"/>
        <v/>
      </c>
      <c r="T41" s="29" t="str">
        <f t="shared" si="19"/>
        <v/>
      </c>
      <c r="U41" s="30"/>
      <c r="V41" s="27" t="str">
        <f t="shared" si="20"/>
        <v/>
      </c>
      <c r="W41" s="31"/>
      <c r="X41" s="27" t="str">
        <f t="shared" si="21"/>
        <v/>
      </c>
      <c r="Y41" s="32" t="str">
        <f t="shared" si="22"/>
        <v/>
      </c>
      <c r="Z41" s="32" t="str">
        <f t="shared" si="23"/>
        <v/>
      </c>
      <c r="AA41" s="20" t="str">
        <f t="shared" si="24"/>
        <v/>
      </c>
      <c r="AB41" s="21" t="str">
        <f t="shared" si="25"/>
        <v/>
      </c>
    </row>
    <row r="42" spans="1:28" s="22" customFormat="1" ht="12.75" x14ac:dyDescent="0.25">
      <c r="A42" s="23" t="s">
        <v>69</v>
      </c>
      <c r="B42" s="51">
        <f>VLOOKUP(A42,Litomyšl!A:B,2,0)</f>
        <v>11683</v>
      </c>
      <c r="C42" s="24">
        <v>10500</v>
      </c>
      <c r="D42" s="12">
        <f t="shared" si="12"/>
        <v>177464</v>
      </c>
      <c r="E42" s="25"/>
      <c r="F42" s="25"/>
      <c r="G42" s="26" t="str">
        <f t="shared" si="14"/>
        <v/>
      </c>
      <c r="H42" s="12">
        <f>VLOOKUP(A42,Litomyšl!A:G,7,0)</f>
        <v>1456</v>
      </c>
      <c r="I42" s="24">
        <v>750</v>
      </c>
      <c r="J42" s="12">
        <f t="shared" si="13"/>
        <v>2206</v>
      </c>
      <c r="K42" s="26" t="str">
        <f t="shared" si="15"/>
        <v/>
      </c>
      <c r="L42" s="27" t="str">
        <f t="shared" si="16"/>
        <v/>
      </c>
      <c r="M42" s="28"/>
      <c r="N42" s="28"/>
      <c r="O42" s="25"/>
      <c r="P42" s="25"/>
      <c r="Q42" s="25"/>
      <c r="R42" s="26" t="str">
        <f t="shared" si="17"/>
        <v/>
      </c>
      <c r="S42" s="27" t="str">
        <f t="shared" si="18"/>
        <v/>
      </c>
      <c r="T42" s="29" t="str">
        <f t="shared" si="19"/>
        <v/>
      </c>
      <c r="U42" s="30"/>
      <c r="V42" s="27" t="str">
        <f t="shared" si="20"/>
        <v/>
      </c>
      <c r="W42" s="31"/>
      <c r="X42" s="27" t="str">
        <f t="shared" si="21"/>
        <v/>
      </c>
      <c r="Y42" s="32" t="str">
        <f t="shared" si="22"/>
        <v/>
      </c>
      <c r="Z42" s="32" t="str">
        <f t="shared" si="23"/>
        <v/>
      </c>
      <c r="AA42" s="20" t="str">
        <f t="shared" si="24"/>
        <v/>
      </c>
      <c r="AB42" s="21" t="str">
        <f t="shared" si="25"/>
        <v/>
      </c>
    </row>
    <row r="43" spans="1:28" s="22" customFormat="1" ht="12.75" x14ac:dyDescent="0.25">
      <c r="A43" s="23" t="s">
        <v>70</v>
      </c>
      <c r="B43" s="51">
        <f>VLOOKUP(A43,Litomyšl!A:B,2,0)</f>
        <v>247</v>
      </c>
      <c r="C43" s="24">
        <v>0</v>
      </c>
      <c r="D43" s="12">
        <f t="shared" si="12"/>
        <v>1976</v>
      </c>
      <c r="E43" s="25"/>
      <c r="F43" s="25"/>
      <c r="G43" s="26" t="str">
        <f t="shared" si="14"/>
        <v/>
      </c>
      <c r="H43" s="12">
        <f>VLOOKUP(A43,Litomyšl!A:G,7,0)</f>
        <v>52</v>
      </c>
      <c r="I43" s="24">
        <v>0</v>
      </c>
      <c r="J43" s="12">
        <f t="shared" si="13"/>
        <v>52</v>
      </c>
      <c r="K43" s="26" t="str">
        <f t="shared" si="15"/>
        <v/>
      </c>
      <c r="L43" s="27" t="str">
        <f t="shared" si="16"/>
        <v/>
      </c>
      <c r="M43" s="28"/>
      <c r="N43" s="28"/>
      <c r="O43" s="25"/>
      <c r="P43" s="25"/>
      <c r="Q43" s="25"/>
      <c r="R43" s="26" t="str">
        <f t="shared" si="17"/>
        <v/>
      </c>
      <c r="S43" s="27" t="str">
        <f t="shared" si="18"/>
        <v/>
      </c>
      <c r="T43" s="29" t="str">
        <f t="shared" si="19"/>
        <v/>
      </c>
      <c r="U43" s="30"/>
      <c r="V43" s="27" t="str">
        <f t="shared" si="20"/>
        <v/>
      </c>
      <c r="W43" s="31"/>
      <c r="X43" s="27" t="str">
        <f t="shared" si="21"/>
        <v/>
      </c>
      <c r="Y43" s="32" t="str">
        <f t="shared" si="22"/>
        <v/>
      </c>
      <c r="Z43" s="32" t="str">
        <f t="shared" si="23"/>
        <v/>
      </c>
      <c r="AA43" s="20" t="str">
        <f t="shared" si="24"/>
        <v/>
      </c>
      <c r="AB43" s="21" t="str">
        <f t="shared" si="25"/>
        <v/>
      </c>
    </row>
    <row r="44" spans="1:28" s="22" customFormat="1" ht="12.75" x14ac:dyDescent="0.25">
      <c r="A44" s="23" t="s">
        <v>71</v>
      </c>
      <c r="B44" s="51">
        <f>VLOOKUP(A44,Litomyšl!A:B,2,0)</f>
        <v>22079</v>
      </c>
      <c r="C44" s="24">
        <v>17000</v>
      </c>
      <c r="D44" s="12">
        <f t="shared" si="12"/>
        <v>312632</v>
      </c>
      <c r="E44" s="25"/>
      <c r="F44" s="25"/>
      <c r="G44" s="26" t="str">
        <f t="shared" si="14"/>
        <v/>
      </c>
      <c r="H44" s="12">
        <f>VLOOKUP(A44,Litomyšl!A:G,7,0)</f>
        <v>1456</v>
      </c>
      <c r="I44" s="24">
        <v>1456</v>
      </c>
      <c r="J44" s="12">
        <f t="shared" si="13"/>
        <v>2912</v>
      </c>
      <c r="K44" s="26" t="str">
        <f t="shared" si="15"/>
        <v/>
      </c>
      <c r="L44" s="27" t="str">
        <f t="shared" si="16"/>
        <v/>
      </c>
      <c r="M44" s="28"/>
      <c r="N44" s="28"/>
      <c r="O44" s="25"/>
      <c r="P44" s="25"/>
      <c r="Q44" s="25"/>
      <c r="R44" s="26" t="str">
        <f t="shared" si="17"/>
        <v/>
      </c>
      <c r="S44" s="27" t="str">
        <f t="shared" si="18"/>
        <v/>
      </c>
      <c r="T44" s="29" t="str">
        <f t="shared" si="19"/>
        <v/>
      </c>
      <c r="U44" s="30"/>
      <c r="V44" s="27" t="str">
        <f t="shared" si="20"/>
        <v/>
      </c>
      <c r="W44" s="31"/>
      <c r="X44" s="27" t="str">
        <f t="shared" si="21"/>
        <v/>
      </c>
      <c r="Y44" s="32" t="str">
        <f t="shared" si="22"/>
        <v/>
      </c>
      <c r="Z44" s="32" t="str">
        <f t="shared" si="23"/>
        <v/>
      </c>
      <c r="AA44" s="20" t="str">
        <f t="shared" si="24"/>
        <v/>
      </c>
      <c r="AB44" s="21" t="str">
        <f t="shared" si="25"/>
        <v/>
      </c>
    </row>
    <row r="45" spans="1:28" s="22" customFormat="1" ht="12.75" x14ac:dyDescent="0.25">
      <c r="A45" s="23" t="s">
        <v>72</v>
      </c>
      <c r="B45" s="51">
        <f>VLOOKUP(A45,Litomyšl!A:B,2,0)</f>
        <v>15453</v>
      </c>
      <c r="C45" s="24">
        <v>2500</v>
      </c>
      <c r="D45" s="12">
        <f t="shared" si="12"/>
        <v>143624</v>
      </c>
      <c r="E45" s="25"/>
      <c r="F45" s="25"/>
      <c r="G45" s="26" t="str">
        <f t="shared" si="14"/>
        <v/>
      </c>
      <c r="H45" s="12">
        <f>VLOOKUP(A45,Litomyšl!A:G,7,0)</f>
        <v>1456</v>
      </c>
      <c r="I45" s="24">
        <v>750</v>
      </c>
      <c r="J45" s="12">
        <f t="shared" si="13"/>
        <v>2206</v>
      </c>
      <c r="K45" s="26" t="str">
        <f t="shared" si="15"/>
        <v/>
      </c>
      <c r="L45" s="27" t="str">
        <f t="shared" si="16"/>
        <v/>
      </c>
      <c r="M45" s="28"/>
      <c r="N45" s="28"/>
      <c r="O45" s="25"/>
      <c r="P45" s="25"/>
      <c r="Q45" s="25"/>
      <c r="R45" s="26" t="str">
        <f t="shared" si="17"/>
        <v/>
      </c>
      <c r="S45" s="27" t="str">
        <f t="shared" si="18"/>
        <v/>
      </c>
      <c r="T45" s="29" t="str">
        <f t="shared" si="19"/>
        <v/>
      </c>
      <c r="U45" s="30"/>
      <c r="V45" s="27" t="str">
        <f t="shared" si="20"/>
        <v/>
      </c>
      <c r="W45" s="31"/>
      <c r="X45" s="27" t="str">
        <f t="shared" si="21"/>
        <v/>
      </c>
      <c r="Y45" s="32" t="str">
        <f t="shared" si="22"/>
        <v/>
      </c>
      <c r="Z45" s="32" t="str">
        <f t="shared" si="23"/>
        <v/>
      </c>
      <c r="AA45" s="20" t="str">
        <f t="shared" si="24"/>
        <v/>
      </c>
      <c r="AB45" s="21" t="str">
        <f t="shared" si="25"/>
        <v/>
      </c>
    </row>
    <row r="46" spans="1:28" s="22" customFormat="1" ht="12.75" x14ac:dyDescent="0.25">
      <c r="A46" s="23" t="s">
        <v>73</v>
      </c>
      <c r="B46" s="51">
        <f>VLOOKUP(A46,Litomyšl!A:B,2,0)</f>
        <v>2627</v>
      </c>
      <c r="C46" s="24">
        <v>7500</v>
      </c>
      <c r="D46" s="12">
        <f t="shared" si="12"/>
        <v>81016</v>
      </c>
      <c r="E46" s="25"/>
      <c r="F46" s="25"/>
      <c r="G46" s="26" t="str">
        <f t="shared" si="14"/>
        <v/>
      </c>
      <c r="H46" s="12">
        <f>VLOOKUP(A46,Litomyšl!A:G,7,0)</f>
        <v>1456</v>
      </c>
      <c r="I46" s="24">
        <v>750</v>
      </c>
      <c r="J46" s="12">
        <f t="shared" si="13"/>
        <v>2206</v>
      </c>
      <c r="K46" s="26" t="str">
        <f t="shared" si="15"/>
        <v/>
      </c>
      <c r="L46" s="27" t="str">
        <f t="shared" si="16"/>
        <v/>
      </c>
      <c r="M46" s="28"/>
      <c r="N46" s="28"/>
      <c r="O46" s="25"/>
      <c r="P46" s="25"/>
      <c r="Q46" s="25"/>
      <c r="R46" s="26" t="str">
        <f t="shared" si="17"/>
        <v/>
      </c>
      <c r="S46" s="27" t="str">
        <f t="shared" si="18"/>
        <v/>
      </c>
      <c r="T46" s="29" t="str">
        <f t="shared" si="19"/>
        <v/>
      </c>
      <c r="U46" s="30"/>
      <c r="V46" s="27" t="str">
        <f t="shared" si="20"/>
        <v/>
      </c>
      <c r="W46" s="31"/>
      <c r="X46" s="27" t="str">
        <f t="shared" si="21"/>
        <v/>
      </c>
      <c r="Y46" s="32" t="str">
        <f t="shared" si="22"/>
        <v/>
      </c>
      <c r="Z46" s="32" t="str">
        <f t="shared" si="23"/>
        <v/>
      </c>
      <c r="AA46" s="20" t="str">
        <f t="shared" si="24"/>
        <v/>
      </c>
      <c r="AB46" s="21" t="str">
        <f t="shared" si="25"/>
        <v/>
      </c>
    </row>
    <row r="47" spans="1:28" s="22" customFormat="1" ht="12.75" x14ac:dyDescent="0.25">
      <c r="A47" s="23" t="s">
        <v>74</v>
      </c>
      <c r="B47" s="51">
        <f>VLOOKUP(A47,Litomyšl!A:B,2,0)</f>
        <v>58</v>
      </c>
      <c r="C47" s="24">
        <v>50</v>
      </c>
      <c r="D47" s="12">
        <f t="shared" si="12"/>
        <v>864</v>
      </c>
      <c r="E47" s="25"/>
      <c r="F47" s="25"/>
      <c r="G47" s="26" t="str">
        <f t="shared" si="14"/>
        <v/>
      </c>
      <c r="H47" s="12">
        <f>VLOOKUP(A47,Litomyšl!A:G,7,0)</f>
        <v>156</v>
      </c>
      <c r="I47" s="24">
        <v>150</v>
      </c>
      <c r="J47" s="12">
        <f t="shared" si="13"/>
        <v>306</v>
      </c>
      <c r="K47" s="26" t="str">
        <f t="shared" si="15"/>
        <v/>
      </c>
      <c r="L47" s="27" t="str">
        <f t="shared" si="16"/>
        <v/>
      </c>
      <c r="M47" s="28"/>
      <c r="N47" s="28"/>
      <c r="O47" s="25"/>
      <c r="P47" s="25"/>
      <c r="Q47" s="25"/>
      <c r="R47" s="26" t="str">
        <f t="shared" si="17"/>
        <v/>
      </c>
      <c r="S47" s="27" t="str">
        <f t="shared" si="18"/>
        <v/>
      </c>
      <c r="T47" s="29" t="str">
        <f t="shared" si="19"/>
        <v/>
      </c>
      <c r="U47" s="30"/>
      <c r="V47" s="27" t="str">
        <f t="shared" si="20"/>
        <v/>
      </c>
      <c r="W47" s="31"/>
      <c r="X47" s="27" t="str">
        <f t="shared" si="21"/>
        <v/>
      </c>
      <c r="Y47" s="32" t="str">
        <f t="shared" si="22"/>
        <v/>
      </c>
      <c r="Z47" s="32" t="str">
        <f t="shared" si="23"/>
        <v/>
      </c>
      <c r="AA47" s="20" t="str">
        <f t="shared" si="24"/>
        <v/>
      </c>
      <c r="AB47" s="21" t="str">
        <f t="shared" si="25"/>
        <v/>
      </c>
    </row>
    <row r="48" spans="1:28" s="22" customFormat="1" ht="12.75" x14ac:dyDescent="0.25">
      <c r="A48" s="23" t="s">
        <v>75</v>
      </c>
      <c r="B48" s="51">
        <f>VLOOKUP(A48,Litomyšl!A:B,2,0)</f>
        <v>1336</v>
      </c>
      <c r="C48" s="24">
        <v>1500</v>
      </c>
      <c r="D48" s="12">
        <f t="shared" si="12"/>
        <v>22688</v>
      </c>
      <c r="E48" s="25"/>
      <c r="F48" s="25"/>
      <c r="G48" s="26" t="str">
        <f t="shared" si="14"/>
        <v/>
      </c>
      <c r="H48" s="12">
        <f>VLOOKUP(A48,Litomyšl!A:G,7,0)</f>
        <v>1456</v>
      </c>
      <c r="I48" s="24">
        <v>750</v>
      </c>
      <c r="J48" s="12">
        <f t="shared" si="13"/>
        <v>2206</v>
      </c>
      <c r="K48" s="26" t="str">
        <f t="shared" si="15"/>
        <v/>
      </c>
      <c r="L48" s="27" t="str">
        <f t="shared" si="16"/>
        <v/>
      </c>
      <c r="M48" s="28"/>
      <c r="N48" s="28"/>
      <c r="O48" s="25"/>
      <c r="P48" s="25"/>
      <c r="Q48" s="25"/>
      <c r="R48" s="26" t="str">
        <f t="shared" si="17"/>
        <v/>
      </c>
      <c r="S48" s="27" t="str">
        <f t="shared" si="18"/>
        <v/>
      </c>
      <c r="T48" s="29" t="str">
        <f t="shared" si="19"/>
        <v/>
      </c>
      <c r="U48" s="30"/>
      <c r="V48" s="27" t="str">
        <f t="shared" si="20"/>
        <v/>
      </c>
      <c r="W48" s="31"/>
      <c r="X48" s="27" t="str">
        <f t="shared" si="21"/>
        <v/>
      </c>
      <c r="Y48" s="32" t="str">
        <f t="shared" si="22"/>
        <v/>
      </c>
      <c r="Z48" s="32" t="str">
        <f t="shared" si="23"/>
        <v/>
      </c>
      <c r="AA48" s="20" t="str">
        <f t="shared" si="24"/>
        <v/>
      </c>
      <c r="AB48" s="21" t="str">
        <f t="shared" si="25"/>
        <v/>
      </c>
    </row>
    <row r="49" spans="1:28" s="22" customFormat="1" ht="12.75" x14ac:dyDescent="0.25">
      <c r="A49" s="23" t="s">
        <v>76</v>
      </c>
      <c r="B49" s="51">
        <v>0</v>
      </c>
      <c r="C49" s="24">
        <v>500</v>
      </c>
      <c r="D49" s="12">
        <f t="shared" si="12"/>
        <v>4000</v>
      </c>
      <c r="E49" s="25"/>
      <c r="F49" s="25"/>
      <c r="G49" s="26" t="str">
        <f t="shared" si="14"/>
        <v/>
      </c>
      <c r="H49" s="12">
        <v>0</v>
      </c>
      <c r="I49" s="24">
        <v>728</v>
      </c>
      <c r="J49" s="12">
        <f t="shared" si="13"/>
        <v>728</v>
      </c>
      <c r="K49" s="26" t="str">
        <f t="shared" si="15"/>
        <v/>
      </c>
      <c r="L49" s="27" t="str">
        <f t="shared" si="16"/>
        <v/>
      </c>
      <c r="M49" s="28"/>
      <c r="N49" s="28"/>
      <c r="O49" s="25"/>
      <c r="P49" s="25"/>
      <c r="Q49" s="25"/>
      <c r="R49" s="26" t="str">
        <f t="shared" si="17"/>
        <v/>
      </c>
      <c r="S49" s="27" t="str">
        <f t="shared" si="18"/>
        <v/>
      </c>
      <c r="T49" s="29" t="str">
        <f t="shared" si="19"/>
        <v/>
      </c>
      <c r="U49" s="30"/>
      <c r="V49" s="27" t="str">
        <f t="shared" si="20"/>
        <v/>
      </c>
      <c r="W49" s="31"/>
      <c r="X49" s="27" t="str">
        <f t="shared" si="21"/>
        <v/>
      </c>
      <c r="Y49" s="32" t="str">
        <f t="shared" si="22"/>
        <v/>
      </c>
      <c r="Z49" s="32" t="str">
        <f t="shared" si="23"/>
        <v/>
      </c>
      <c r="AA49" s="20" t="str">
        <f t="shared" si="24"/>
        <v/>
      </c>
      <c r="AB49" s="21" t="str">
        <f t="shared" si="25"/>
        <v/>
      </c>
    </row>
    <row r="50" spans="1:28" s="22" customFormat="1" ht="12.75" x14ac:dyDescent="0.25">
      <c r="A50" s="23" t="s">
        <v>77</v>
      </c>
      <c r="B50" s="51">
        <f>VLOOKUP(A50,Litomyšl!A:B,2,0)</f>
        <v>26</v>
      </c>
      <c r="C50" s="24">
        <v>0</v>
      </c>
      <c r="D50" s="12">
        <f t="shared" si="12"/>
        <v>208</v>
      </c>
      <c r="E50" s="25"/>
      <c r="F50" s="25"/>
      <c r="G50" s="26" t="str">
        <f t="shared" si="14"/>
        <v/>
      </c>
      <c r="H50" s="12">
        <f>VLOOKUP(A50,Litomyšl!A:G,7,0)</f>
        <v>104</v>
      </c>
      <c r="I50" s="24">
        <v>0</v>
      </c>
      <c r="J50" s="12">
        <f t="shared" si="13"/>
        <v>104</v>
      </c>
      <c r="K50" s="26" t="str">
        <f t="shared" si="15"/>
        <v/>
      </c>
      <c r="L50" s="27" t="str">
        <f t="shared" si="16"/>
        <v/>
      </c>
      <c r="M50" s="28"/>
      <c r="N50" s="28"/>
      <c r="O50" s="25"/>
      <c r="P50" s="25"/>
      <c r="Q50" s="25"/>
      <c r="R50" s="26" t="str">
        <f t="shared" si="17"/>
        <v/>
      </c>
      <c r="S50" s="27" t="str">
        <f t="shared" si="18"/>
        <v/>
      </c>
      <c r="T50" s="29" t="str">
        <f t="shared" si="19"/>
        <v/>
      </c>
      <c r="U50" s="30"/>
      <c r="V50" s="27" t="str">
        <f t="shared" si="20"/>
        <v/>
      </c>
      <c r="W50" s="31"/>
      <c r="X50" s="27" t="str">
        <f t="shared" si="21"/>
        <v/>
      </c>
      <c r="Y50" s="32" t="str">
        <f t="shared" si="22"/>
        <v/>
      </c>
      <c r="Z50" s="32" t="str">
        <f t="shared" si="23"/>
        <v/>
      </c>
      <c r="AA50" s="20" t="str">
        <f t="shared" si="24"/>
        <v/>
      </c>
      <c r="AB50" s="21" t="str">
        <f t="shared" si="25"/>
        <v/>
      </c>
    </row>
    <row r="51" spans="1:28" s="22" customFormat="1" ht="12.75" x14ac:dyDescent="0.25">
      <c r="A51" s="23" t="s">
        <v>78</v>
      </c>
      <c r="B51" s="51">
        <f>VLOOKUP(A51,Litomyšl!A:B,2,0)</f>
        <v>5691</v>
      </c>
      <c r="C51" s="24">
        <v>5200</v>
      </c>
      <c r="D51" s="12">
        <f t="shared" si="12"/>
        <v>87128</v>
      </c>
      <c r="E51" s="25"/>
      <c r="F51" s="25"/>
      <c r="G51" s="26" t="str">
        <f t="shared" si="14"/>
        <v/>
      </c>
      <c r="H51" s="12">
        <f>VLOOKUP(A51,Litomyšl!A:G,7,0)</f>
        <v>520</v>
      </c>
      <c r="I51" s="24">
        <v>520</v>
      </c>
      <c r="J51" s="12">
        <f t="shared" si="13"/>
        <v>1040</v>
      </c>
      <c r="K51" s="26" t="str">
        <f t="shared" si="15"/>
        <v/>
      </c>
      <c r="L51" s="27" t="str">
        <f t="shared" si="16"/>
        <v/>
      </c>
      <c r="M51" s="28"/>
      <c r="N51" s="28"/>
      <c r="O51" s="25"/>
      <c r="P51" s="25"/>
      <c r="Q51" s="25"/>
      <c r="R51" s="26" t="str">
        <f t="shared" si="17"/>
        <v/>
      </c>
      <c r="S51" s="27" t="str">
        <f t="shared" si="18"/>
        <v/>
      </c>
      <c r="T51" s="29" t="str">
        <f t="shared" si="19"/>
        <v/>
      </c>
      <c r="U51" s="30"/>
      <c r="V51" s="27" t="str">
        <f t="shared" si="20"/>
        <v/>
      </c>
      <c r="W51" s="31"/>
      <c r="X51" s="27" t="str">
        <f t="shared" si="21"/>
        <v/>
      </c>
      <c r="Y51" s="32" t="str">
        <f t="shared" si="22"/>
        <v/>
      </c>
      <c r="Z51" s="32" t="str">
        <f t="shared" si="23"/>
        <v/>
      </c>
      <c r="AA51" s="20" t="str">
        <f t="shared" si="24"/>
        <v/>
      </c>
      <c r="AB51" s="21" t="str">
        <f t="shared" si="25"/>
        <v/>
      </c>
    </row>
    <row r="52" spans="1:28" s="22" customFormat="1" ht="12.75" x14ac:dyDescent="0.25">
      <c r="A52" s="23" t="s">
        <v>79</v>
      </c>
      <c r="B52" s="51">
        <f>VLOOKUP(A52,Litomyšl!A:B,2,0)</f>
        <v>24535</v>
      </c>
      <c r="C52" s="24">
        <v>25000</v>
      </c>
      <c r="D52" s="12">
        <f t="shared" si="12"/>
        <v>396280</v>
      </c>
      <c r="E52" s="25"/>
      <c r="F52" s="25"/>
      <c r="G52" s="26" t="str">
        <f t="shared" si="14"/>
        <v/>
      </c>
      <c r="H52" s="12">
        <f>VLOOKUP(A52,Litomyšl!A:G,7,0)</f>
        <v>1248</v>
      </c>
      <c r="I52" s="24">
        <v>500</v>
      </c>
      <c r="J52" s="12">
        <f t="shared" si="13"/>
        <v>1748</v>
      </c>
      <c r="K52" s="26" t="str">
        <f t="shared" si="15"/>
        <v/>
      </c>
      <c r="L52" s="27" t="str">
        <f t="shared" si="16"/>
        <v/>
      </c>
      <c r="M52" s="28"/>
      <c r="N52" s="28"/>
      <c r="O52" s="25"/>
      <c r="P52" s="25"/>
      <c r="Q52" s="25"/>
      <c r="R52" s="26" t="str">
        <f t="shared" si="17"/>
        <v/>
      </c>
      <c r="S52" s="27" t="str">
        <f t="shared" si="18"/>
        <v/>
      </c>
      <c r="T52" s="29" t="str">
        <f t="shared" si="19"/>
        <v/>
      </c>
      <c r="U52" s="30"/>
      <c r="V52" s="27" t="str">
        <f t="shared" si="20"/>
        <v/>
      </c>
      <c r="W52" s="31"/>
      <c r="X52" s="27" t="str">
        <f t="shared" si="21"/>
        <v/>
      </c>
      <c r="Y52" s="32" t="str">
        <f t="shared" si="22"/>
        <v/>
      </c>
      <c r="Z52" s="32" t="str">
        <f t="shared" si="23"/>
        <v/>
      </c>
      <c r="AA52" s="20" t="str">
        <f t="shared" si="24"/>
        <v/>
      </c>
      <c r="AB52" s="21" t="str">
        <f t="shared" si="25"/>
        <v/>
      </c>
    </row>
    <row r="53" spans="1:28" s="22" customFormat="1" ht="12.75" x14ac:dyDescent="0.25">
      <c r="A53" s="50" t="s">
        <v>80</v>
      </c>
      <c r="B53" s="51">
        <f>VLOOKUP(A53,Litomyšl!A:B,2,0)</f>
        <v>210</v>
      </c>
      <c r="C53" s="24">
        <v>750</v>
      </c>
      <c r="D53" s="12">
        <f t="shared" si="12"/>
        <v>7680</v>
      </c>
      <c r="E53" s="25"/>
      <c r="F53" s="25"/>
      <c r="G53" s="26" t="str">
        <f t="shared" si="14"/>
        <v/>
      </c>
      <c r="H53" s="12">
        <f>VLOOKUP(A53,Litomyšl!A:G,7,0)</f>
        <v>50</v>
      </c>
      <c r="I53" s="24">
        <v>156</v>
      </c>
      <c r="J53" s="12">
        <f t="shared" si="13"/>
        <v>206</v>
      </c>
      <c r="K53" s="26" t="str">
        <f t="shared" si="15"/>
        <v/>
      </c>
      <c r="L53" s="27" t="str">
        <f t="shared" si="16"/>
        <v/>
      </c>
      <c r="M53" s="28"/>
      <c r="N53" s="28"/>
      <c r="O53" s="25"/>
      <c r="P53" s="25"/>
      <c r="Q53" s="25"/>
      <c r="R53" s="26" t="str">
        <f t="shared" si="17"/>
        <v/>
      </c>
      <c r="S53" s="27" t="str">
        <f t="shared" si="18"/>
        <v/>
      </c>
      <c r="T53" s="29" t="str">
        <f t="shared" si="19"/>
        <v/>
      </c>
      <c r="U53" s="30"/>
      <c r="V53" s="27" t="str">
        <f t="shared" si="20"/>
        <v/>
      </c>
      <c r="W53" s="31"/>
      <c r="X53" s="27" t="str">
        <f t="shared" si="21"/>
        <v/>
      </c>
      <c r="Y53" s="32" t="str">
        <f t="shared" si="22"/>
        <v/>
      </c>
      <c r="Z53" s="32" t="str">
        <f t="shared" si="23"/>
        <v/>
      </c>
      <c r="AA53" s="20" t="str">
        <f t="shared" si="24"/>
        <v/>
      </c>
      <c r="AB53" s="21" t="str">
        <f t="shared" si="25"/>
        <v/>
      </c>
    </row>
    <row r="54" spans="1:28" s="22" customFormat="1" ht="12.75" x14ac:dyDescent="0.25">
      <c r="A54" s="23" t="s">
        <v>81</v>
      </c>
      <c r="B54" s="51">
        <f>VLOOKUP(A54,Litomyšl!A:B,2,0)</f>
        <v>370</v>
      </c>
      <c r="C54" s="24">
        <v>150</v>
      </c>
      <c r="D54" s="12">
        <f t="shared" si="12"/>
        <v>4160</v>
      </c>
      <c r="E54" s="25"/>
      <c r="F54" s="25"/>
      <c r="G54" s="26" t="str">
        <f t="shared" si="14"/>
        <v/>
      </c>
      <c r="H54" s="12">
        <f>VLOOKUP(A54,Litomyšl!A:G,7,0)</f>
        <v>104</v>
      </c>
      <c r="I54" s="24">
        <v>104</v>
      </c>
      <c r="J54" s="12">
        <f t="shared" si="13"/>
        <v>208</v>
      </c>
      <c r="K54" s="26" t="str">
        <f t="shared" si="15"/>
        <v/>
      </c>
      <c r="L54" s="27" t="str">
        <f t="shared" si="16"/>
        <v/>
      </c>
      <c r="M54" s="28"/>
      <c r="N54" s="28"/>
      <c r="O54" s="25"/>
      <c r="P54" s="25"/>
      <c r="Q54" s="25"/>
      <c r="R54" s="26" t="str">
        <f t="shared" si="17"/>
        <v/>
      </c>
      <c r="S54" s="27" t="str">
        <f t="shared" si="18"/>
        <v/>
      </c>
      <c r="T54" s="29" t="str">
        <f t="shared" si="19"/>
        <v/>
      </c>
      <c r="U54" s="30"/>
      <c r="V54" s="27" t="str">
        <f t="shared" si="20"/>
        <v/>
      </c>
      <c r="W54" s="31"/>
      <c r="X54" s="27" t="str">
        <f t="shared" si="21"/>
        <v/>
      </c>
      <c r="Y54" s="32" t="str">
        <f t="shared" si="22"/>
        <v/>
      </c>
      <c r="Z54" s="32" t="str">
        <f t="shared" si="23"/>
        <v/>
      </c>
      <c r="AA54" s="20" t="str">
        <f t="shared" si="24"/>
        <v/>
      </c>
      <c r="AB54" s="21" t="str">
        <f t="shared" si="25"/>
        <v/>
      </c>
    </row>
    <row r="55" spans="1:28" s="22" customFormat="1" ht="12.75" x14ac:dyDescent="0.25">
      <c r="A55" s="23" t="s">
        <v>82</v>
      </c>
      <c r="B55" s="51">
        <f>VLOOKUP(A55,Litomyšl!A:B,2,0)</f>
        <v>547</v>
      </c>
      <c r="C55" s="24">
        <v>0</v>
      </c>
      <c r="D55" s="12">
        <f t="shared" si="12"/>
        <v>4376</v>
      </c>
      <c r="E55" s="25"/>
      <c r="F55" s="25"/>
      <c r="G55" s="26" t="str">
        <f t="shared" ref="G55:G56" si="26">IF(ISERROR((365/E55)*F55),"",(365/E55)*F55)</f>
        <v/>
      </c>
      <c r="H55" s="12">
        <f>VLOOKUP(A55,Litomyšl!A:G,7,0)</f>
        <v>104</v>
      </c>
      <c r="I55" s="24">
        <v>0</v>
      </c>
      <c r="J55" s="12">
        <f t="shared" si="13"/>
        <v>104</v>
      </c>
      <c r="K55" s="26" t="str">
        <f t="shared" si="15"/>
        <v/>
      </c>
      <c r="L55" s="27" t="str">
        <f t="shared" si="16"/>
        <v/>
      </c>
      <c r="M55" s="28"/>
      <c r="N55" s="28"/>
      <c r="O55" s="25"/>
      <c r="P55" s="25"/>
      <c r="Q55" s="25"/>
      <c r="R55" s="26" t="str">
        <f t="shared" si="17"/>
        <v/>
      </c>
      <c r="S55" s="27" t="str">
        <f t="shared" si="18"/>
        <v/>
      </c>
      <c r="T55" s="29" t="str">
        <f t="shared" si="19"/>
        <v/>
      </c>
      <c r="U55" s="30"/>
      <c r="V55" s="27" t="str">
        <f t="shared" si="20"/>
        <v/>
      </c>
      <c r="W55" s="31"/>
      <c r="X55" s="27" t="str">
        <f t="shared" si="21"/>
        <v/>
      </c>
      <c r="Y55" s="32" t="str">
        <f t="shared" si="22"/>
        <v/>
      </c>
      <c r="Z55" s="32" t="str">
        <f t="shared" si="23"/>
        <v/>
      </c>
      <c r="AA55" s="20" t="str">
        <f t="shared" si="24"/>
        <v/>
      </c>
      <c r="AB55" s="21" t="str">
        <f t="shared" si="25"/>
        <v/>
      </c>
    </row>
    <row r="56" spans="1:28" s="22" customFormat="1" ht="12.75" x14ac:dyDescent="0.25">
      <c r="A56" s="23" t="s">
        <v>83</v>
      </c>
      <c r="B56" s="51">
        <f>VLOOKUP(A56,Litomyšl!A:B,2,0)</f>
        <v>106</v>
      </c>
      <c r="C56" s="24">
        <v>450</v>
      </c>
      <c r="D56" s="12">
        <f t="shared" si="12"/>
        <v>4448</v>
      </c>
      <c r="E56" s="25"/>
      <c r="F56" s="25"/>
      <c r="G56" s="26" t="str">
        <f t="shared" si="26"/>
        <v/>
      </c>
      <c r="H56" s="12">
        <f>VLOOKUP(A56,Litomyšl!A:G,7,0)</f>
        <v>104</v>
      </c>
      <c r="I56" s="24">
        <v>104</v>
      </c>
      <c r="J56" s="12">
        <f t="shared" si="13"/>
        <v>208</v>
      </c>
      <c r="K56" s="26"/>
      <c r="L56" s="27"/>
      <c r="M56" s="28"/>
      <c r="N56" s="28"/>
      <c r="O56" s="25"/>
      <c r="P56" s="25"/>
      <c r="Q56" s="25"/>
      <c r="R56" s="26"/>
      <c r="S56" s="27"/>
      <c r="T56" s="29"/>
      <c r="U56" s="30"/>
      <c r="V56" s="27"/>
      <c r="W56" s="31"/>
      <c r="X56" s="27"/>
      <c r="Y56" s="32"/>
      <c r="Z56" s="32"/>
      <c r="AA56" s="20"/>
      <c r="AB56" s="21"/>
    </row>
    <row r="57" spans="1:28" s="22" customFormat="1" ht="12.75" x14ac:dyDescent="0.25">
      <c r="A57" s="23" t="s">
        <v>84</v>
      </c>
      <c r="B57" s="51">
        <f>VLOOKUP(A57,Litomyšl!A:B,2,0)</f>
        <v>11582</v>
      </c>
      <c r="C57" s="24">
        <v>6000</v>
      </c>
      <c r="D57" s="12">
        <f t="shared" si="12"/>
        <v>140656</v>
      </c>
      <c r="E57" s="25"/>
      <c r="F57" s="25"/>
      <c r="G57" s="26"/>
      <c r="H57" s="12">
        <f>VLOOKUP(A57,Litomyšl!A:G,7,0)</f>
        <v>1456</v>
      </c>
      <c r="I57" s="24">
        <v>750</v>
      </c>
      <c r="J57" s="12">
        <f t="shared" si="13"/>
        <v>2206</v>
      </c>
      <c r="K57" s="26"/>
      <c r="L57" s="27"/>
      <c r="M57" s="28"/>
      <c r="N57" s="28"/>
      <c r="O57" s="25"/>
      <c r="P57" s="25"/>
      <c r="Q57" s="25"/>
      <c r="R57" s="26"/>
      <c r="S57" s="27"/>
      <c r="T57" s="29"/>
      <c r="U57" s="30"/>
      <c r="V57" s="27"/>
      <c r="W57" s="31"/>
      <c r="X57" s="27"/>
      <c r="Y57" s="32"/>
      <c r="Z57" s="32"/>
      <c r="AA57" s="20"/>
      <c r="AB57" s="21"/>
    </row>
    <row r="58" spans="1:28" s="22" customFormat="1" ht="12.75" x14ac:dyDescent="0.25">
      <c r="A58" s="23" t="s">
        <v>85</v>
      </c>
      <c r="B58" s="51">
        <f>VLOOKUP(A58,Litomyšl!A:B,2,0)</f>
        <v>348</v>
      </c>
      <c r="C58" s="24">
        <v>170</v>
      </c>
      <c r="D58" s="12">
        <f t="shared" si="12"/>
        <v>4144</v>
      </c>
      <c r="E58" s="25"/>
      <c r="F58" s="25"/>
      <c r="G58" s="26"/>
      <c r="H58" s="12">
        <f>VLOOKUP(A58,Litomyšl!A:G,7,0)</f>
        <v>104</v>
      </c>
      <c r="I58" s="24">
        <v>104</v>
      </c>
      <c r="J58" s="12">
        <f t="shared" si="13"/>
        <v>208</v>
      </c>
      <c r="K58" s="26"/>
      <c r="L58" s="27"/>
      <c r="M58" s="28"/>
      <c r="N58" s="28"/>
      <c r="O58" s="25"/>
      <c r="P58" s="25"/>
      <c r="Q58" s="25"/>
      <c r="R58" s="26"/>
      <c r="S58" s="27"/>
      <c r="T58" s="29"/>
      <c r="U58" s="30"/>
      <c r="V58" s="27"/>
      <c r="W58" s="31"/>
      <c r="X58" s="27"/>
      <c r="Y58" s="32"/>
      <c r="Z58" s="32"/>
      <c r="AA58" s="20"/>
      <c r="AB58" s="21"/>
    </row>
    <row r="59" spans="1:28" s="22" customFormat="1" ht="12.75" x14ac:dyDescent="0.25">
      <c r="A59" s="23" t="s">
        <v>86</v>
      </c>
      <c r="B59" s="51">
        <f>VLOOKUP(A59,Litomyšl!A:B,2,0)</f>
        <v>1148</v>
      </c>
      <c r="C59" s="24">
        <v>0</v>
      </c>
      <c r="D59" s="12">
        <f t="shared" si="12"/>
        <v>9184</v>
      </c>
      <c r="E59" s="25"/>
      <c r="F59" s="25"/>
      <c r="G59" s="26"/>
      <c r="H59" s="12">
        <f>VLOOKUP(A59,Litomyšl!A:G,7,0)</f>
        <v>156</v>
      </c>
      <c r="I59" s="24">
        <v>0</v>
      </c>
      <c r="J59" s="12">
        <f t="shared" si="13"/>
        <v>156</v>
      </c>
      <c r="K59" s="26"/>
      <c r="L59" s="27"/>
      <c r="M59" s="28"/>
      <c r="N59" s="28"/>
      <c r="O59" s="25"/>
      <c r="P59" s="25"/>
      <c r="Q59" s="25"/>
      <c r="R59" s="26"/>
      <c r="S59" s="27"/>
      <c r="T59" s="29"/>
      <c r="U59" s="30"/>
      <c r="V59" s="27"/>
      <c r="W59" s="31"/>
      <c r="X59" s="27"/>
      <c r="Y59" s="32"/>
      <c r="Z59" s="32"/>
      <c r="AA59" s="20"/>
      <c r="AB59" s="21"/>
    </row>
    <row r="60" spans="1:28" s="22" customFormat="1" ht="12.75" x14ac:dyDescent="0.25">
      <c r="A60" s="23" t="s">
        <v>87</v>
      </c>
      <c r="B60" s="51">
        <f>VLOOKUP(A60,Litomyšl!A:B,2,0)</f>
        <v>120</v>
      </c>
      <c r="C60" s="24">
        <v>0</v>
      </c>
      <c r="D60" s="12">
        <f t="shared" si="12"/>
        <v>960</v>
      </c>
      <c r="E60" s="25"/>
      <c r="F60" s="25"/>
      <c r="G60" s="26"/>
      <c r="H60" s="12">
        <f>VLOOKUP(A60,Litomyšl!A:G,7,0)</f>
        <v>104</v>
      </c>
      <c r="I60" s="24">
        <v>0</v>
      </c>
      <c r="J60" s="12">
        <f t="shared" si="13"/>
        <v>104</v>
      </c>
      <c r="K60" s="26"/>
      <c r="L60" s="27"/>
      <c r="M60" s="28"/>
      <c r="N60" s="28"/>
      <c r="O60" s="25"/>
      <c r="P60" s="25"/>
      <c r="Q60" s="25"/>
      <c r="R60" s="26"/>
      <c r="S60" s="27"/>
      <c r="T60" s="29"/>
      <c r="U60" s="30"/>
      <c r="V60" s="27"/>
      <c r="W60" s="31"/>
      <c r="X60" s="27"/>
      <c r="Y60" s="32"/>
      <c r="Z60" s="32"/>
      <c r="AA60" s="20"/>
      <c r="AB60" s="21"/>
    </row>
    <row r="61" spans="1:28" s="22" customFormat="1" ht="12.75" x14ac:dyDescent="0.25">
      <c r="A61" s="23" t="s">
        <v>88</v>
      </c>
      <c r="B61" s="51">
        <f>VLOOKUP(A61,Litomyšl!A:B,2,0)</f>
        <v>207</v>
      </c>
      <c r="C61" s="24">
        <v>653</v>
      </c>
      <c r="D61" s="12">
        <f t="shared" si="12"/>
        <v>6880</v>
      </c>
      <c r="E61" s="25"/>
      <c r="F61" s="25"/>
      <c r="G61" s="26"/>
      <c r="H61" s="12">
        <f>VLOOKUP(A61,Litomyšl!A:G,7,0)</f>
        <v>156</v>
      </c>
      <c r="I61" s="24">
        <v>156</v>
      </c>
      <c r="J61" s="12">
        <f t="shared" si="13"/>
        <v>312</v>
      </c>
      <c r="K61" s="26"/>
      <c r="L61" s="27"/>
      <c r="M61" s="28"/>
      <c r="N61" s="28"/>
      <c r="O61" s="25"/>
      <c r="P61" s="25"/>
      <c r="Q61" s="25"/>
      <c r="R61" s="26"/>
      <c r="S61" s="27"/>
      <c r="T61" s="29"/>
      <c r="U61" s="30"/>
      <c r="V61" s="27"/>
      <c r="W61" s="31"/>
      <c r="X61" s="27"/>
      <c r="Y61" s="32"/>
      <c r="Z61" s="32"/>
      <c r="AA61" s="20"/>
      <c r="AB61" s="21"/>
    </row>
    <row r="62" spans="1:28" s="22" customFormat="1" ht="12.75" x14ac:dyDescent="0.25">
      <c r="A62" s="23" t="s">
        <v>89</v>
      </c>
      <c r="B62" s="51">
        <f>VLOOKUP(A62,Litomyšl!A:B,2,0)</f>
        <v>2480</v>
      </c>
      <c r="C62" s="24">
        <v>2377</v>
      </c>
      <c r="D62" s="12">
        <f t="shared" si="12"/>
        <v>38856</v>
      </c>
      <c r="E62" s="25"/>
      <c r="F62" s="25"/>
      <c r="G62" s="26"/>
      <c r="H62" s="12">
        <f>VLOOKUP(A62,Litomyšl!A:G,7,0)</f>
        <v>156</v>
      </c>
      <c r="I62" s="24">
        <v>156</v>
      </c>
      <c r="J62" s="12">
        <f t="shared" si="13"/>
        <v>312</v>
      </c>
      <c r="K62" s="26"/>
      <c r="L62" s="27"/>
      <c r="M62" s="28"/>
      <c r="N62" s="28"/>
      <c r="O62" s="25"/>
      <c r="P62" s="25"/>
      <c r="Q62" s="25"/>
      <c r="R62" s="26"/>
      <c r="S62" s="27"/>
      <c r="T62" s="29"/>
      <c r="U62" s="30"/>
      <c r="V62" s="27"/>
      <c r="W62" s="31"/>
      <c r="X62" s="27"/>
      <c r="Y62" s="32"/>
      <c r="Z62" s="32"/>
      <c r="AA62" s="20"/>
      <c r="AB62" s="21"/>
    </row>
    <row r="63" spans="1:28" s="22" customFormat="1" ht="12.75" x14ac:dyDescent="0.25">
      <c r="A63" s="23" t="s">
        <v>90</v>
      </c>
      <c r="B63" s="51">
        <f>VLOOKUP(A63,Litomyšl!A:B,2,0)</f>
        <v>314</v>
      </c>
      <c r="C63" s="24">
        <v>150</v>
      </c>
      <c r="D63" s="12">
        <f t="shared" si="12"/>
        <v>3712</v>
      </c>
      <c r="E63" s="25"/>
      <c r="F63" s="25"/>
      <c r="G63" s="26"/>
      <c r="H63" s="12">
        <f>VLOOKUP(A63,Litomyšl!A:G,7,0)</f>
        <v>104</v>
      </c>
      <c r="I63" s="24">
        <v>104</v>
      </c>
      <c r="J63" s="12">
        <f t="shared" si="13"/>
        <v>208</v>
      </c>
      <c r="K63" s="26"/>
      <c r="L63" s="27"/>
      <c r="M63" s="28"/>
      <c r="N63" s="28"/>
      <c r="O63" s="25"/>
      <c r="P63" s="25"/>
      <c r="Q63" s="25"/>
      <c r="R63" s="26"/>
      <c r="S63" s="27"/>
      <c r="T63" s="29"/>
      <c r="U63" s="30"/>
      <c r="V63" s="27"/>
      <c r="W63" s="31"/>
      <c r="X63" s="27"/>
      <c r="Y63" s="32"/>
      <c r="Z63" s="32"/>
      <c r="AA63" s="20"/>
      <c r="AB63" s="21"/>
    </row>
    <row r="64" spans="1:28" s="22" customFormat="1" ht="12.75" x14ac:dyDescent="0.25">
      <c r="A64" s="23" t="s">
        <v>91</v>
      </c>
      <c r="B64" s="51">
        <f>VLOOKUP(A64,Litomyšl!A:B,2,0)</f>
        <v>425</v>
      </c>
      <c r="C64" s="24">
        <v>720</v>
      </c>
      <c r="D64" s="12">
        <f t="shared" si="12"/>
        <v>9160</v>
      </c>
      <c r="E64" s="25"/>
      <c r="F64" s="25"/>
      <c r="G64" s="26"/>
      <c r="H64" s="12">
        <f>VLOOKUP(A64,Litomyšl!A:G,7,0)</f>
        <v>156</v>
      </c>
      <c r="I64" s="24">
        <v>156</v>
      </c>
      <c r="J64" s="12">
        <f t="shared" si="13"/>
        <v>312</v>
      </c>
      <c r="K64" s="26"/>
      <c r="L64" s="27"/>
      <c r="M64" s="28"/>
      <c r="N64" s="28"/>
      <c r="O64" s="25"/>
      <c r="P64" s="25"/>
      <c r="Q64" s="25"/>
      <c r="R64" s="26"/>
      <c r="S64" s="27"/>
      <c r="T64" s="29"/>
      <c r="U64" s="30"/>
      <c r="V64" s="27"/>
      <c r="W64" s="31"/>
      <c r="X64" s="27"/>
      <c r="Y64" s="32"/>
      <c r="Z64" s="32"/>
      <c r="AA64" s="20"/>
      <c r="AB64" s="21"/>
    </row>
    <row r="65" spans="1:28" s="22" customFormat="1" ht="12.75" x14ac:dyDescent="0.25">
      <c r="A65" s="23" t="s">
        <v>92</v>
      </c>
      <c r="B65" s="51">
        <v>0</v>
      </c>
      <c r="C65" s="24">
        <v>200</v>
      </c>
      <c r="D65" s="12">
        <f t="shared" si="12"/>
        <v>1600</v>
      </c>
      <c r="E65" s="25"/>
      <c r="F65" s="25"/>
      <c r="G65" s="26"/>
      <c r="H65" s="12">
        <v>0</v>
      </c>
      <c r="I65" s="24">
        <v>104</v>
      </c>
      <c r="J65" s="12">
        <f t="shared" si="13"/>
        <v>104</v>
      </c>
      <c r="K65" s="26"/>
      <c r="L65" s="27"/>
      <c r="M65" s="28"/>
      <c r="N65" s="28"/>
      <c r="O65" s="25"/>
      <c r="P65" s="25"/>
      <c r="Q65" s="25"/>
      <c r="R65" s="26"/>
      <c r="S65" s="27"/>
      <c r="T65" s="29"/>
      <c r="U65" s="30"/>
      <c r="V65" s="27"/>
      <c r="W65" s="31"/>
      <c r="X65" s="27"/>
      <c r="Y65" s="32"/>
      <c r="Z65" s="32"/>
      <c r="AA65" s="20"/>
      <c r="AB65" s="21"/>
    </row>
    <row r="66" spans="1:28" s="22" customFormat="1" ht="12.75" x14ac:dyDescent="0.25">
      <c r="A66" s="23" t="s">
        <v>93</v>
      </c>
      <c r="B66" s="51">
        <v>0</v>
      </c>
      <c r="C66" s="24">
        <v>1200</v>
      </c>
      <c r="D66" s="12">
        <f t="shared" si="12"/>
        <v>9600</v>
      </c>
      <c r="E66" s="25"/>
      <c r="F66" s="25"/>
      <c r="G66" s="26"/>
      <c r="H66" s="12">
        <v>0</v>
      </c>
      <c r="I66" s="24">
        <v>156</v>
      </c>
      <c r="J66" s="12">
        <f t="shared" si="13"/>
        <v>156</v>
      </c>
      <c r="K66" s="26"/>
      <c r="L66" s="27"/>
      <c r="M66" s="28"/>
      <c r="N66" s="28"/>
      <c r="O66" s="25"/>
      <c r="P66" s="25"/>
      <c r="Q66" s="25"/>
      <c r="R66" s="26"/>
      <c r="S66" s="27"/>
      <c r="T66" s="29"/>
      <c r="U66" s="30"/>
      <c r="V66" s="27"/>
      <c r="W66" s="31"/>
      <c r="X66" s="27"/>
      <c r="Y66" s="32"/>
      <c r="Z66" s="32"/>
      <c r="AA66" s="20"/>
      <c r="AB66" s="21"/>
    </row>
    <row r="67" spans="1:28" s="22" customFormat="1" ht="12.75" x14ac:dyDescent="0.25">
      <c r="A67" s="23" t="s">
        <v>94</v>
      </c>
      <c r="B67" s="51">
        <f>VLOOKUP(A67,Litomyšl!A:B,2,0)</f>
        <v>288</v>
      </c>
      <c r="C67" s="24">
        <v>94</v>
      </c>
      <c r="D67" s="12">
        <f t="shared" ref="D67:D108" si="27">(C67+B67)*8</f>
        <v>3056</v>
      </c>
      <c r="E67" s="25"/>
      <c r="F67" s="25"/>
      <c r="G67" s="26"/>
      <c r="H67" s="12">
        <f>VLOOKUP(A67,Litomyšl!A:G,7,0)</f>
        <v>104</v>
      </c>
      <c r="I67" s="24">
        <v>104</v>
      </c>
      <c r="J67" s="12">
        <f t="shared" ref="J67:J108" si="28">I67+H67</f>
        <v>208</v>
      </c>
      <c r="K67" s="26"/>
      <c r="L67" s="27"/>
      <c r="M67" s="28"/>
      <c r="N67" s="28"/>
      <c r="O67" s="25"/>
      <c r="P67" s="25"/>
      <c r="Q67" s="25"/>
      <c r="R67" s="26"/>
      <c r="S67" s="27"/>
      <c r="T67" s="29"/>
      <c r="U67" s="30"/>
      <c r="V67" s="27"/>
      <c r="W67" s="31"/>
      <c r="X67" s="27"/>
      <c r="Y67" s="32"/>
      <c r="Z67" s="32"/>
      <c r="AA67" s="20"/>
      <c r="AB67" s="21"/>
    </row>
    <row r="68" spans="1:28" s="22" customFormat="1" ht="12.75" x14ac:dyDescent="0.25">
      <c r="A68" s="23" t="s">
        <v>95</v>
      </c>
      <c r="B68" s="51">
        <f>VLOOKUP(A68,Litomyšl!A:B,2,0)</f>
        <v>972</v>
      </c>
      <c r="C68" s="24">
        <v>180</v>
      </c>
      <c r="D68" s="12">
        <f t="shared" si="27"/>
        <v>9216</v>
      </c>
      <c r="E68" s="25"/>
      <c r="F68" s="25"/>
      <c r="G68" s="26"/>
      <c r="H68" s="12">
        <f>VLOOKUP(A68,Litomyšl!A:G,7,0)</f>
        <v>104</v>
      </c>
      <c r="I68" s="24">
        <v>104</v>
      </c>
      <c r="J68" s="12">
        <f t="shared" si="28"/>
        <v>208</v>
      </c>
      <c r="K68" s="26"/>
      <c r="L68" s="27"/>
      <c r="M68" s="28"/>
      <c r="N68" s="28"/>
      <c r="O68" s="25"/>
      <c r="P68" s="25"/>
      <c r="Q68" s="25"/>
      <c r="R68" s="26"/>
      <c r="S68" s="27"/>
      <c r="T68" s="29"/>
      <c r="U68" s="30"/>
      <c r="V68" s="27"/>
      <c r="W68" s="31"/>
      <c r="X68" s="27"/>
      <c r="Y68" s="32"/>
      <c r="Z68" s="32"/>
      <c r="AA68" s="20"/>
      <c r="AB68" s="21"/>
    </row>
    <row r="69" spans="1:28" s="22" customFormat="1" ht="12.75" x14ac:dyDescent="0.25">
      <c r="A69" s="23" t="s">
        <v>96</v>
      </c>
      <c r="B69" s="51">
        <f>VLOOKUP(A69,Litomyšl!A:B,2,0)</f>
        <v>635</v>
      </c>
      <c r="C69" s="24">
        <v>200</v>
      </c>
      <c r="D69" s="12">
        <f t="shared" si="27"/>
        <v>6680</v>
      </c>
      <c r="E69" s="25"/>
      <c r="F69" s="25"/>
      <c r="G69" s="26"/>
      <c r="H69" s="12">
        <f>VLOOKUP(A69,Litomyšl!A:G,7,0)</f>
        <v>104</v>
      </c>
      <c r="I69" s="24">
        <v>104</v>
      </c>
      <c r="J69" s="12">
        <f t="shared" si="28"/>
        <v>208</v>
      </c>
      <c r="K69" s="26"/>
      <c r="L69" s="27"/>
      <c r="M69" s="28"/>
      <c r="N69" s="28"/>
      <c r="O69" s="25"/>
      <c r="P69" s="25"/>
      <c r="Q69" s="25"/>
      <c r="R69" s="26"/>
      <c r="S69" s="27"/>
      <c r="T69" s="29"/>
      <c r="U69" s="30"/>
      <c r="V69" s="27"/>
      <c r="W69" s="31"/>
      <c r="X69" s="27"/>
      <c r="Y69" s="32"/>
      <c r="Z69" s="32"/>
      <c r="AA69" s="20"/>
      <c r="AB69" s="21"/>
    </row>
    <row r="70" spans="1:28" s="22" customFormat="1" ht="12.75" x14ac:dyDescent="0.25">
      <c r="A70" s="23" t="s">
        <v>97</v>
      </c>
      <c r="B70" s="51">
        <v>0</v>
      </c>
      <c r="C70" s="24">
        <v>500</v>
      </c>
      <c r="D70" s="12">
        <f t="shared" si="27"/>
        <v>4000</v>
      </c>
      <c r="E70" s="25"/>
      <c r="F70" s="25"/>
      <c r="G70" s="26"/>
      <c r="H70" s="12">
        <v>0</v>
      </c>
      <c r="I70" s="24">
        <v>104</v>
      </c>
      <c r="J70" s="12">
        <f t="shared" si="28"/>
        <v>104</v>
      </c>
      <c r="K70" s="26"/>
      <c r="L70" s="27"/>
      <c r="M70" s="28"/>
      <c r="N70" s="28"/>
      <c r="O70" s="25"/>
      <c r="P70" s="25"/>
      <c r="Q70" s="25"/>
      <c r="R70" s="26"/>
      <c r="S70" s="27"/>
      <c r="T70" s="29"/>
      <c r="U70" s="30"/>
      <c r="V70" s="27"/>
      <c r="W70" s="31"/>
      <c r="X70" s="27"/>
      <c r="Y70" s="32"/>
      <c r="Z70" s="32"/>
      <c r="AA70" s="20"/>
      <c r="AB70" s="21"/>
    </row>
    <row r="71" spans="1:28" s="22" customFormat="1" ht="12.75" x14ac:dyDescent="0.25">
      <c r="A71" s="23" t="s">
        <v>98</v>
      </c>
      <c r="B71" s="51">
        <v>0</v>
      </c>
      <c r="C71" s="24">
        <v>70</v>
      </c>
      <c r="D71" s="12">
        <f t="shared" si="27"/>
        <v>560</v>
      </c>
      <c r="E71" s="25"/>
      <c r="F71" s="25"/>
      <c r="G71" s="26"/>
      <c r="H71" s="12">
        <v>0</v>
      </c>
      <c r="I71" s="24">
        <v>104</v>
      </c>
      <c r="J71" s="12">
        <f t="shared" si="28"/>
        <v>104</v>
      </c>
      <c r="K71" s="26"/>
      <c r="L71" s="27"/>
      <c r="M71" s="28"/>
      <c r="N71" s="28"/>
      <c r="O71" s="25"/>
      <c r="P71" s="25"/>
      <c r="Q71" s="25"/>
      <c r="R71" s="26"/>
      <c r="S71" s="27"/>
      <c r="T71" s="29"/>
      <c r="U71" s="30"/>
      <c r="V71" s="27"/>
      <c r="W71" s="31"/>
      <c r="X71" s="27"/>
      <c r="Y71" s="32"/>
      <c r="Z71" s="32"/>
      <c r="AA71" s="20"/>
      <c r="AB71" s="21"/>
    </row>
    <row r="72" spans="1:28" s="22" customFormat="1" ht="12.75" x14ac:dyDescent="0.25">
      <c r="A72" s="23" t="s">
        <v>99</v>
      </c>
      <c r="B72" s="51">
        <f>VLOOKUP(A72,Litomyšl!A:B,2,0)</f>
        <v>119</v>
      </c>
      <c r="C72" s="24">
        <v>0</v>
      </c>
      <c r="D72" s="12">
        <f t="shared" si="27"/>
        <v>952</v>
      </c>
      <c r="E72" s="25"/>
      <c r="F72" s="25"/>
      <c r="G72" s="26"/>
      <c r="H72" s="12">
        <f>VLOOKUP(A72,Litomyšl!A:G,7,0)</f>
        <v>104</v>
      </c>
      <c r="I72" s="24">
        <v>0</v>
      </c>
      <c r="J72" s="12">
        <f t="shared" si="28"/>
        <v>104</v>
      </c>
      <c r="K72" s="26"/>
      <c r="L72" s="27"/>
      <c r="M72" s="28"/>
      <c r="N72" s="28"/>
      <c r="O72" s="25"/>
      <c r="P72" s="25"/>
      <c r="Q72" s="25"/>
      <c r="R72" s="26"/>
      <c r="S72" s="27"/>
      <c r="T72" s="29"/>
      <c r="U72" s="30"/>
      <c r="V72" s="27"/>
      <c r="W72" s="31"/>
      <c r="X72" s="27"/>
      <c r="Y72" s="32"/>
      <c r="Z72" s="32"/>
      <c r="AA72" s="20"/>
      <c r="AB72" s="21"/>
    </row>
    <row r="73" spans="1:28" s="22" customFormat="1" ht="12.75" x14ac:dyDescent="0.25">
      <c r="A73" s="23" t="s">
        <v>100</v>
      </c>
      <c r="B73" s="51">
        <f>VLOOKUP(A73,Litomyšl!A:B,2,0)</f>
        <v>115</v>
      </c>
      <c r="C73" s="24">
        <v>0</v>
      </c>
      <c r="D73" s="12">
        <f t="shared" si="27"/>
        <v>920</v>
      </c>
      <c r="E73" s="25"/>
      <c r="F73" s="25"/>
      <c r="G73" s="26"/>
      <c r="H73" s="12">
        <f>VLOOKUP(A73,Litomyšl!A:G,7,0)</f>
        <v>50</v>
      </c>
      <c r="I73" s="24">
        <v>0</v>
      </c>
      <c r="J73" s="12">
        <f t="shared" si="28"/>
        <v>50</v>
      </c>
      <c r="K73" s="26"/>
      <c r="L73" s="27"/>
      <c r="M73" s="28"/>
      <c r="N73" s="28"/>
      <c r="O73" s="25"/>
      <c r="P73" s="25"/>
      <c r="Q73" s="25"/>
      <c r="R73" s="26"/>
      <c r="S73" s="27"/>
      <c r="T73" s="29"/>
      <c r="U73" s="30"/>
      <c r="V73" s="27"/>
      <c r="W73" s="31"/>
      <c r="X73" s="27"/>
      <c r="Y73" s="32"/>
      <c r="Z73" s="32"/>
      <c r="AA73" s="20"/>
      <c r="AB73" s="21"/>
    </row>
    <row r="74" spans="1:28" s="22" customFormat="1" ht="12.75" x14ac:dyDescent="0.25">
      <c r="A74" s="23" t="s">
        <v>101</v>
      </c>
      <c r="B74" s="51">
        <f>VLOOKUP(A74,Litomyšl!A:B,2,0)</f>
        <v>136</v>
      </c>
      <c r="C74" s="24">
        <v>50</v>
      </c>
      <c r="D74" s="12">
        <f t="shared" si="27"/>
        <v>1488</v>
      </c>
      <c r="E74" s="25"/>
      <c r="F74" s="25"/>
      <c r="G74" s="26"/>
      <c r="H74" s="12">
        <f>VLOOKUP(A74,Litomyšl!A:G,7,0)</f>
        <v>104</v>
      </c>
      <c r="I74" s="24">
        <v>50</v>
      </c>
      <c r="J74" s="12">
        <f t="shared" si="28"/>
        <v>154</v>
      </c>
      <c r="K74" s="26"/>
      <c r="L74" s="27"/>
      <c r="M74" s="28"/>
      <c r="N74" s="28"/>
      <c r="O74" s="25"/>
      <c r="P74" s="25"/>
      <c r="Q74" s="25"/>
      <c r="R74" s="26"/>
      <c r="S74" s="27"/>
      <c r="T74" s="29"/>
      <c r="U74" s="30"/>
      <c r="V74" s="27"/>
      <c r="W74" s="31"/>
      <c r="X74" s="27"/>
      <c r="Y74" s="32"/>
      <c r="Z74" s="32"/>
      <c r="AA74" s="20"/>
      <c r="AB74" s="21"/>
    </row>
    <row r="75" spans="1:28" s="22" customFormat="1" ht="12.75" x14ac:dyDescent="0.25">
      <c r="A75" s="23" t="s">
        <v>102</v>
      </c>
      <c r="B75" s="51">
        <f>VLOOKUP(A75,Litomyšl!A:B,2,0)</f>
        <v>1656</v>
      </c>
      <c r="C75" s="24">
        <v>1100</v>
      </c>
      <c r="D75" s="12">
        <f t="shared" si="27"/>
        <v>22048</v>
      </c>
      <c r="E75" s="25"/>
      <c r="F75" s="25"/>
      <c r="G75" s="26"/>
      <c r="H75" s="12">
        <f>VLOOKUP(A75,Litomyšl!A:G,7,0)</f>
        <v>156</v>
      </c>
      <c r="I75" s="24">
        <v>156</v>
      </c>
      <c r="J75" s="12">
        <f t="shared" si="28"/>
        <v>312</v>
      </c>
      <c r="K75" s="26"/>
      <c r="L75" s="27"/>
      <c r="M75" s="28"/>
      <c r="N75" s="28"/>
      <c r="O75" s="25"/>
      <c r="P75" s="25"/>
      <c r="Q75" s="25"/>
      <c r="R75" s="26"/>
      <c r="S75" s="27"/>
      <c r="T75" s="29"/>
      <c r="U75" s="30"/>
      <c r="V75" s="27"/>
      <c r="W75" s="31"/>
      <c r="X75" s="27"/>
      <c r="Y75" s="32"/>
      <c r="Z75" s="32"/>
      <c r="AA75" s="20"/>
      <c r="AB75" s="21"/>
    </row>
    <row r="76" spans="1:28" s="22" customFormat="1" ht="12.75" x14ac:dyDescent="0.25">
      <c r="A76" s="23" t="s">
        <v>103</v>
      </c>
      <c r="B76" s="51">
        <f>VLOOKUP(A76,Litomyšl!A:B,2,0)</f>
        <v>746</v>
      </c>
      <c r="C76" s="24">
        <v>1000</v>
      </c>
      <c r="D76" s="12">
        <f t="shared" si="27"/>
        <v>13968</v>
      </c>
      <c r="E76" s="25"/>
      <c r="F76" s="25"/>
      <c r="G76" s="26"/>
      <c r="H76" s="12">
        <f>VLOOKUP(A76,Litomyšl!A:G,7,0)</f>
        <v>156</v>
      </c>
      <c r="I76" s="24">
        <v>156</v>
      </c>
      <c r="J76" s="12">
        <f t="shared" si="28"/>
        <v>312</v>
      </c>
      <c r="K76" s="26"/>
      <c r="L76" s="27"/>
      <c r="M76" s="28"/>
      <c r="N76" s="28"/>
      <c r="O76" s="25"/>
      <c r="P76" s="25"/>
      <c r="Q76" s="25"/>
      <c r="R76" s="26"/>
      <c r="S76" s="27"/>
      <c r="T76" s="29"/>
      <c r="U76" s="30"/>
      <c r="V76" s="27"/>
      <c r="W76" s="31"/>
      <c r="X76" s="27"/>
      <c r="Y76" s="32"/>
      <c r="Z76" s="32"/>
      <c r="AA76" s="20"/>
      <c r="AB76" s="21"/>
    </row>
    <row r="77" spans="1:28" s="22" customFormat="1" ht="12.75" x14ac:dyDescent="0.25">
      <c r="A77" s="23" t="s">
        <v>104</v>
      </c>
      <c r="B77" s="51">
        <f>VLOOKUP(A77,Litomyšl!A:B,2,0)</f>
        <v>1636</v>
      </c>
      <c r="C77" s="24">
        <v>1100</v>
      </c>
      <c r="D77" s="12">
        <f t="shared" si="27"/>
        <v>21888</v>
      </c>
      <c r="E77" s="25"/>
      <c r="F77" s="25"/>
      <c r="G77" s="26"/>
      <c r="H77" s="12">
        <f>VLOOKUP(A77,Litomyšl!A:G,7,0)</f>
        <v>156</v>
      </c>
      <c r="I77" s="24">
        <v>156</v>
      </c>
      <c r="J77" s="12">
        <f t="shared" si="28"/>
        <v>312</v>
      </c>
      <c r="K77" s="26"/>
      <c r="L77" s="27"/>
      <c r="M77" s="28"/>
      <c r="N77" s="28"/>
      <c r="O77" s="25"/>
      <c r="P77" s="25"/>
      <c r="Q77" s="25"/>
      <c r="R77" s="26"/>
      <c r="S77" s="27"/>
      <c r="T77" s="29"/>
      <c r="U77" s="30"/>
      <c r="V77" s="27"/>
      <c r="W77" s="31"/>
      <c r="X77" s="27"/>
      <c r="Y77" s="32"/>
      <c r="Z77" s="32"/>
      <c r="AA77" s="20"/>
      <c r="AB77" s="21"/>
    </row>
    <row r="78" spans="1:28" s="22" customFormat="1" ht="12.75" x14ac:dyDescent="0.25">
      <c r="A78" s="23" t="s">
        <v>105</v>
      </c>
      <c r="B78" s="51">
        <v>0</v>
      </c>
      <c r="C78" s="24">
        <v>120</v>
      </c>
      <c r="D78" s="12">
        <f t="shared" si="27"/>
        <v>960</v>
      </c>
      <c r="E78" s="25"/>
      <c r="F78" s="25"/>
      <c r="G78" s="26"/>
      <c r="H78" s="12">
        <v>0</v>
      </c>
      <c r="I78" s="24">
        <v>104</v>
      </c>
      <c r="J78" s="12">
        <f t="shared" si="28"/>
        <v>104</v>
      </c>
      <c r="K78" s="26"/>
      <c r="L78" s="27"/>
      <c r="M78" s="28"/>
      <c r="N78" s="28"/>
      <c r="O78" s="25"/>
      <c r="P78" s="25"/>
      <c r="Q78" s="25"/>
      <c r="R78" s="26"/>
      <c r="S78" s="27"/>
      <c r="T78" s="29"/>
      <c r="U78" s="30"/>
      <c r="V78" s="27"/>
      <c r="W78" s="31"/>
      <c r="X78" s="27"/>
      <c r="Y78" s="32"/>
      <c r="Z78" s="32"/>
      <c r="AA78" s="20"/>
      <c r="AB78" s="21"/>
    </row>
    <row r="79" spans="1:28" s="22" customFormat="1" ht="12.75" x14ac:dyDescent="0.25">
      <c r="A79" s="23" t="s">
        <v>106</v>
      </c>
      <c r="B79" s="51">
        <f>VLOOKUP(A79,Litomyšl!A:B,2,0)</f>
        <v>8488</v>
      </c>
      <c r="C79" s="24">
        <v>3300</v>
      </c>
      <c r="D79" s="12">
        <f t="shared" si="27"/>
        <v>94304</v>
      </c>
      <c r="E79" s="25"/>
      <c r="F79" s="25"/>
      <c r="G79" s="26"/>
      <c r="H79" s="12">
        <f>VLOOKUP(A79,Litomyšl!A:G,7,0)</f>
        <v>260</v>
      </c>
      <c r="I79" s="24">
        <v>156</v>
      </c>
      <c r="J79" s="12">
        <f t="shared" si="28"/>
        <v>416</v>
      </c>
      <c r="K79" s="26"/>
      <c r="L79" s="27"/>
      <c r="M79" s="28"/>
      <c r="N79" s="28"/>
      <c r="O79" s="25"/>
      <c r="P79" s="25"/>
      <c r="Q79" s="25"/>
      <c r="R79" s="26"/>
      <c r="S79" s="27"/>
      <c r="T79" s="29"/>
      <c r="U79" s="30"/>
      <c r="V79" s="27"/>
      <c r="W79" s="31"/>
      <c r="X79" s="27"/>
      <c r="Y79" s="32"/>
      <c r="Z79" s="32"/>
      <c r="AA79" s="20"/>
      <c r="AB79" s="21"/>
    </row>
    <row r="80" spans="1:28" s="22" customFormat="1" ht="12.75" x14ac:dyDescent="0.25">
      <c r="A80" s="23" t="s">
        <v>107</v>
      </c>
      <c r="B80" s="51">
        <f>VLOOKUP(A80,Litomyšl!A:B,2,0)</f>
        <v>1994</v>
      </c>
      <c r="C80" s="24">
        <v>1000</v>
      </c>
      <c r="D80" s="12">
        <f t="shared" si="27"/>
        <v>23952</v>
      </c>
      <c r="E80" s="25"/>
      <c r="F80" s="25"/>
      <c r="G80" s="26"/>
      <c r="H80" s="12">
        <f>VLOOKUP(A80,Litomyšl!A:G,7,0)</f>
        <v>260</v>
      </c>
      <c r="I80" s="24">
        <v>260</v>
      </c>
      <c r="J80" s="12">
        <f t="shared" si="28"/>
        <v>520</v>
      </c>
      <c r="K80" s="26"/>
      <c r="L80" s="27"/>
      <c r="M80" s="28"/>
      <c r="N80" s="28"/>
      <c r="O80" s="25"/>
      <c r="P80" s="25"/>
      <c r="Q80" s="25"/>
      <c r="R80" s="26"/>
      <c r="S80" s="27"/>
      <c r="T80" s="29"/>
      <c r="U80" s="30"/>
      <c r="V80" s="27"/>
      <c r="W80" s="31"/>
      <c r="X80" s="27"/>
      <c r="Y80" s="32"/>
      <c r="Z80" s="32"/>
      <c r="AA80" s="20"/>
      <c r="AB80" s="21"/>
    </row>
    <row r="81" spans="1:28" s="22" customFormat="1" ht="12.75" x14ac:dyDescent="0.25">
      <c r="A81" s="23" t="s">
        <v>108</v>
      </c>
      <c r="B81" s="51">
        <f>VLOOKUP(A81,Litomyšl!A:B,2,0)</f>
        <v>231</v>
      </c>
      <c r="C81" s="24">
        <v>100</v>
      </c>
      <c r="D81" s="12">
        <f t="shared" si="27"/>
        <v>2648</v>
      </c>
      <c r="E81" s="25"/>
      <c r="F81" s="25"/>
      <c r="G81" s="26"/>
      <c r="H81" s="12">
        <f>VLOOKUP(A81,Litomyšl!A:G,7,0)</f>
        <v>50</v>
      </c>
      <c r="I81" s="24">
        <v>50</v>
      </c>
      <c r="J81" s="12">
        <f t="shared" si="28"/>
        <v>100</v>
      </c>
      <c r="K81" s="26"/>
      <c r="L81" s="27"/>
      <c r="M81" s="28"/>
      <c r="N81" s="28"/>
      <c r="O81" s="25"/>
      <c r="P81" s="25"/>
      <c r="Q81" s="25"/>
      <c r="R81" s="26"/>
      <c r="S81" s="27"/>
      <c r="T81" s="29"/>
      <c r="U81" s="30"/>
      <c r="V81" s="27"/>
      <c r="W81" s="31"/>
      <c r="X81" s="27"/>
      <c r="Y81" s="32"/>
      <c r="Z81" s="32"/>
      <c r="AA81" s="20"/>
      <c r="AB81" s="21"/>
    </row>
    <row r="82" spans="1:28" s="22" customFormat="1" ht="12.75" x14ac:dyDescent="0.25">
      <c r="A82" s="23" t="s">
        <v>109</v>
      </c>
      <c r="B82" s="51">
        <v>0</v>
      </c>
      <c r="C82" s="24">
        <v>500</v>
      </c>
      <c r="D82" s="12">
        <f t="shared" si="27"/>
        <v>4000</v>
      </c>
      <c r="E82" s="25"/>
      <c r="F82" s="25"/>
      <c r="G82" s="26"/>
      <c r="H82" s="12">
        <v>0</v>
      </c>
      <c r="I82" s="24">
        <v>104</v>
      </c>
      <c r="J82" s="12">
        <f t="shared" si="28"/>
        <v>104</v>
      </c>
      <c r="K82" s="26"/>
      <c r="L82" s="27"/>
      <c r="M82" s="28"/>
      <c r="N82" s="28"/>
      <c r="O82" s="25"/>
      <c r="P82" s="25"/>
      <c r="Q82" s="25"/>
      <c r="R82" s="26"/>
      <c r="S82" s="27"/>
      <c r="T82" s="29"/>
      <c r="U82" s="30"/>
      <c r="V82" s="27"/>
      <c r="W82" s="31"/>
      <c r="X82" s="27"/>
      <c r="Y82" s="32"/>
      <c r="Z82" s="32"/>
      <c r="AA82" s="20"/>
      <c r="AB82" s="21"/>
    </row>
    <row r="83" spans="1:28" s="22" customFormat="1" ht="12.75" x14ac:dyDescent="0.25">
      <c r="A83" s="23" t="s">
        <v>110</v>
      </c>
      <c r="B83" s="51">
        <f>VLOOKUP(A83,Litomyšl!A:B,2,0)</f>
        <v>1902</v>
      </c>
      <c r="C83" s="24">
        <v>1500</v>
      </c>
      <c r="D83" s="12">
        <f t="shared" si="27"/>
        <v>27216</v>
      </c>
      <c r="E83" s="25"/>
      <c r="F83" s="25"/>
      <c r="G83" s="26"/>
      <c r="H83" s="12">
        <f>VLOOKUP(A83,Litomyšl!A:G,7,0)</f>
        <v>260</v>
      </c>
      <c r="I83" s="24">
        <v>156</v>
      </c>
      <c r="J83" s="12">
        <f t="shared" si="28"/>
        <v>416</v>
      </c>
      <c r="K83" s="26"/>
      <c r="L83" s="27"/>
      <c r="M83" s="28"/>
      <c r="N83" s="28"/>
      <c r="O83" s="25"/>
      <c r="P83" s="25"/>
      <c r="Q83" s="25"/>
      <c r="R83" s="26"/>
      <c r="S83" s="27"/>
      <c r="T83" s="29"/>
      <c r="U83" s="30"/>
      <c r="V83" s="27"/>
      <c r="W83" s="31"/>
      <c r="X83" s="27"/>
      <c r="Y83" s="32"/>
      <c r="Z83" s="32"/>
      <c r="AA83" s="20"/>
      <c r="AB83" s="21"/>
    </row>
    <row r="84" spans="1:28" s="22" customFormat="1" ht="12.75" x14ac:dyDescent="0.25">
      <c r="A84" s="23" t="s">
        <v>111</v>
      </c>
      <c r="B84" s="51">
        <v>0</v>
      </c>
      <c r="C84" s="24">
        <v>400</v>
      </c>
      <c r="D84" s="12">
        <f t="shared" si="27"/>
        <v>3200</v>
      </c>
      <c r="E84" s="25"/>
      <c r="F84" s="25"/>
      <c r="G84" s="26"/>
      <c r="H84" s="12">
        <v>0</v>
      </c>
      <c r="I84" s="24">
        <v>104</v>
      </c>
      <c r="J84" s="12">
        <f t="shared" si="28"/>
        <v>104</v>
      </c>
      <c r="K84" s="26"/>
      <c r="L84" s="27"/>
      <c r="M84" s="28"/>
      <c r="N84" s="28"/>
      <c r="O84" s="25"/>
      <c r="P84" s="25"/>
      <c r="Q84" s="25"/>
      <c r="R84" s="26"/>
      <c r="S84" s="27"/>
      <c r="T84" s="29"/>
      <c r="U84" s="30"/>
      <c r="V84" s="27"/>
      <c r="W84" s="31"/>
      <c r="X84" s="27"/>
      <c r="Y84" s="32"/>
      <c r="Z84" s="32"/>
      <c r="AA84" s="20"/>
      <c r="AB84" s="21"/>
    </row>
    <row r="85" spans="1:28" s="22" customFormat="1" ht="12.75" x14ac:dyDescent="0.25">
      <c r="A85" s="23" t="s">
        <v>112</v>
      </c>
      <c r="B85" s="51">
        <f>VLOOKUP(A85,Litomyšl!A:B,2,0)</f>
        <v>1220</v>
      </c>
      <c r="C85" s="24">
        <v>1100</v>
      </c>
      <c r="D85" s="12">
        <f t="shared" si="27"/>
        <v>18560</v>
      </c>
      <c r="E85" s="25"/>
      <c r="F85" s="25"/>
      <c r="G85" s="26"/>
      <c r="H85" s="12">
        <f>VLOOKUP(A85,Litomyšl!A:G,7,0)</f>
        <v>260</v>
      </c>
      <c r="I85" s="24">
        <v>156</v>
      </c>
      <c r="J85" s="12">
        <f t="shared" si="28"/>
        <v>416</v>
      </c>
      <c r="K85" s="26"/>
      <c r="L85" s="27"/>
      <c r="M85" s="28"/>
      <c r="N85" s="28"/>
      <c r="O85" s="25"/>
      <c r="P85" s="25"/>
      <c r="Q85" s="25"/>
      <c r="R85" s="26"/>
      <c r="S85" s="27"/>
      <c r="T85" s="29"/>
      <c r="U85" s="30"/>
      <c r="V85" s="27"/>
      <c r="W85" s="31"/>
      <c r="X85" s="27"/>
      <c r="Y85" s="32"/>
      <c r="Z85" s="32"/>
      <c r="AA85" s="20"/>
      <c r="AB85" s="21"/>
    </row>
    <row r="86" spans="1:28" s="22" customFormat="1" ht="12.75" x14ac:dyDescent="0.25">
      <c r="A86" s="23" t="s">
        <v>113</v>
      </c>
      <c r="B86" s="51">
        <f>VLOOKUP(A86,Litomyšl!A:B,2,0)</f>
        <v>3238</v>
      </c>
      <c r="C86" s="24">
        <v>700</v>
      </c>
      <c r="D86" s="12">
        <f t="shared" si="27"/>
        <v>31504</v>
      </c>
      <c r="E86" s="25"/>
      <c r="F86" s="25"/>
      <c r="G86" s="26"/>
      <c r="H86" s="12">
        <f>VLOOKUP(A86,Litomyšl!A:G,7,0)</f>
        <v>260</v>
      </c>
      <c r="I86" s="24">
        <v>260</v>
      </c>
      <c r="J86" s="12">
        <f t="shared" si="28"/>
        <v>520</v>
      </c>
      <c r="K86" s="26"/>
      <c r="L86" s="27"/>
      <c r="M86" s="28"/>
      <c r="N86" s="28"/>
      <c r="O86" s="25"/>
      <c r="P86" s="25"/>
      <c r="Q86" s="25"/>
      <c r="R86" s="26"/>
      <c r="S86" s="27"/>
      <c r="T86" s="29"/>
      <c r="U86" s="30"/>
      <c r="V86" s="27"/>
      <c r="W86" s="31"/>
      <c r="X86" s="27"/>
      <c r="Y86" s="32"/>
      <c r="Z86" s="32"/>
      <c r="AA86" s="20"/>
      <c r="AB86" s="21"/>
    </row>
    <row r="87" spans="1:28" s="22" customFormat="1" ht="12.75" x14ac:dyDescent="0.25">
      <c r="A87" s="23" t="s">
        <v>114</v>
      </c>
      <c r="B87" s="51">
        <f>VLOOKUP(A87,Litomyšl!A:B,2,0)</f>
        <v>3308</v>
      </c>
      <c r="C87" s="24">
        <v>800</v>
      </c>
      <c r="D87" s="12">
        <f t="shared" si="27"/>
        <v>32864</v>
      </c>
      <c r="E87" s="25"/>
      <c r="F87" s="25"/>
      <c r="G87" s="26"/>
      <c r="H87" s="12">
        <f>VLOOKUP(A87,Litomyšl!A:G,7,0)</f>
        <v>260</v>
      </c>
      <c r="I87" s="24">
        <v>156</v>
      </c>
      <c r="J87" s="12">
        <f t="shared" si="28"/>
        <v>416</v>
      </c>
      <c r="K87" s="26"/>
      <c r="L87" s="27"/>
      <c r="M87" s="28"/>
      <c r="N87" s="28"/>
      <c r="O87" s="25"/>
      <c r="P87" s="25"/>
      <c r="Q87" s="25"/>
      <c r="R87" s="26"/>
      <c r="S87" s="27"/>
      <c r="T87" s="29"/>
      <c r="U87" s="30"/>
      <c r="V87" s="27"/>
      <c r="W87" s="31"/>
      <c r="X87" s="27"/>
      <c r="Y87" s="32"/>
      <c r="Z87" s="32"/>
      <c r="AA87" s="20"/>
      <c r="AB87" s="21"/>
    </row>
    <row r="88" spans="1:28" s="22" customFormat="1" ht="12.75" x14ac:dyDescent="0.25">
      <c r="A88" s="23" t="s">
        <v>115</v>
      </c>
      <c r="B88" s="51">
        <f>VLOOKUP(A88,Litomyšl!A:B,2,0)</f>
        <v>245</v>
      </c>
      <c r="C88" s="24">
        <v>120</v>
      </c>
      <c r="D88" s="12">
        <f t="shared" si="27"/>
        <v>2920</v>
      </c>
      <c r="E88" s="25"/>
      <c r="F88" s="25"/>
      <c r="G88" s="26"/>
      <c r="H88" s="12">
        <f>VLOOKUP(A88,Litomyšl!A:G,7,0)</f>
        <v>104</v>
      </c>
      <c r="I88" s="24">
        <v>104</v>
      </c>
      <c r="J88" s="12">
        <f t="shared" si="28"/>
        <v>208</v>
      </c>
      <c r="K88" s="26"/>
      <c r="L88" s="27"/>
      <c r="M88" s="28"/>
      <c r="N88" s="28"/>
      <c r="O88" s="25"/>
      <c r="P88" s="25"/>
      <c r="Q88" s="25"/>
      <c r="R88" s="26"/>
      <c r="S88" s="27"/>
      <c r="T88" s="29"/>
      <c r="U88" s="30"/>
      <c r="V88" s="27"/>
      <c r="W88" s="31"/>
      <c r="X88" s="27"/>
      <c r="Y88" s="32"/>
      <c r="Z88" s="32"/>
      <c r="AA88" s="20"/>
      <c r="AB88" s="21"/>
    </row>
    <row r="89" spans="1:28" s="22" customFormat="1" ht="12.75" x14ac:dyDescent="0.25">
      <c r="A89" s="50" t="s">
        <v>116</v>
      </c>
      <c r="B89" s="51">
        <v>0</v>
      </c>
      <c r="C89" s="24">
        <v>400</v>
      </c>
      <c r="D89" s="12">
        <f t="shared" si="27"/>
        <v>3200</v>
      </c>
      <c r="E89" s="25"/>
      <c r="F89" s="25"/>
      <c r="G89" s="26"/>
      <c r="H89" s="12">
        <v>0</v>
      </c>
      <c r="I89" s="24">
        <v>156</v>
      </c>
      <c r="J89" s="12">
        <f t="shared" si="28"/>
        <v>156</v>
      </c>
      <c r="K89" s="26"/>
      <c r="L89" s="27"/>
      <c r="M89" s="28"/>
      <c r="N89" s="28"/>
      <c r="O89" s="25"/>
      <c r="P89" s="25"/>
      <c r="Q89" s="25"/>
      <c r="R89" s="26"/>
      <c r="S89" s="27"/>
      <c r="T89" s="29"/>
      <c r="U89" s="30"/>
      <c r="V89" s="27"/>
      <c r="W89" s="31"/>
      <c r="X89" s="27"/>
      <c r="Y89" s="32"/>
      <c r="Z89" s="32"/>
      <c r="AA89" s="20"/>
      <c r="AB89" s="21"/>
    </row>
    <row r="90" spans="1:28" s="22" customFormat="1" ht="12.75" x14ac:dyDescent="0.25">
      <c r="A90" s="23" t="s">
        <v>117</v>
      </c>
      <c r="B90" s="51">
        <v>0</v>
      </c>
      <c r="C90" s="24">
        <v>200</v>
      </c>
      <c r="D90" s="12">
        <f t="shared" si="27"/>
        <v>1600</v>
      </c>
      <c r="E90" s="25"/>
      <c r="F90" s="25"/>
      <c r="G90" s="26"/>
      <c r="H90" s="12">
        <v>0</v>
      </c>
      <c r="I90" s="24">
        <v>104</v>
      </c>
      <c r="J90" s="12">
        <f t="shared" si="28"/>
        <v>104</v>
      </c>
      <c r="K90" s="26"/>
      <c r="L90" s="27"/>
      <c r="M90" s="28"/>
      <c r="N90" s="28"/>
      <c r="O90" s="25"/>
      <c r="P90" s="25"/>
      <c r="Q90" s="25"/>
      <c r="R90" s="26"/>
      <c r="S90" s="27"/>
      <c r="T90" s="29"/>
      <c r="U90" s="30"/>
      <c r="V90" s="27"/>
      <c r="W90" s="31"/>
      <c r="X90" s="27"/>
      <c r="Y90" s="32"/>
      <c r="Z90" s="32"/>
      <c r="AA90" s="20"/>
      <c r="AB90" s="21"/>
    </row>
    <row r="91" spans="1:28" s="22" customFormat="1" ht="12.75" x14ac:dyDescent="0.25">
      <c r="A91" s="23" t="s">
        <v>118</v>
      </c>
      <c r="B91" s="51">
        <v>0</v>
      </c>
      <c r="C91" s="24">
        <v>300</v>
      </c>
      <c r="D91" s="12">
        <f t="shared" si="27"/>
        <v>2400</v>
      </c>
      <c r="E91" s="25"/>
      <c r="F91" s="25"/>
      <c r="G91" s="26"/>
      <c r="H91" s="12">
        <v>0</v>
      </c>
      <c r="I91" s="24">
        <v>104</v>
      </c>
      <c r="J91" s="12">
        <f t="shared" si="28"/>
        <v>104</v>
      </c>
      <c r="K91" s="26"/>
      <c r="L91" s="27"/>
      <c r="M91" s="28"/>
      <c r="N91" s="28"/>
      <c r="O91" s="25"/>
      <c r="P91" s="25"/>
      <c r="Q91" s="25"/>
      <c r="R91" s="26"/>
      <c r="S91" s="27"/>
      <c r="T91" s="29"/>
      <c r="U91" s="30"/>
      <c r="V91" s="27"/>
      <c r="W91" s="31"/>
      <c r="X91" s="27"/>
      <c r="Y91" s="32"/>
      <c r="Z91" s="32"/>
      <c r="AA91" s="20"/>
      <c r="AB91" s="21"/>
    </row>
    <row r="92" spans="1:28" s="22" customFormat="1" ht="12.75" x14ac:dyDescent="0.25">
      <c r="A92" s="23" t="s">
        <v>119</v>
      </c>
      <c r="B92" s="51">
        <v>0</v>
      </c>
      <c r="C92" s="24">
        <v>150</v>
      </c>
      <c r="D92" s="12">
        <f t="shared" si="27"/>
        <v>1200</v>
      </c>
      <c r="E92" s="25"/>
      <c r="F92" s="25"/>
      <c r="G92" s="26"/>
      <c r="H92" s="12">
        <v>0</v>
      </c>
      <c r="I92" s="24">
        <v>104</v>
      </c>
      <c r="J92" s="12">
        <f t="shared" si="28"/>
        <v>104</v>
      </c>
      <c r="K92" s="26"/>
      <c r="L92" s="27"/>
      <c r="M92" s="28"/>
      <c r="N92" s="28"/>
      <c r="O92" s="25"/>
      <c r="P92" s="25"/>
      <c r="Q92" s="25"/>
      <c r="R92" s="26"/>
      <c r="S92" s="27"/>
      <c r="T92" s="29"/>
      <c r="U92" s="30"/>
      <c r="V92" s="27"/>
      <c r="W92" s="31"/>
      <c r="X92" s="27"/>
      <c r="Y92" s="32"/>
      <c r="Z92" s="32"/>
      <c r="AA92" s="20"/>
      <c r="AB92" s="21"/>
    </row>
    <row r="93" spans="1:28" s="22" customFormat="1" ht="12.75" x14ac:dyDescent="0.25">
      <c r="A93" s="23" t="s">
        <v>120</v>
      </c>
      <c r="B93" s="51">
        <f>VLOOKUP(A93,Litomyšl!A:B,2,0)</f>
        <v>6570</v>
      </c>
      <c r="C93" s="24">
        <v>2500</v>
      </c>
      <c r="D93" s="12">
        <f t="shared" si="27"/>
        <v>72560</v>
      </c>
      <c r="E93" s="25"/>
      <c r="F93" s="25"/>
      <c r="G93" s="26"/>
      <c r="H93" s="12">
        <f>VLOOKUP(A93,Litomyšl!A:G,7,0)</f>
        <v>260</v>
      </c>
      <c r="I93" s="24">
        <v>156</v>
      </c>
      <c r="J93" s="12">
        <f t="shared" si="28"/>
        <v>416</v>
      </c>
      <c r="K93" s="26"/>
      <c r="L93" s="27"/>
      <c r="M93" s="28"/>
      <c r="N93" s="28"/>
      <c r="O93" s="25"/>
      <c r="P93" s="25"/>
      <c r="Q93" s="25"/>
      <c r="R93" s="26"/>
      <c r="S93" s="27"/>
      <c r="T93" s="29"/>
      <c r="U93" s="30"/>
      <c r="V93" s="27"/>
      <c r="W93" s="31"/>
      <c r="X93" s="27"/>
      <c r="Y93" s="32"/>
      <c r="Z93" s="32"/>
      <c r="AA93" s="20"/>
      <c r="AB93" s="21"/>
    </row>
    <row r="94" spans="1:28" s="22" customFormat="1" ht="12.75" x14ac:dyDescent="0.25">
      <c r="A94" s="23" t="s">
        <v>121</v>
      </c>
      <c r="B94" s="51">
        <f>VLOOKUP(A94,Litomyšl!A:B,2,0)</f>
        <v>1411</v>
      </c>
      <c r="C94" s="24">
        <v>300</v>
      </c>
      <c r="D94" s="12">
        <f t="shared" si="27"/>
        <v>13688</v>
      </c>
      <c r="E94" s="25"/>
      <c r="F94" s="25"/>
      <c r="G94" s="26"/>
      <c r="H94" s="12">
        <f>VLOOKUP(A94,Litomyšl!A:G,7,0)</f>
        <v>260</v>
      </c>
      <c r="I94" s="24">
        <v>104</v>
      </c>
      <c r="J94" s="12">
        <f t="shared" si="28"/>
        <v>364</v>
      </c>
      <c r="K94" s="26"/>
      <c r="L94" s="27"/>
      <c r="M94" s="28"/>
      <c r="N94" s="28"/>
      <c r="O94" s="25"/>
      <c r="P94" s="25"/>
      <c r="Q94" s="25"/>
      <c r="R94" s="26"/>
      <c r="S94" s="27"/>
      <c r="T94" s="29"/>
      <c r="U94" s="30"/>
      <c r="V94" s="27"/>
      <c r="W94" s="31"/>
      <c r="X94" s="27"/>
      <c r="Y94" s="32"/>
      <c r="Z94" s="32"/>
      <c r="AA94" s="20"/>
      <c r="AB94" s="21"/>
    </row>
    <row r="95" spans="1:28" s="22" customFormat="1" ht="12.75" x14ac:dyDescent="0.25">
      <c r="A95" s="23" t="s">
        <v>122</v>
      </c>
      <c r="B95" s="51">
        <f>VLOOKUP(A95,Litomyšl!A:B,2,0)</f>
        <v>761</v>
      </c>
      <c r="C95" s="24">
        <v>350</v>
      </c>
      <c r="D95" s="12">
        <f t="shared" si="27"/>
        <v>8888</v>
      </c>
      <c r="E95" s="25"/>
      <c r="F95" s="25"/>
      <c r="G95" s="26"/>
      <c r="H95" s="12">
        <f>VLOOKUP(A95,Litomyšl!A:G,7,0)</f>
        <v>104</v>
      </c>
      <c r="I95" s="24">
        <v>104</v>
      </c>
      <c r="J95" s="12">
        <f t="shared" si="28"/>
        <v>208</v>
      </c>
      <c r="K95" s="26"/>
      <c r="L95" s="27"/>
      <c r="M95" s="28"/>
      <c r="N95" s="28"/>
      <c r="O95" s="25"/>
      <c r="P95" s="25"/>
      <c r="Q95" s="25"/>
      <c r="R95" s="26"/>
      <c r="S95" s="27"/>
      <c r="T95" s="29"/>
      <c r="U95" s="30"/>
      <c r="V95" s="27"/>
      <c r="W95" s="31"/>
      <c r="X95" s="27"/>
      <c r="Y95" s="32"/>
      <c r="Z95" s="32"/>
      <c r="AA95" s="20"/>
      <c r="AB95" s="21"/>
    </row>
    <row r="96" spans="1:28" s="22" customFormat="1" ht="12.75" x14ac:dyDescent="0.25">
      <c r="A96" s="23" t="s">
        <v>123</v>
      </c>
      <c r="B96" s="51">
        <f>VLOOKUP(A96,Litomyšl!A:B,2,0)</f>
        <v>94</v>
      </c>
      <c r="C96" s="24">
        <v>0</v>
      </c>
      <c r="D96" s="12">
        <f t="shared" si="27"/>
        <v>752</v>
      </c>
      <c r="E96" s="25"/>
      <c r="F96" s="25"/>
      <c r="G96" s="26"/>
      <c r="H96" s="12">
        <f>VLOOKUP(A96,Litomyšl!A:G,7,0)</f>
        <v>104</v>
      </c>
      <c r="I96" s="24">
        <v>0</v>
      </c>
      <c r="J96" s="12">
        <f t="shared" si="28"/>
        <v>104</v>
      </c>
      <c r="K96" s="26"/>
      <c r="L96" s="27"/>
      <c r="M96" s="28"/>
      <c r="N96" s="28"/>
      <c r="O96" s="25"/>
      <c r="P96" s="25"/>
      <c r="Q96" s="25"/>
      <c r="R96" s="26"/>
      <c r="S96" s="27"/>
      <c r="T96" s="29"/>
      <c r="U96" s="30"/>
      <c r="V96" s="27"/>
      <c r="W96" s="31"/>
      <c r="X96" s="27"/>
      <c r="Y96" s="32"/>
      <c r="Z96" s="32"/>
      <c r="AA96" s="20"/>
      <c r="AB96" s="21"/>
    </row>
    <row r="97" spans="1:28" s="22" customFormat="1" ht="12.75" x14ac:dyDescent="0.25">
      <c r="A97" s="23" t="s">
        <v>124</v>
      </c>
      <c r="B97" s="51">
        <f>VLOOKUP(A97,Litomyšl!A:B,2,0)</f>
        <v>129</v>
      </c>
      <c r="C97" s="24">
        <v>0</v>
      </c>
      <c r="D97" s="12">
        <f t="shared" si="27"/>
        <v>1032</v>
      </c>
      <c r="E97" s="25"/>
      <c r="F97" s="25"/>
      <c r="G97" s="26"/>
      <c r="H97" s="12">
        <f>VLOOKUP(A97,Litomyšl!A:G,7,0)</f>
        <v>104</v>
      </c>
      <c r="I97" s="24">
        <v>0</v>
      </c>
      <c r="J97" s="12">
        <f t="shared" si="28"/>
        <v>104</v>
      </c>
      <c r="K97" s="26"/>
      <c r="L97" s="27"/>
      <c r="M97" s="28"/>
      <c r="N97" s="28"/>
      <c r="O97" s="25"/>
      <c r="P97" s="25"/>
      <c r="Q97" s="25"/>
      <c r="R97" s="26"/>
      <c r="S97" s="27"/>
      <c r="T97" s="29"/>
      <c r="U97" s="30"/>
      <c r="V97" s="27"/>
      <c r="W97" s="31"/>
      <c r="X97" s="27"/>
      <c r="Y97" s="32"/>
      <c r="Z97" s="32"/>
      <c r="AA97" s="20"/>
      <c r="AB97" s="21"/>
    </row>
    <row r="98" spans="1:28" s="22" customFormat="1" ht="12.75" x14ac:dyDescent="0.25">
      <c r="A98" s="23" t="s">
        <v>125</v>
      </c>
      <c r="B98" s="51">
        <f>VLOOKUP(A98,Litomyšl!A:B,2,0)</f>
        <v>635</v>
      </c>
      <c r="C98" s="24">
        <v>350</v>
      </c>
      <c r="D98" s="12">
        <f t="shared" si="27"/>
        <v>7880</v>
      </c>
      <c r="E98" s="25"/>
      <c r="F98" s="25"/>
      <c r="G98" s="26"/>
      <c r="H98" s="12">
        <f>VLOOKUP(A98,Litomyšl!A:G,7,0)</f>
        <v>104</v>
      </c>
      <c r="I98" s="24">
        <v>104</v>
      </c>
      <c r="J98" s="12">
        <f t="shared" si="28"/>
        <v>208</v>
      </c>
      <c r="K98" s="26"/>
      <c r="L98" s="27"/>
      <c r="M98" s="28"/>
      <c r="N98" s="28"/>
      <c r="O98" s="25"/>
      <c r="P98" s="25"/>
      <c r="Q98" s="25"/>
      <c r="R98" s="26"/>
      <c r="S98" s="27"/>
      <c r="T98" s="29"/>
      <c r="U98" s="30"/>
      <c r="V98" s="27"/>
      <c r="W98" s="31"/>
      <c r="X98" s="27"/>
      <c r="Y98" s="32"/>
      <c r="Z98" s="32"/>
      <c r="AA98" s="20"/>
      <c r="AB98" s="21"/>
    </row>
    <row r="99" spans="1:28" s="22" customFormat="1" ht="12.75" x14ac:dyDescent="0.25">
      <c r="A99" s="23" t="s">
        <v>126</v>
      </c>
      <c r="B99" s="51">
        <f>VLOOKUP(A99,Litomyšl!A:B,2,0)</f>
        <v>470</v>
      </c>
      <c r="C99" s="24">
        <v>200</v>
      </c>
      <c r="D99" s="12">
        <f t="shared" si="27"/>
        <v>5360</v>
      </c>
      <c r="E99" s="25"/>
      <c r="F99" s="25"/>
      <c r="G99" s="26"/>
      <c r="H99" s="12">
        <f>VLOOKUP(A99,Litomyšl!A:G,7,0)</f>
        <v>104</v>
      </c>
      <c r="I99" s="24">
        <v>104</v>
      </c>
      <c r="J99" s="12">
        <f t="shared" si="28"/>
        <v>208</v>
      </c>
      <c r="K99" s="26"/>
      <c r="L99" s="27"/>
      <c r="M99" s="28"/>
      <c r="N99" s="28"/>
      <c r="O99" s="25"/>
      <c r="P99" s="25"/>
      <c r="Q99" s="25"/>
      <c r="R99" s="26"/>
      <c r="S99" s="27"/>
      <c r="T99" s="29"/>
      <c r="U99" s="30"/>
      <c r="V99" s="27"/>
      <c r="W99" s="31"/>
      <c r="X99" s="27"/>
      <c r="Y99" s="32"/>
      <c r="Z99" s="32"/>
      <c r="AA99" s="20"/>
      <c r="AB99" s="21"/>
    </row>
    <row r="100" spans="1:28" s="22" customFormat="1" ht="12.75" x14ac:dyDescent="0.25">
      <c r="A100" s="23" t="s">
        <v>127</v>
      </c>
      <c r="B100" s="51">
        <v>0</v>
      </c>
      <c r="C100" s="24">
        <v>50</v>
      </c>
      <c r="D100" s="12">
        <f t="shared" si="27"/>
        <v>400</v>
      </c>
      <c r="E100" s="25"/>
      <c r="F100" s="25"/>
      <c r="G100" s="26"/>
      <c r="H100" s="12">
        <v>0</v>
      </c>
      <c r="I100" s="24">
        <v>104</v>
      </c>
      <c r="J100" s="12">
        <f t="shared" si="28"/>
        <v>104</v>
      </c>
      <c r="K100" s="26"/>
      <c r="L100" s="27"/>
      <c r="M100" s="28"/>
      <c r="N100" s="28"/>
      <c r="O100" s="25"/>
      <c r="P100" s="25"/>
      <c r="Q100" s="25"/>
      <c r="R100" s="26"/>
      <c r="S100" s="27"/>
      <c r="T100" s="29"/>
      <c r="U100" s="30"/>
      <c r="V100" s="27"/>
      <c r="W100" s="31"/>
      <c r="X100" s="27"/>
      <c r="Y100" s="32"/>
      <c r="Z100" s="32"/>
      <c r="AA100" s="20"/>
      <c r="AB100" s="21"/>
    </row>
    <row r="101" spans="1:28" s="22" customFormat="1" ht="12.75" x14ac:dyDescent="0.25">
      <c r="A101" s="23" t="s">
        <v>128</v>
      </c>
      <c r="B101" s="51">
        <v>0</v>
      </c>
      <c r="C101" s="24">
        <v>70</v>
      </c>
      <c r="D101" s="12">
        <f t="shared" si="27"/>
        <v>560</v>
      </c>
      <c r="E101" s="25"/>
      <c r="F101" s="25"/>
      <c r="G101" s="26"/>
      <c r="H101" s="12">
        <v>0</v>
      </c>
      <c r="I101" s="24">
        <v>104</v>
      </c>
      <c r="J101" s="12">
        <f t="shared" si="28"/>
        <v>104</v>
      </c>
      <c r="K101" s="26"/>
      <c r="L101" s="27"/>
      <c r="M101" s="28"/>
      <c r="N101" s="28"/>
      <c r="O101" s="25"/>
      <c r="P101" s="25"/>
      <c r="Q101" s="25"/>
      <c r="R101" s="26"/>
      <c r="S101" s="27"/>
      <c r="T101" s="29"/>
      <c r="U101" s="30"/>
      <c r="V101" s="27"/>
      <c r="W101" s="31"/>
      <c r="X101" s="27"/>
      <c r="Y101" s="32"/>
      <c r="Z101" s="32"/>
      <c r="AA101" s="20"/>
      <c r="AB101" s="21"/>
    </row>
    <row r="102" spans="1:28" s="22" customFormat="1" ht="12.75" x14ac:dyDescent="0.25">
      <c r="A102" s="23" t="s">
        <v>129</v>
      </c>
      <c r="B102" s="51">
        <v>0</v>
      </c>
      <c r="C102" s="24">
        <v>60</v>
      </c>
      <c r="D102" s="12">
        <f t="shared" si="27"/>
        <v>480</v>
      </c>
      <c r="E102" s="25"/>
      <c r="F102" s="25"/>
      <c r="G102" s="26"/>
      <c r="H102" s="12">
        <v>0</v>
      </c>
      <c r="I102" s="24">
        <v>104</v>
      </c>
      <c r="J102" s="12">
        <f t="shared" si="28"/>
        <v>104</v>
      </c>
      <c r="K102" s="26"/>
      <c r="L102" s="27"/>
      <c r="M102" s="28"/>
      <c r="N102" s="28"/>
      <c r="O102" s="25"/>
      <c r="P102" s="25"/>
      <c r="Q102" s="25"/>
      <c r="R102" s="26"/>
      <c r="S102" s="27"/>
      <c r="T102" s="29"/>
      <c r="U102" s="30"/>
      <c r="V102" s="27"/>
      <c r="W102" s="31"/>
      <c r="X102" s="27"/>
      <c r="Y102" s="32"/>
      <c r="Z102" s="32"/>
      <c r="AA102" s="20"/>
      <c r="AB102" s="21"/>
    </row>
    <row r="103" spans="1:28" s="22" customFormat="1" ht="12.75" x14ac:dyDescent="0.25">
      <c r="A103" s="23" t="s">
        <v>130</v>
      </c>
      <c r="B103" s="51">
        <v>0</v>
      </c>
      <c r="C103" s="24">
        <v>80</v>
      </c>
      <c r="D103" s="12">
        <f t="shared" si="27"/>
        <v>640</v>
      </c>
      <c r="E103" s="25"/>
      <c r="F103" s="25"/>
      <c r="G103" s="26"/>
      <c r="H103" s="12">
        <v>0</v>
      </c>
      <c r="I103" s="24">
        <v>104</v>
      </c>
      <c r="J103" s="12">
        <f t="shared" si="28"/>
        <v>104</v>
      </c>
      <c r="K103" s="26"/>
      <c r="L103" s="27"/>
      <c r="M103" s="28"/>
      <c r="N103" s="28"/>
      <c r="O103" s="25"/>
      <c r="P103" s="25"/>
      <c r="Q103" s="25"/>
      <c r="R103" s="26"/>
      <c r="S103" s="27"/>
      <c r="T103" s="29"/>
      <c r="U103" s="30"/>
      <c r="V103" s="27"/>
      <c r="W103" s="31"/>
      <c r="X103" s="27"/>
      <c r="Y103" s="32"/>
      <c r="Z103" s="32"/>
      <c r="AA103" s="20"/>
      <c r="AB103" s="21"/>
    </row>
    <row r="104" spans="1:28" s="22" customFormat="1" ht="12.75" x14ac:dyDescent="0.25">
      <c r="A104" s="23" t="s">
        <v>131</v>
      </c>
      <c r="B104" s="51">
        <f>VLOOKUP(A104,Litomyšl!A:B,2,0)</f>
        <v>500</v>
      </c>
      <c r="C104" s="24">
        <v>500</v>
      </c>
      <c r="D104" s="12">
        <f t="shared" si="27"/>
        <v>8000</v>
      </c>
      <c r="E104" s="25"/>
      <c r="F104" s="25"/>
      <c r="G104" s="26"/>
      <c r="H104" s="12">
        <f>VLOOKUP(A104,Litomyšl!A:G,7,0)</f>
        <v>260</v>
      </c>
      <c r="I104" s="24">
        <v>300</v>
      </c>
      <c r="J104" s="12">
        <f t="shared" si="28"/>
        <v>560</v>
      </c>
      <c r="K104" s="26"/>
      <c r="L104" s="27"/>
      <c r="M104" s="28"/>
      <c r="N104" s="28"/>
      <c r="O104" s="25"/>
      <c r="P104" s="25"/>
      <c r="Q104" s="25"/>
      <c r="R104" s="26"/>
      <c r="S104" s="27"/>
      <c r="T104" s="29"/>
      <c r="U104" s="30"/>
      <c r="V104" s="27"/>
      <c r="W104" s="31"/>
      <c r="X104" s="27"/>
      <c r="Y104" s="32"/>
      <c r="Z104" s="32"/>
      <c r="AA104" s="20"/>
      <c r="AB104" s="21"/>
    </row>
    <row r="105" spans="1:28" s="22" customFormat="1" ht="12.75" x14ac:dyDescent="0.25">
      <c r="A105" s="23" t="s">
        <v>132</v>
      </c>
      <c r="B105" s="51">
        <f>VLOOKUP(A105,Litomyšl!A:B,2,0)</f>
        <v>162</v>
      </c>
      <c r="C105" s="24">
        <v>88</v>
      </c>
      <c r="D105" s="12">
        <f t="shared" si="27"/>
        <v>2000</v>
      </c>
      <c r="E105" s="25"/>
      <c r="F105" s="25"/>
      <c r="G105" s="26"/>
      <c r="H105" s="12">
        <f>VLOOKUP(A105,Litomyšl!A:G,7,0)</f>
        <v>104</v>
      </c>
      <c r="I105" s="24">
        <v>104</v>
      </c>
      <c r="J105" s="12">
        <f t="shared" si="28"/>
        <v>208</v>
      </c>
      <c r="K105" s="26"/>
      <c r="L105" s="27"/>
      <c r="M105" s="28"/>
      <c r="N105" s="28"/>
      <c r="O105" s="25"/>
      <c r="P105" s="25"/>
      <c r="Q105" s="25"/>
      <c r="R105" s="26"/>
      <c r="S105" s="27"/>
      <c r="T105" s="29"/>
      <c r="U105" s="30"/>
      <c r="V105" s="27"/>
      <c r="W105" s="31"/>
      <c r="X105" s="27"/>
      <c r="Y105" s="32"/>
      <c r="Z105" s="32"/>
      <c r="AA105" s="20"/>
      <c r="AB105" s="21"/>
    </row>
    <row r="106" spans="1:28" s="22" customFormat="1" ht="12.75" x14ac:dyDescent="0.25">
      <c r="A106" s="23" t="s">
        <v>133</v>
      </c>
      <c r="B106" s="51">
        <f>VLOOKUP(A106,Litomyšl!A:B,2,0)</f>
        <v>93</v>
      </c>
      <c r="C106" s="24">
        <v>82</v>
      </c>
      <c r="D106" s="12">
        <f t="shared" si="27"/>
        <v>1400</v>
      </c>
      <c r="E106" s="25"/>
      <c r="F106" s="25"/>
      <c r="G106" s="26"/>
      <c r="H106" s="12">
        <f>VLOOKUP(A106,Litomyšl!A:G,7,0)</f>
        <v>104</v>
      </c>
      <c r="I106" s="24">
        <v>104</v>
      </c>
      <c r="J106" s="12">
        <f t="shared" si="28"/>
        <v>208</v>
      </c>
      <c r="K106" s="26"/>
      <c r="L106" s="27"/>
      <c r="M106" s="28"/>
      <c r="N106" s="28"/>
      <c r="O106" s="25"/>
      <c r="P106" s="25"/>
      <c r="Q106" s="25"/>
      <c r="R106" s="26"/>
      <c r="S106" s="27"/>
      <c r="T106" s="29"/>
      <c r="U106" s="30"/>
      <c r="V106" s="27"/>
      <c r="W106" s="31"/>
      <c r="X106" s="27"/>
      <c r="Y106" s="32"/>
      <c r="Z106" s="32"/>
      <c r="AA106" s="20"/>
      <c r="AB106" s="21"/>
    </row>
    <row r="107" spans="1:28" s="22" customFormat="1" ht="12.75" x14ac:dyDescent="0.25">
      <c r="A107" s="23" t="s">
        <v>134</v>
      </c>
      <c r="B107" s="51">
        <v>0</v>
      </c>
      <c r="C107" s="24">
        <v>400</v>
      </c>
      <c r="D107" s="12">
        <f t="shared" si="27"/>
        <v>3200</v>
      </c>
      <c r="E107" s="25"/>
      <c r="F107" s="25"/>
      <c r="G107" s="26"/>
      <c r="H107" s="12">
        <v>0</v>
      </c>
      <c r="I107" s="24">
        <v>156</v>
      </c>
      <c r="J107" s="12">
        <f t="shared" si="28"/>
        <v>156</v>
      </c>
      <c r="K107" s="26"/>
      <c r="L107" s="27"/>
      <c r="M107" s="28"/>
      <c r="N107" s="28"/>
      <c r="O107" s="25"/>
      <c r="P107" s="25"/>
      <c r="Q107" s="25"/>
      <c r="R107" s="26"/>
      <c r="S107" s="27"/>
      <c r="T107" s="29"/>
      <c r="U107" s="30"/>
      <c r="V107" s="27"/>
      <c r="W107" s="31"/>
      <c r="X107" s="27"/>
      <c r="Y107" s="32"/>
      <c r="Z107" s="32"/>
      <c r="AA107" s="20"/>
      <c r="AB107" s="21"/>
    </row>
    <row r="108" spans="1:28" s="22" customFormat="1" ht="12.75" x14ac:dyDescent="0.25">
      <c r="A108" s="23" t="s">
        <v>135</v>
      </c>
      <c r="B108" s="51">
        <v>0</v>
      </c>
      <c r="C108" s="54">
        <v>200</v>
      </c>
      <c r="D108" s="12">
        <f t="shared" si="27"/>
        <v>1600</v>
      </c>
      <c r="E108" s="25"/>
      <c r="F108" s="25"/>
      <c r="G108" s="26"/>
      <c r="H108" s="12">
        <v>0</v>
      </c>
      <c r="I108" s="54">
        <v>104</v>
      </c>
      <c r="J108" s="12">
        <f t="shared" si="28"/>
        <v>104</v>
      </c>
      <c r="K108" s="26"/>
      <c r="L108" s="27"/>
      <c r="M108" s="28"/>
      <c r="N108" s="28"/>
      <c r="O108" s="25"/>
      <c r="P108" s="25"/>
      <c r="Q108" s="25"/>
      <c r="R108" s="26"/>
      <c r="S108" s="27"/>
      <c r="T108" s="29"/>
      <c r="U108" s="30"/>
      <c r="V108" s="27"/>
      <c r="W108" s="31"/>
      <c r="X108" s="27"/>
      <c r="Y108" s="32"/>
      <c r="Z108" s="32"/>
      <c r="AA108" s="20"/>
      <c r="AB108" s="21"/>
    </row>
  </sheetData>
  <autoFilter ref="A1:AB108" xr:uid="{0B64CEC6-368E-4472-94F9-67992045EED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Chrudim</vt:lpstr>
      <vt:lpstr>Litomyšl</vt:lpstr>
      <vt:lpstr>Chrudim + Litomyšl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Jetonická Ilona (CHN-OKB)</dc:creator>
  <cp:lastModifiedBy>Buchtová Martina (PKN-ZAK)</cp:lastModifiedBy>
  <dcterms:created xsi:type="dcterms:W3CDTF">2023-03-29T07:37:05Z</dcterms:created>
  <dcterms:modified xsi:type="dcterms:W3CDTF">2023-08-07T09:03:28Z</dcterms:modified>
</cp:coreProperties>
</file>