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IO 01 - Hospodaření se sr..." sheetId="2" r:id="rId2"/>
    <sheet name="IO 02 - Hospodaření  se s..." sheetId="3" r:id="rId3"/>
    <sheet name="IO 03 - Hospodaření se sr..." sheetId="4" r:id="rId4"/>
    <sheet name="EL - Elektroinstalace" sheetId="5" r:id="rId5"/>
    <sheet name="VON - Vedlejší a ostatní 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'IO 01 - Hospodaření se sr...'!$C$139:$K$400</definedName>
    <definedName name="_xlnm.Print_Area" localSheetId="1">'IO 01 - Hospodaření se sr...'!$C$4:$J$76,'IO 01 - Hospodaření se sr...'!$C$127:$J$400</definedName>
    <definedName name="_xlnm.Print_Titles" localSheetId="1">'IO 01 - Hospodaření se sr...'!$139:$139</definedName>
    <definedName name="_xlnm._FilterDatabase" localSheetId="2" hidden="1">'IO 02 - Hospodaření  se s...'!$C$137:$K$310</definedName>
    <definedName name="_xlnm.Print_Area" localSheetId="2">'IO 02 - Hospodaření  se s...'!$C$4:$J$76,'IO 02 - Hospodaření  se s...'!$C$125:$J$310</definedName>
    <definedName name="_xlnm.Print_Titles" localSheetId="2">'IO 02 - Hospodaření  se s...'!$137:$137</definedName>
    <definedName name="_xlnm._FilterDatabase" localSheetId="3" hidden="1">'IO 03 - Hospodaření se sr...'!$C$138:$K$345</definedName>
    <definedName name="_xlnm.Print_Area" localSheetId="3">'IO 03 - Hospodaření se sr...'!$C$4:$J$76,'IO 03 - Hospodaření se sr...'!$C$126:$J$345</definedName>
    <definedName name="_xlnm.Print_Titles" localSheetId="3">'IO 03 - Hospodaření se sr...'!$138:$138</definedName>
    <definedName name="_xlnm._FilterDatabase" localSheetId="4" hidden="1">'EL - Elektroinstalace'!$C$129:$K$192</definedName>
    <definedName name="_xlnm.Print_Area" localSheetId="4">'EL - Elektroinstalace'!$C$4:$J$76,'EL - Elektroinstalace'!$C$117:$J$192</definedName>
    <definedName name="_xlnm.Print_Titles" localSheetId="4">'EL - Elektroinstalace'!$129:$129</definedName>
    <definedName name="_xlnm._FilterDatabase" localSheetId="5" hidden="1">'VON - Vedlejší a ostatní ...'!$C$130:$K$166</definedName>
    <definedName name="_xlnm.Print_Area" localSheetId="5">'VON - Vedlejší a ostatní ...'!$C$4:$J$76,'VON - Vedlejší a ostatní ...'!$C$118:$J$166</definedName>
    <definedName name="_xlnm.Print_Titles" localSheetId="5">'VON - Vedlejší a ostatní ...'!$130:$130</definedName>
  </definedNames>
  <calcPr/>
</workbook>
</file>

<file path=xl/calcChain.xml><?xml version="1.0" encoding="utf-8"?>
<calcChain xmlns="http://schemas.openxmlformats.org/spreadsheetml/2006/main">
  <c i="6" l="1" r="J39"/>
  <c r="J38"/>
  <c i="1" r="AY99"/>
  <c i="6" r="J37"/>
  <c i="1" r="AX99"/>
  <c i="6"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J128"/>
  <c r="J127"/>
  <c r="F127"/>
  <c r="F125"/>
  <c r="E123"/>
  <c r="BI110"/>
  <c r="BH110"/>
  <c r="BG110"/>
  <c r="BF110"/>
  <c r="BI109"/>
  <c r="BH109"/>
  <c r="BG109"/>
  <c r="BF109"/>
  <c r="BE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J92"/>
  <c r="J91"/>
  <c r="F91"/>
  <c r="F89"/>
  <c r="E87"/>
  <c r="J18"/>
  <c r="E18"/>
  <c r="F128"/>
  <c r="J17"/>
  <c r="J12"/>
  <c r="J125"/>
  <c r="E7"/>
  <c r="E121"/>
  <c i="5" r="J39"/>
  <c r="J38"/>
  <c i="1" r="AY98"/>
  <c i="5" r="J37"/>
  <c i="1" r="AX98"/>
  <c i="5"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J127"/>
  <c r="J126"/>
  <c r="F126"/>
  <c r="F124"/>
  <c r="E122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2"/>
  <c r="J91"/>
  <c r="F91"/>
  <c r="F89"/>
  <c r="E87"/>
  <c r="J18"/>
  <c r="E18"/>
  <c r="F127"/>
  <c r="J17"/>
  <c r="J12"/>
  <c r="J124"/>
  <c r="E7"/>
  <c r="E120"/>
  <c i="4" r="J39"/>
  <c r="J38"/>
  <c i="1" r="AY97"/>
  <c i="4" r="J37"/>
  <c i="1" r="AX97"/>
  <c i="4"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T337"/>
  <c r="T336"/>
  <c r="R338"/>
  <c r="R337"/>
  <c r="R336"/>
  <c r="P338"/>
  <c r="P337"/>
  <c r="P336"/>
  <c r="BI334"/>
  <c r="BH334"/>
  <c r="BG334"/>
  <c r="BF334"/>
  <c r="T334"/>
  <c r="T333"/>
  <c r="R334"/>
  <c r="R333"/>
  <c r="P334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2"/>
  <c r="BH262"/>
  <c r="BG262"/>
  <c r="BF262"/>
  <c r="T262"/>
  <c r="R262"/>
  <c r="P262"/>
  <c r="BI257"/>
  <c r="BH257"/>
  <c r="BG257"/>
  <c r="BF257"/>
  <c r="T257"/>
  <c r="R257"/>
  <c r="P257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J136"/>
  <c r="J135"/>
  <c r="F135"/>
  <c r="F133"/>
  <c r="E131"/>
  <c r="BI118"/>
  <c r="BH118"/>
  <c r="BG118"/>
  <c r="BF118"/>
  <c r="BI117"/>
  <c r="BH117"/>
  <c r="BG117"/>
  <c r="BF117"/>
  <c r="BE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J92"/>
  <c r="J91"/>
  <c r="F91"/>
  <c r="F89"/>
  <c r="E87"/>
  <c r="J18"/>
  <c r="E18"/>
  <c r="F92"/>
  <c r="J17"/>
  <c r="J12"/>
  <c r="J133"/>
  <c r="E7"/>
  <c r="E85"/>
  <c i="3" r="J39"/>
  <c r="J38"/>
  <c i="1" r="AY96"/>
  <c i="3" r="J37"/>
  <c i="1" r="AX96"/>
  <c i="3" r="BI309"/>
  <c r="BH309"/>
  <c r="BG309"/>
  <c r="BF309"/>
  <c r="T309"/>
  <c r="R309"/>
  <c r="P309"/>
  <c r="BI307"/>
  <c r="BH307"/>
  <c r="BG307"/>
  <c r="BF307"/>
  <c r="T307"/>
  <c r="R307"/>
  <c r="P307"/>
  <c r="BI303"/>
  <c r="BH303"/>
  <c r="BG303"/>
  <c r="BF303"/>
  <c r="T303"/>
  <c r="T302"/>
  <c r="T301"/>
  <c r="R303"/>
  <c r="R302"/>
  <c r="R301"/>
  <c r="P303"/>
  <c r="P302"/>
  <c r="P301"/>
  <c r="BI299"/>
  <c r="BH299"/>
  <c r="BG299"/>
  <c r="BF299"/>
  <c r="T299"/>
  <c r="T298"/>
  <c r="R299"/>
  <c r="R298"/>
  <c r="P299"/>
  <c r="P298"/>
  <c r="BI296"/>
  <c r="BH296"/>
  <c r="BG296"/>
  <c r="BF296"/>
  <c r="T296"/>
  <c r="T295"/>
  <c r="R296"/>
  <c r="R295"/>
  <c r="P296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T235"/>
  <c r="R236"/>
  <c r="R235"/>
  <c r="P236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3"/>
  <c r="BH203"/>
  <c r="BG203"/>
  <c r="BF203"/>
  <c r="T203"/>
  <c r="R203"/>
  <c r="P203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J135"/>
  <c r="J134"/>
  <c r="F134"/>
  <c r="F132"/>
  <c r="E130"/>
  <c r="BI117"/>
  <c r="BH117"/>
  <c r="BG117"/>
  <c r="BF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J92"/>
  <c r="J91"/>
  <c r="F91"/>
  <c r="F89"/>
  <c r="E87"/>
  <c r="J18"/>
  <c r="E18"/>
  <c r="F135"/>
  <c r="J17"/>
  <c r="J12"/>
  <c r="J132"/>
  <c r="E7"/>
  <c r="E85"/>
  <c i="2" r="J39"/>
  <c r="J38"/>
  <c i="1" r="AY95"/>
  <c i="2" r="J37"/>
  <c i="1" r="AX95"/>
  <c i="2" r="BI398"/>
  <c r="BH398"/>
  <c r="BG398"/>
  <c r="BF398"/>
  <c r="T398"/>
  <c r="R398"/>
  <c r="P398"/>
  <c r="BI396"/>
  <c r="BH396"/>
  <c r="BG396"/>
  <c r="BF396"/>
  <c r="T396"/>
  <c r="R396"/>
  <c r="P396"/>
  <c r="BI392"/>
  <c r="BH392"/>
  <c r="BG392"/>
  <c r="BF392"/>
  <c r="T392"/>
  <c r="T391"/>
  <c r="T390"/>
  <c r="R392"/>
  <c r="R391"/>
  <c r="R390"/>
  <c r="P392"/>
  <c r="P391"/>
  <c r="P390"/>
  <c r="BI388"/>
  <c r="BH388"/>
  <c r="BG388"/>
  <c r="BF388"/>
  <c r="T388"/>
  <c r="T387"/>
  <c r="R388"/>
  <c r="R387"/>
  <c r="P388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1"/>
  <c r="BH281"/>
  <c r="BG281"/>
  <c r="BF281"/>
  <c r="T281"/>
  <c r="R281"/>
  <c r="P281"/>
  <c r="BI276"/>
  <c r="BH276"/>
  <c r="BG276"/>
  <c r="BF276"/>
  <c r="T276"/>
  <c r="R276"/>
  <c r="P276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6"/>
  <c r="BH246"/>
  <c r="BG246"/>
  <c r="BF246"/>
  <c r="T246"/>
  <c r="R246"/>
  <c r="P246"/>
  <c r="BI240"/>
  <c r="BH240"/>
  <c r="BG240"/>
  <c r="BF240"/>
  <c r="T240"/>
  <c r="R240"/>
  <c r="P240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4"/>
  <c r="BH204"/>
  <c r="BG204"/>
  <c r="BF204"/>
  <c r="T204"/>
  <c r="R204"/>
  <c r="P204"/>
  <c r="BI201"/>
  <c r="BH201"/>
  <c r="BG201"/>
  <c r="BF201"/>
  <c r="T201"/>
  <c r="R201"/>
  <c r="P201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J137"/>
  <c r="J136"/>
  <c r="F136"/>
  <c r="F134"/>
  <c r="E132"/>
  <c r="BI119"/>
  <c r="BH119"/>
  <c r="BG119"/>
  <c r="BF119"/>
  <c r="BI118"/>
  <c r="BH118"/>
  <c r="BG118"/>
  <c r="BF118"/>
  <c r="BE118"/>
  <c r="BI117"/>
  <c r="BH117"/>
  <c r="BG117"/>
  <c r="BF117"/>
  <c r="BE117"/>
  <c r="BI116"/>
  <c r="BH116"/>
  <c r="BG116"/>
  <c r="BF116"/>
  <c r="BE116"/>
  <c r="BI115"/>
  <c r="BH115"/>
  <c r="BG115"/>
  <c r="BF115"/>
  <c r="BE115"/>
  <c r="BI114"/>
  <c r="BH114"/>
  <c r="BG114"/>
  <c r="BF114"/>
  <c r="BE114"/>
  <c r="J92"/>
  <c r="J91"/>
  <c r="F91"/>
  <c r="F89"/>
  <c r="E87"/>
  <c r="J18"/>
  <c r="E18"/>
  <c r="F137"/>
  <c r="J17"/>
  <c r="J12"/>
  <c r="J89"/>
  <c r="E7"/>
  <c r="E130"/>
  <c i="1" r="L90"/>
  <c r="AM90"/>
  <c r="AM89"/>
  <c r="L89"/>
  <c r="AM87"/>
  <c r="L87"/>
  <c r="L85"/>
  <c r="L84"/>
  <c i="2" r="BK392"/>
  <c r="BK388"/>
  <c r="J385"/>
  <c r="J373"/>
  <c r="J362"/>
  <c r="BK357"/>
  <c r="BK350"/>
  <c r="J347"/>
  <c r="BK342"/>
  <c r="BK334"/>
  <c r="J318"/>
  <c r="J314"/>
  <c r="BK303"/>
  <c r="BK281"/>
  <c r="BK262"/>
  <c r="BK256"/>
  <c r="J226"/>
  <c r="BK190"/>
  <c r="BK182"/>
  <c r="J162"/>
  <c r="J143"/>
  <c r="BK381"/>
  <c r="BK373"/>
  <c r="J357"/>
  <c r="J350"/>
  <c r="J344"/>
  <c r="J332"/>
  <c r="BK318"/>
  <c r="BK309"/>
  <c r="J287"/>
  <c r="BK269"/>
  <c r="J256"/>
  <c r="J230"/>
  <c r="J217"/>
  <c r="BK204"/>
  <c r="BK177"/>
  <c r="BK159"/>
  <c r="BK396"/>
  <c r="BK347"/>
  <c r="J334"/>
  <c r="BK328"/>
  <c r="BK314"/>
  <c r="J301"/>
  <c r="BK287"/>
  <c r="BK264"/>
  <c r="J258"/>
  <c r="BK246"/>
  <c r="BK217"/>
  <c r="J193"/>
  <c r="J185"/>
  <c r="BK168"/>
  <c r="BK156"/>
  <c i="1" r="AS94"/>
  <c i="3" r="J267"/>
  <c r="J257"/>
  <c r="J251"/>
  <c r="BK233"/>
  <c r="BK227"/>
  <c r="J203"/>
  <c r="J166"/>
  <c r="BK150"/>
  <c r="J296"/>
  <c r="BK289"/>
  <c r="J279"/>
  <c r="J271"/>
  <c r="BK261"/>
  <c r="J246"/>
  <c r="J233"/>
  <c r="BK213"/>
  <c r="BK194"/>
  <c r="BK185"/>
  <c r="BK153"/>
  <c r="BK307"/>
  <c r="J291"/>
  <c r="J281"/>
  <c r="BK271"/>
  <c r="J259"/>
  <c r="J253"/>
  <c r="BK225"/>
  <c r="J213"/>
  <c r="BK190"/>
  <c r="BK169"/>
  <c r="J153"/>
  <c r="J147"/>
  <c i="4" r="BK316"/>
  <c r="BK297"/>
  <c r="J293"/>
  <c r="BK285"/>
  <c r="BK275"/>
  <c r="BK271"/>
  <c r="J240"/>
  <c r="BK225"/>
  <c r="J201"/>
  <c r="J195"/>
  <c r="BK162"/>
  <c r="J145"/>
  <c r="J329"/>
  <c r="J319"/>
  <c r="J308"/>
  <c r="J295"/>
  <c r="BK268"/>
  <c r="J331"/>
  <c r="BK319"/>
  <c r="J303"/>
  <c r="BK291"/>
  <c r="J285"/>
  <c r="J277"/>
  <c r="J244"/>
  <c r="J220"/>
  <c r="BK187"/>
  <c r="BK174"/>
  <c r="J165"/>
  <c r="J150"/>
  <c r="J204"/>
  <c r="J187"/>
  <c r="J174"/>
  <c r="J159"/>
  <c i="5" r="BK191"/>
  <c r="BK183"/>
  <c r="BK157"/>
  <c r="J191"/>
  <c r="BK165"/>
  <c r="BK155"/>
  <c r="BK148"/>
  <c r="J135"/>
  <c r="BK177"/>
  <c r="J155"/>
  <c r="BK140"/>
  <c r="BK181"/>
  <c r="J169"/>
  <c r="J146"/>
  <c i="6" r="BK163"/>
  <c r="J153"/>
  <c r="BK144"/>
  <c r="BK138"/>
  <c r="BK165"/>
  <c r="BK153"/>
  <c r="J144"/>
  <c r="J138"/>
  <c i="2" r="J398"/>
  <c r="J392"/>
  <c r="BK385"/>
  <c r="BK376"/>
  <c r="BK370"/>
  <c r="BK365"/>
  <c r="J355"/>
  <c r="BK348"/>
  <c r="BK344"/>
  <c r="BK338"/>
  <c r="BK330"/>
  <c r="BK326"/>
  <c r="J305"/>
  <c r="J290"/>
  <c r="J276"/>
  <c r="BK258"/>
  <c r="BK254"/>
  <c r="J220"/>
  <c r="J177"/>
  <c r="J153"/>
  <c r="J396"/>
  <c r="J370"/>
  <c r="BK362"/>
  <c r="BK355"/>
  <c r="J346"/>
  <c r="J338"/>
  <c r="BK322"/>
  <c r="BK312"/>
  <c r="BK305"/>
  <c r="BK298"/>
  <c r="J293"/>
  <c r="BK260"/>
  <c r="J235"/>
  <c r="BK224"/>
  <c r="BK215"/>
  <c r="BK201"/>
  <c r="BK193"/>
  <c r="BK162"/>
  <c r="BK383"/>
  <c r="J376"/>
  <c r="BK336"/>
  <c r="BK324"/>
  <c r="J303"/>
  <c r="J296"/>
  <c r="J285"/>
  <c r="J262"/>
  <c r="BK251"/>
  <c r="BK232"/>
  <c r="J210"/>
  <c r="J190"/>
  <c r="J180"/>
  <c r="J159"/>
  <c r="BK143"/>
  <c i="3" r="J307"/>
  <c r="BK293"/>
  <c r="BK273"/>
  <c r="J263"/>
  <c r="J244"/>
  <c r="J231"/>
  <c r="BK208"/>
  <c r="J185"/>
  <c r="BK158"/>
  <c r="J303"/>
  <c r="BK291"/>
  <c r="BK285"/>
  <c r="J275"/>
  <c r="BK269"/>
  <c r="J249"/>
  <c r="BK236"/>
  <c r="J225"/>
  <c r="BK203"/>
  <c r="BK182"/>
  <c r="J169"/>
  <c r="J309"/>
  <c r="BK296"/>
  <c r="J283"/>
  <c r="J273"/>
  <c r="BK263"/>
  <c r="J255"/>
  <c r="BK244"/>
  <c r="BK221"/>
  <c r="BK197"/>
  <c r="J177"/>
  <c i="4" r="BK344"/>
  <c r="BK338"/>
  <c r="J322"/>
  <c r="J301"/>
  <c r="J291"/>
  <c r="J281"/>
  <c r="J273"/>
  <c r="J248"/>
  <c r="BK236"/>
  <c r="BK217"/>
  <c r="BK204"/>
  <c r="BK179"/>
  <c r="BK165"/>
  <c r="BK150"/>
  <c r="J342"/>
  <c r="BK331"/>
  <c r="J316"/>
  <c r="J305"/>
  <c r="BK283"/>
  <c r="J271"/>
  <c r="J338"/>
  <c r="BK325"/>
  <c r="BK308"/>
  <c r="J300"/>
  <c r="BK281"/>
  <c r="J275"/>
  <c r="BK262"/>
  <c r="J246"/>
  <c r="J208"/>
  <c r="BK201"/>
  <c r="J184"/>
  <c r="BK153"/>
  <c r="J217"/>
  <c r="BK208"/>
  <c r="BK195"/>
  <c r="J179"/>
  <c r="BK171"/>
  <c i="5" r="BK185"/>
  <c r="J177"/>
  <c r="J173"/>
  <c r="J159"/>
  <c r="J142"/>
  <c r="J185"/>
  <c r="J157"/>
  <c r="J137"/>
  <c r="BK179"/>
  <c r="BK173"/>
  <c r="J165"/>
  <c r="J148"/>
  <c r="BK135"/>
  <c r="J161"/>
  <c r="J133"/>
  <c i="6" r="BK161"/>
  <c r="BK158"/>
  <c r="BK151"/>
  <c r="BK142"/>
  <c r="J136"/>
  <c r="J149"/>
  <c r="BK140"/>
  <c r="J134"/>
  <c i="2" r="J368"/>
  <c r="J349"/>
  <c r="J340"/>
  <c r="J330"/>
  <c r="J316"/>
  <c r="J307"/>
  <c r="BK285"/>
  <c r="J266"/>
  <c r="J251"/>
  <c r="J232"/>
  <c r="BK220"/>
  <c r="BK213"/>
  <c r="J188"/>
  <c r="J165"/>
  <c r="J148"/>
  <c r="J379"/>
  <c r="BK340"/>
  <c r="BK332"/>
  <c r="J312"/>
  <c r="J298"/>
  <c r="J281"/>
  <c r="J260"/>
  <c r="J254"/>
  <c r="BK235"/>
  <c r="J215"/>
  <c r="BK196"/>
  <c r="BK188"/>
  <c r="BK171"/>
  <c r="BK148"/>
  <c i="3" r="BK309"/>
  <c r="BK288"/>
  <c r="BK275"/>
  <c r="J261"/>
  <c r="BK253"/>
  <c r="BK239"/>
  <c r="BK229"/>
  <c r="BK177"/>
  <c r="BK171"/>
  <c r="BK163"/>
  <c r="BK144"/>
  <c r="J293"/>
  <c r="J287"/>
  <c r="BK267"/>
  <c r="J265"/>
  <c r="BK257"/>
  <c r="J239"/>
  <c r="J229"/>
  <c r="J221"/>
  <c r="J171"/>
  <c r="J163"/>
  <c r="J158"/>
  <c r="BK141"/>
  <c r="J299"/>
  <c r="J285"/>
  <c r="J277"/>
  <c r="BK251"/>
  <c r="J241"/>
  <c r="J227"/>
  <c r="BK218"/>
  <c r="J194"/>
  <c r="J174"/>
  <c r="J144"/>
  <c i="4" r="BK342"/>
  <c r="J334"/>
  <c r="BK314"/>
  <c r="BK299"/>
  <c r="J289"/>
  <c r="J283"/>
  <c r="J268"/>
  <c r="BK257"/>
  <c r="BK242"/>
  <c r="BK228"/>
  <c r="J211"/>
  <c r="BK198"/>
  <c r="J171"/>
  <c r="BK156"/>
  <c r="J344"/>
  <c r="J325"/>
  <c r="BK311"/>
  <c r="BK303"/>
  <c r="BK293"/>
  <c r="BK277"/>
  <c r="BK220"/>
  <c r="BK327"/>
  <c r="J311"/>
  <c r="J299"/>
  <c r="BK289"/>
  <c r="BK266"/>
  <c r="J251"/>
  <c r="BK238"/>
  <c r="BK206"/>
  <c r="BK168"/>
  <c r="BK159"/>
  <c r="BK142"/>
  <c r="BK211"/>
  <c r="J198"/>
  <c r="BK182"/>
  <c r="J156"/>
  <c i="5" r="J189"/>
  <c r="J181"/>
  <c r="J175"/>
  <c r="BK163"/>
  <c r="J144"/>
  <c r="BK187"/>
  <c r="J150"/>
  <c r="BK142"/>
  <c r="J183"/>
  <c r="BK175"/>
  <c r="J167"/>
  <c r="BK152"/>
  <c r="J179"/>
  <c r="BK167"/>
  <c r="J140"/>
  <c i="6" r="J163"/>
  <c r="J161"/>
  <c r="BK149"/>
  <c r="BK134"/>
  <c r="J158"/>
  <c r="J151"/>
  <c r="J142"/>
  <c r="BK136"/>
  <c i="2" r="BK398"/>
  <c r="J388"/>
  <c r="BK379"/>
  <c r="BK368"/>
  <c r="J359"/>
  <c r="BK352"/>
  <c r="BK349"/>
  <c r="BK346"/>
  <c r="J336"/>
  <c r="J324"/>
  <c r="J320"/>
  <c r="BK316"/>
  <c r="BK307"/>
  <c r="BK301"/>
  <c r="J269"/>
  <c r="J246"/>
  <c r="J213"/>
  <c r="J201"/>
  <c r="BK185"/>
  <c r="J168"/>
  <c r="J156"/>
  <c r="J381"/>
  <c r="J365"/>
  <c r="BK359"/>
  <c r="J352"/>
  <c r="J348"/>
  <c r="J342"/>
  <c r="J328"/>
  <c r="BK296"/>
  <c r="BK290"/>
  <c r="BK276"/>
  <c r="J264"/>
  <c r="BK240"/>
  <c r="BK226"/>
  <c r="BK210"/>
  <c r="J196"/>
  <c r="BK180"/>
  <c r="J171"/>
  <c r="BK153"/>
  <c r="J383"/>
  <c r="J326"/>
  <c r="J322"/>
  <c r="BK320"/>
  <c r="J309"/>
  <c r="BK293"/>
  <c r="BK266"/>
  <c r="J240"/>
  <c r="BK230"/>
  <c r="J224"/>
  <c r="J204"/>
  <c r="J182"/>
  <c r="BK165"/>
  <c i="3" r="BK299"/>
  <c r="J289"/>
  <c r="BK283"/>
  <c r="BK281"/>
  <c r="BK265"/>
  <c r="BK255"/>
  <c r="BK246"/>
  <c r="J218"/>
  <c r="BK174"/>
  <c r="BK161"/>
  <c r="J141"/>
  <c r="J288"/>
  <c r="BK277"/>
  <c r="BK259"/>
  <c r="BK241"/>
  <c r="BK231"/>
  <c r="J223"/>
  <c r="J197"/>
  <c r="J190"/>
  <c r="J161"/>
  <c r="BK147"/>
  <c r="BK303"/>
  <c r="BK287"/>
  <c r="BK279"/>
  <c r="J269"/>
  <c r="BK249"/>
  <c r="J236"/>
  <c r="BK223"/>
  <c r="J208"/>
  <c r="J182"/>
  <c r="BK166"/>
  <c r="J150"/>
  <c i="4" r="J327"/>
  <c r="BK305"/>
  <c r="BK300"/>
  <c r="BK295"/>
  <c r="BK287"/>
  <c r="BK279"/>
  <c r="J262"/>
  <c r="BK244"/>
  <c r="J233"/>
  <c r="J215"/>
  <c r="BK184"/>
  <c r="BK176"/>
  <c r="J168"/>
  <c r="J153"/>
  <c r="J142"/>
  <c r="BK334"/>
  <c r="BK322"/>
  <c r="J287"/>
  <c r="J279"/>
  <c r="J266"/>
  <c r="BK251"/>
  <c r="BK246"/>
  <c r="J242"/>
  <c r="BK240"/>
  <c r="J238"/>
  <c r="J236"/>
  <c r="J228"/>
  <c r="J225"/>
  <c r="BK329"/>
  <c r="J314"/>
  <c r="BK301"/>
  <c r="J297"/>
  <c r="BK273"/>
  <c r="J257"/>
  <c r="BK248"/>
  <c r="BK233"/>
  <c r="BK190"/>
  <c r="J182"/>
  <c r="BK215"/>
  <c r="J206"/>
  <c r="J190"/>
  <c r="J176"/>
  <c r="J162"/>
  <c r="BK145"/>
  <c i="5" r="J187"/>
  <c r="BK169"/>
  <c r="BK150"/>
  <c r="BK189"/>
  <c r="BK159"/>
  <c r="J152"/>
  <c r="BK146"/>
  <c r="BK171"/>
  <c r="BK161"/>
  <c r="BK137"/>
  <c r="BK133"/>
  <c r="J171"/>
  <c r="J163"/>
  <c r="BK144"/>
  <c i="6" r="J155"/>
  <c r="J147"/>
  <c r="J140"/>
  <c r="J165"/>
  <c r="BK155"/>
  <c r="BK147"/>
  <c i="2" l="1" r="P142"/>
  <c r="P223"/>
  <c r="P229"/>
  <c r="P234"/>
  <c r="BK268"/>
  <c r="J268"/>
  <c r="J102"/>
  <c r="T284"/>
  <c r="P361"/>
  <c r="R372"/>
  <c r="P395"/>
  <c r="P394"/>
  <c i="3" r="BK140"/>
  <c r="J140"/>
  <c r="J98"/>
  <c r="P140"/>
  <c r="BK193"/>
  <c r="J193"/>
  <c r="J99"/>
  <c r="T193"/>
  <c r="T202"/>
  <c r="BK238"/>
  <c r="J238"/>
  <c r="J102"/>
  <c r="BK306"/>
  <c r="J306"/>
  <c r="J108"/>
  <c i="4" r="BK141"/>
  <c r="J141"/>
  <c r="J98"/>
  <c r="R214"/>
  <c r="R219"/>
  <c r="R250"/>
  <c r="BK265"/>
  <c r="J265"/>
  <c r="J102"/>
  <c r="P307"/>
  <c r="P318"/>
  <c r="BK341"/>
  <c r="J341"/>
  <c r="J109"/>
  <c i="5" r="P132"/>
  <c r="BK139"/>
  <c r="J139"/>
  <c r="J99"/>
  <c r="T154"/>
  <c i="6" r="T133"/>
  <c i="2" r="BK142"/>
  <c r="J142"/>
  <c r="J98"/>
  <c r="BK223"/>
  <c r="J223"/>
  <c r="J99"/>
  <c r="BK229"/>
  <c r="J229"/>
  <c r="J100"/>
  <c r="T229"/>
  <c r="T234"/>
  <c r="T268"/>
  <c r="P284"/>
  <c r="T361"/>
  <c r="T372"/>
  <c r="R395"/>
  <c r="R394"/>
  <c i="3" r="R140"/>
  <c r="P193"/>
  <c r="R202"/>
  <c r="R238"/>
  <c r="R306"/>
  <c r="R305"/>
  <c i="4" r="R141"/>
  <c r="BK214"/>
  <c r="J214"/>
  <c r="J99"/>
  <c r="BK219"/>
  <c r="J219"/>
  <c r="J100"/>
  <c r="BK250"/>
  <c r="J250"/>
  <c r="J101"/>
  <c r="P265"/>
  <c r="R307"/>
  <c r="T318"/>
  <c r="P341"/>
  <c r="P340"/>
  <c i="5" r="R132"/>
  <c r="P139"/>
  <c r="R154"/>
  <c i="6" r="BK133"/>
  <c r="J133"/>
  <c r="J98"/>
  <c r="BK146"/>
  <c r="J146"/>
  <c r="J99"/>
  <c r="T146"/>
  <c r="BK160"/>
  <c r="J160"/>
  <c r="J101"/>
  <c r="P160"/>
  <c i="2" r="R142"/>
  <c r="R223"/>
  <c r="R229"/>
  <c r="R234"/>
  <c r="P268"/>
  <c r="R284"/>
  <c r="R361"/>
  <c r="P372"/>
  <c r="T395"/>
  <c r="T394"/>
  <c i="3" r="T140"/>
  <c r="R193"/>
  <c r="P202"/>
  <c r="P238"/>
  <c r="P306"/>
  <c r="P305"/>
  <c i="4" r="P141"/>
  <c r="T214"/>
  <c r="P219"/>
  <c r="P250"/>
  <c r="T265"/>
  <c r="T307"/>
  <c r="R318"/>
  <c r="R341"/>
  <c r="R340"/>
  <c i="5" r="BK132"/>
  <c r="J132"/>
  <c r="J98"/>
  <c r="T139"/>
  <c r="P154"/>
  <c i="6" r="P133"/>
  <c r="P132"/>
  <c r="P131"/>
  <c i="1" r="AU99"/>
  <c i="6" r="P146"/>
  <c r="R160"/>
  <c i="2" r="T142"/>
  <c r="T141"/>
  <c r="T140"/>
  <c r="T223"/>
  <c r="BK234"/>
  <c r="J234"/>
  <c r="J101"/>
  <c r="R268"/>
  <c r="BK284"/>
  <c r="J284"/>
  <c r="J103"/>
  <c r="BK361"/>
  <c r="J361"/>
  <c r="J104"/>
  <c r="BK372"/>
  <c r="J372"/>
  <c r="J105"/>
  <c r="BK395"/>
  <c r="J395"/>
  <c r="J110"/>
  <c i="3" r="BK202"/>
  <c r="J202"/>
  <c r="J100"/>
  <c r="T238"/>
  <c r="T306"/>
  <c r="T305"/>
  <c i="4" r="T141"/>
  <c r="T140"/>
  <c r="P214"/>
  <c r="T219"/>
  <c r="T250"/>
  <c r="R265"/>
  <c r="BK307"/>
  <c r="J307"/>
  <c r="J103"/>
  <c r="BK318"/>
  <c r="J318"/>
  <c r="J104"/>
  <c r="T341"/>
  <c r="T340"/>
  <c i="5" r="T132"/>
  <c r="T131"/>
  <c r="T130"/>
  <c r="R139"/>
  <c r="BK154"/>
  <c r="J154"/>
  <c r="J100"/>
  <c i="6" r="R133"/>
  <c r="R132"/>
  <c r="R131"/>
  <c r="R146"/>
  <c r="T160"/>
  <c i="4" r="BK337"/>
  <c r="J337"/>
  <c r="J107"/>
  <c i="3" r="BK295"/>
  <c r="J295"/>
  <c r="J103"/>
  <c r="BK298"/>
  <c r="J298"/>
  <c r="J104"/>
  <c i="2" r="BK391"/>
  <c r="J391"/>
  <c r="J108"/>
  <c i="3" r="BK302"/>
  <c r="J302"/>
  <c r="J106"/>
  <c i="6" r="BK157"/>
  <c r="J157"/>
  <c r="J100"/>
  <c i="2" r="BK387"/>
  <c r="J387"/>
  <c r="J106"/>
  <c i="3" r="BK235"/>
  <c r="J235"/>
  <c r="J101"/>
  <c i="4" r="BK333"/>
  <c r="J333"/>
  <c r="J105"/>
  <c i="6" r="E85"/>
  <c r="J89"/>
  <c r="BE134"/>
  <c r="BE138"/>
  <c r="BE140"/>
  <c r="BE144"/>
  <c r="BE149"/>
  <c r="BE153"/>
  <c r="BE158"/>
  <c r="BE161"/>
  <c r="BE163"/>
  <c r="BE165"/>
  <c r="F92"/>
  <c r="BE136"/>
  <c r="BE142"/>
  <c r="BE147"/>
  <c r="BE151"/>
  <c r="BE155"/>
  <c i="5" r="BE140"/>
  <c r="BE144"/>
  <c r="BE150"/>
  <c r="BE173"/>
  <c r="E85"/>
  <c r="J89"/>
  <c r="BE142"/>
  <c r="BE146"/>
  <c r="BE148"/>
  <c r="BE155"/>
  <c r="BE157"/>
  <c r="BE159"/>
  <c r="BE167"/>
  <c r="BE181"/>
  <c r="BE161"/>
  <c r="BE163"/>
  <c r="BE171"/>
  <c r="BE175"/>
  <c r="BE185"/>
  <c r="BE191"/>
  <c r="F92"/>
  <c r="BE133"/>
  <c r="BE135"/>
  <c r="BE137"/>
  <c r="BE152"/>
  <c r="BE165"/>
  <c r="BE169"/>
  <c r="BE177"/>
  <c r="BE179"/>
  <c r="BE183"/>
  <c r="BE187"/>
  <c r="BE189"/>
  <c i="3" r="BK139"/>
  <c r="J139"/>
  <c r="J97"/>
  <c i="4" r="E129"/>
  <c r="BE142"/>
  <c r="BE168"/>
  <c r="BE179"/>
  <c r="BE190"/>
  <c r="BE206"/>
  <c r="BE208"/>
  <c r="F136"/>
  <c r="BE150"/>
  <c r="BE156"/>
  <c r="BE162"/>
  <c r="BE171"/>
  <c r="BE176"/>
  <c r="BE184"/>
  <c r="BE198"/>
  <c r="BE204"/>
  <c r="BE211"/>
  <c r="BE228"/>
  <c r="BE236"/>
  <c r="BE246"/>
  <c r="BE257"/>
  <c r="BE262"/>
  <c r="BE268"/>
  <c r="BE271"/>
  <c r="BE279"/>
  <c r="BE287"/>
  <c r="BE297"/>
  <c r="BE301"/>
  <c r="BE305"/>
  <c r="BE316"/>
  <c r="BE322"/>
  <c r="BE325"/>
  <c r="BE329"/>
  <c r="BE338"/>
  <c r="BE342"/>
  <c r="BE217"/>
  <c r="BE225"/>
  <c r="BE233"/>
  <c r="BE238"/>
  <c r="BE244"/>
  <c r="BE248"/>
  <c r="BE281"/>
  <c r="BE291"/>
  <c r="BE300"/>
  <c r="BE308"/>
  <c r="BE311"/>
  <c r="BE314"/>
  <c r="BE319"/>
  <c r="BE344"/>
  <c r="J89"/>
  <c r="BE145"/>
  <c r="BE153"/>
  <c r="BE159"/>
  <c r="BE165"/>
  <c r="BE174"/>
  <c r="BE182"/>
  <c r="BE187"/>
  <c r="BE195"/>
  <c r="BE201"/>
  <c r="BE215"/>
  <c r="BE220"/>
  <c r="BE240"/>
  <c r="BE242"/>
  <c r="BE251"/>
  <c r="BE266"/>
  <c r="BE273"/>
  <c r="BE275"/>
  <c r="BE277"/>
  <c r="BE283"/>
  <c r="BE285"/>
  <c r="BE289"/>
  <c r="BE293"/>
  <c r="BE295"/>
  <c r="BE299"/>
  <c r="BE303"/>
  <c r="BE327"/>
  <c r="BE331"/>
  <c r="BE334"/>
  <c i="2" r="BK141"/>
  <c r="J141"/>
  <c r="J97"/>
  <c i="3" r="J89"/>
  <c r="F92"/>
  <c r="E128"/>
  <c r="BE161"/>
  <c r="BE166"/>
  <c r="BE174"/>
  <c r="BE185"/>
  <c r="BE194"/>
  <c r="BE208"/>
  <c r="BE218"/>
  <c r="BE223"/>
  <c r="BE233"/>
  <c r="BE241"/>
  <c r="BE246"/>
  <c r="BE249"/>
  <c r="BE253"/>
  <c r="BE259"/>
  <c r="BE261"/>
  <c r="BE263"/>
  <c r="BE277"/>
  <c r="BE285"/>
  <c r="BE293"/>
  <c r="BE144"/>
  <c r="BE150"/>
  <c r="BE169"/>
  <c r="BE177"/>
  <c r="BE190"/>
  <c r="BE197"/>
  <c r="BE229"/>
  <c r="BE231"/>
  <c r="BE239"/>
  <c r="BE257"/>
  <c r="BE265"/>
  <c r="BE267"/>
  <c r="BE275"/>
  <c r="BE279"/>
  <c r="BE283"/>
  <c r="BE287"/>
  <c r="BE288"/>
  <c r="BE289"/>
  <c r="BE296"/>
  <c r="BE299"/>
  <c r="BE303"/>
  <c r="BE307"/>
  <c r="BE141"/>
  <c r="BE147"/>
  <c r="BE153"/>
  <c r="BE158"/>
  <c r="BE163"/>
  <c r="BE171"/>
  <c r="BE182"/>
  <c r="BE203"/>
  <c r="BE213"/>
  <c r="BE221"/>
  <c r="BE225"/>
  <c r="BE227"/>
  <c r="BE236"/>
  <c r="BE244"/>
  <c r="BE251"/>
  <c r="BE255"/>
  <c r="BE269"/>
  <c r="BE271"/>
  <c r="BE273"/>
  <c r="BE281"/>
  <c r="BE291"/>
  <c r="BE309"/>
  <c i="2" r="E85"/>
  <c r="BE162"/>
  <c r="BE165"/>
  <c r="BE168"/>
  <c r="BE177"/>
  <c r="BE185"/>
  <c r="BE190"/>
  <c r="BE204"/>
  <c r="BE213"/>
  <c r="BE215"/>
  <c r="BE226"/>
  <c r="BE246"/>
  <c r="BE254"/>
  <c r="BE262"/>
  <c r="BE285"/>
  <c r="BE290"/>
  <c r="BE309"/>
  <c r="BE318"/>
  <c r="BE322"/>
  <c r="BE326"/>
  <c r="BE330"/>
  <c r="BE338"/>
  <c r="BE376"/>
  <c r="BE381"/>
  <c r="BE383"/>
  <c r="BE396"/>
  <c r="BE398"/>
  <c r="J134"/>
  <c r="BE148"/>
  <c r="BE153"/>
  <c r="BE156"/>
  <c r="BE159"/>
  <c r="BE171"/>
  <c r="BE182"/>
  <c r="BE196"/>
  <c r="BE201"/>
  <c r="BE210"/>
  <c r="BE224"/>
  <c r="BE232"/>
  <c r="BE235"/>
  <c r="BE258"/>
  <c r="BE264"/>
  <c r="BE269"/>
  <c r="BE281"/>
  <c r="BE287"/>
  <c r="BE293"/>
  <c r="BE296"/>
  <c r="BE303"/>
  <c r="BE307"/>
  <c r="BE314"/>
  <c r="BE316"/>
  <c r="BE320"/>
  <c r="BE334"/>
  <c r="BE344"/>
  <c r="BE350"/>
  <c r="BE357"/>
  <c r="BE365"/>
  <c r="BE370"/>
  <c r="F92"/>
  <c r="BE143"/>
  <c r="BE180"/>
  <c r="BE188"/>
  <c r="BE193"/>
  <c r="BE217"/>
  <c r="BE220"/>
  <c r="BE230"/>
  <c r="BE240"/>
  <c r="BE251"/>
  <c r="BE256"/>
  <c r="BE260"/>
  <c r="BE266"/>
  <c r="BE276"/>
  <c r="BE298"/>
  <c r="BE301"/>
  <c r="BE305"/>
  <c r="BE312"/>
  <c r="BE324"/>
  <c r="BE328"/>
  <c r="BE332"/>
  <c r="BE336"/>
  <c r="BE340"/>
  <c r="BE342"/>
  <c r="BE346"/>
  <c r="BE347"/>
  <c r="BE348"/>
  <c r="BE349"/>
  <c r="BE352"/>
  <c r="BE355"/>
  <c r="BE359"/>
  <c r="BE362"/>
  <c r="BE368"/>
  <c r="BE373"/>
  <c r="BE379"/>
  <c r="BE385"/>
  <c r="BE388"/>
  <c r="BE392"/>
  <c r="F38"/>
  <c i="1" r="BC95"/>
  <c i="2" r="F39"/>
  <c i="1" r="BD95"/>
  <c i="3" r="F39"/>
  <c i="1" r="BD96"/>
  <c i="4" r="F39"/>
  <c i="1" r="BD97"/>
  <c i="6" r="F36"/>
  <c i="1" r="BA99"/>
  <c i="5" r="F36"/>
  <c i="1" r="BA98"/>
  <c i="6" r="F38"/>
  <c i="1" r="BC99"/>
  <c i="5" r="F39"/>
  <c i="1" r="BD98"/>
  <c i="2" r="F37"/>
  <c i="1" r="BB95"/>
  <c i="2" r="J36"/>
  <c i="1" r="AW95"/>
  <c i="3" r="J36"/>
  <c i="1" r="AW96"/>
  <c i="3" r="F37"/>
  <c i="1" r="BB96"/>
  <c i="4" r="J36"/>
  <c i="1" r="AW97"/>
  <c i="4" r="F37"/>
  <c i="1" r="BB97"/>
  <c i="5" r="F38"/>
  <c i="1" r="BC98"/>
  <c i="2" r="F36"/>
  <c i="1" r="BA95"/>
  <c i="3" r="F36"/>
  <c i="1" r="BA96"/>
  <c i="3" r="F38"/>
  <c i="1" r="BC96"/>
  <c i="4" r="F38"/>
  <c i="1" r="BC97"/>
  <c i="4" r="F36"/>
  <c i="1" r="BA97"/>
  <c i="6" r="F39"/>
  <c i="1" r="BD99"/>
  <c i="6" r="F37"/>
  <c i="1" r="BB99"/>
  <c i="5" r="F37"/>
  <c i="1" r="BB98"/>
  <c i="6" r="J36"/>
  <c i="1" r="AW99"/>
  <c i="5" r="J36"/>
  <c i="1" r="AW98"/>
  <c i="4" l="1" r="T139"/>
  <c i="3" r="T139"/>
  <c r="T138"/>
  <c i="2" r="R141"/>
  <c r="R140"/>
  <c i="4" r="R140"/>
  <c r="R139"/>
  <c i="5" r="P131"/>
  <c r="P130"/>
  <c i="1" r="AU98"/>
  <c i="3" r="P139"/>
  <c r="P138"/>
  <c i="1" r="AU96"/>
  <c i="4" r="P140"/>
  <c r="P139"/>
  <c i="1" r="AU97"/>
  <c i="5" r="R131"/>
  <c r="R130"/>
  <c i="3" r="R139"/>
  <c r="R138"/>
  <c i="6" r="T132"/>
  <c r="T131"/>
  <c i="2" r="P141"/>
  <c r="P140"/>
  <c i="1" r="AU95"/>
  <c i="6" r="BK132"/>
  <c r="J132"/>
  <c r="J97"/>
  <c i="2" r="BK394"/>
  <c r="J394"/>
  <c r="J109"/>
  <c i="3" r="BK301"/>
  <c r="J301"/>
  <c r="J105"/>
  <c i="5" r="BK131"/>
  <c r="J131"/>
  <c r="J97"/>
  <c i="3" r="BK305"/>
  <c r="J305"/>
  <c r="J107"/>
  <c i="4" r="BK140"/>
  <c r="BK139"/>
  <c r="J139"/>
  <c r="J96"/>
  <c r="J30"/>
  <c r="BK336"/>
  <c r="J336"/>
  <c r="J106"/>
  <c r="BK340"/>
  <c r="J340"/>
  <c r="J108"/>
  <c i="2" r="BK390"/>
  <c r="J390"/>
  <c r="J107"/>
  <c i="3" r="BK138"/>
  <c r="J138"/>
  <c r="J96"/>
  <c r="J30"/>
  <c i="2" r="BK140"/>
  <c r="J140"/>
  <c r="J96"/>
  <c r="J30"/>
  <c i="4" r="J118"/>
  <c r="J112"/>
  <c r="J120"/>
  <c i="1" r="BD94"/>
  <c r="W33"/>
  <c r="BA94"/>
  <c r="W30"/>
  <c r="BC94"/>
  <c r="W32"/>
  <c i="3" r="J117"/>
  <c r="J111"/>
  <c r="J119"/>
  <c i="1" r="BB94"/>
  <c r="W31"/>
  <c i="2" r="J119"/>
  <c r="J113"/>
  <c r="J31"/>
  <c r="J32"/>
  <c i="1" r="AG95"/>
  <c i="4" l="1" r="J31"/>
  <c r="BE118"/>
  <c r="J140"/>
  <c r="J97"/>
  <c i="5" r="BK130"/>
  <c r="J130"/>
  <c r="J96"/>
  <c r="J30"/>
  <c i="6" r="BK131"/>
  <c r="J131"/>
  <c r="J96"/>
  <c r="J30"/>
  <c i="3" r="J31"/>
  <c r="BE117"/>
  <c i="2" r="BE119"/>
  <c i="1" r="AU94"/>
  <c i="4" r="J32"/>
  <c i="1" r="AG97"/>
  <c i="4" r="J35"/>
  <c i="1" r="AV97"/>
  <c r="AT97"/>
  <c i="5" r="J109"/>
  <c r="J103"/>
  <c r="J111"/>
  <c i="6" r="J110"/>
  <c r="BE110"/>
  <c r="J35"/>
  <c i="1" r="AV99"/>
  <c r="AT99"/>
  <c i="2" r="J121"/>
  <c i="3" r="J32"/>
  <c i="1" r="AG96"/>
  <c i="3" r="J35"/>
  <c i="1" r="AV96"/>
  <c r="AT96"/>
  <c i="3" r="F35"/>
  <c i="1" r="AZ96"/>
  <c i="4" r="F35"/>
  <c i="1" r="AZ97"/>
  <c i="2" r="F35"/>
  <c i="1" r="AZ95"/>
  <c r="AW94"/>
  <c r="AK30"/>
  <c r="AX94"/>
  <c i="2" r="J35"/>
  <c i="1" r="AV95"/>
  <c r="AT95"/>
  <c r="AN95"/>
  <c r="AY94"/>
  <c i="4" l="1" r="J41"/>
  <c i="5" r="BE109"/>
  <c r="J31"/>
  <c i="3" r="J41"/>
  <c i="1" r="AN96"/>
  <c i="2" r="J41"/>
  <c i="1" r="AN97"/>
  <c i="6" r="J104"/>
  <c r="J31"/>
  <c r="J32"/>
  <c i="1" r="AG99"/>
  <c r="AN99"/>
  <c i="5" r="F35"/>
  <c i="1" r="AZ98"/>
  <c i="6" r="F35"/>
  <c i="1" r="AZ99"/>
  <c i="5" r="J32"/>
  <c i="1" r="AG98"/>
  <c i="6" l="1" r="J41"/>
  <c i="1" r="AZ94"/>
  <c r="W29"/>
  <c i="5" r="J35"/>
  <c i="1" r="AV98"/>
  <c r="AT98"/>
  <c i="6" r="J112"/>
  <c i="1" r="AG94"/>
  <c r="AK26"/>
  <c i="5" l="1" r="J41"/>
  <c i="1" r="AN98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<sst xmlns="http://schemas.openxmlformats.org/spreadsheetml/2006/main">
  <si>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</si>
  <si>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</si>
  <si>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</si>
  <si>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</si>
  <si>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</si>
  <si>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{045b3e35-3e6b-4089-9ed6-54f9b408ec5b}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</si>
  <si>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</si>
  <si>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</si>
  <si>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</si>
  <si>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</si>
  <si>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</si>
  <si>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</si>
  <si>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</si>
  <si>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</si>
  <si>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</si>
  <si>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</si>
  <si>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</si>
  <si>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Střední škola zemědělská a veterinární Lanškroun</t>
  </si>
  <si>
    <t>KSO:</t>
  </si>
  <si>
    <t>CC-CZ:</t>
  </si>
  <si>
    <t>Místo:</t>
  </si>
  <si>
    <t xml:space="preserve"> </t>
  </si>
  <si>
    <t>Datum:</t>
  </si>
  <si>
    <t>5. 4. 2022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</si>
  <si>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</si>
  <si>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</si>
  <si>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</si>
  <si>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</si>
  <si>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</si>
  <si>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</si>
  <si>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</si>
  <si>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</si>
  <si>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</si>
  <si>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</si>
  <si>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</si>
  <si>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</si>
  <si>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</si>
  <si>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</si>
  <si>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</si>
  <si>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</si>
  <si>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</si>
  <si>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</si>
  <si>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</si>
  <si>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</si>
  <si>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</si>
  <si>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</si>
  <si>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</si>
  <si>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</si>
  <si>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</si>
  <si>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</si>
  <si>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</si>
  <si>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</si>
  <si>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</si>
  <si>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</si>
  <si>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</si>
  <si>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</si>
  <si>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</si>
  <si>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</si>
  <si>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</si>
  <si>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</si>
  <si>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</si>
  <si>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</si>
  <si>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</si>
  <si>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</si>
  <si>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</si>
  <si>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</si>
  <si>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</si>
  <si>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</si>
  <si>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</si>
  <si>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</si>
  <si>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</si>
  <si>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</si>
  <si>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</si>
  <si>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</si>
  <si>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</si>
  <si>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</si>
  <si>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</si>
  <si>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</si>
  <si>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</si>
  <si>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Hospodaření se srážkovými vodami</t>
  </si>
  <si>
    <t>STA</t>
  </si>
  <si>
    <t>1</t>
  </si>
  <si>
    <t>{1261ac78-706c-4dc0-9cd9-97e453b321c8}</t>
  </si>
  <si>
    <t>2</t>
  </si>
  <si>
    <t>IO 02</t>
  </si>
  <si>
    <t xml:space="preserve">Hospodaření  se srážkoými vodami</t>
  </si>
  <si>
    <t>{f1f06967-b10b-486f-9c2c-81d64edadc2f}</t>
  </si>
  <si>
    <t>IO 03</t>
  </si>
  <si>
    <t>{f48b5efa-3491-4e62-a964-5ddadc130e65}</t>
  </si>
  <si>
    <t>EL</t>
  </si>
  <si>
    <t>Elektroinstalace</t>
  </si>
  <si>
    <t>{96095afe-62dd-4ffc-90db-97ba6e5bf863}</t>
  </si>
  <si>
    <t>VON</t>
  </si>
  <si>
    <t>Vedlejší a ostatní náklady</t>
  </si>
  <si>
    <t>{64b39d85-faf8-47d2-9339-57b6feba70aa}</t>
  </si>
  <si>
    <t>KRYCÍ LIST SOUPISU PRACÍ</t>
  </si>
  <si>
    <t>Objekt:</t>
  </si>
  <si>
    <t>IO 01 - Hospodaření se srážkovými vodami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</si>
  <si>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</si>
  <si>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</si>
  <si>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</si>
  <si>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</si>
  <si>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</si>
  <si>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</si>
  <si>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</si>
  <si>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</si>
  <si>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</si>
  <si>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</si>
  <si>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</si>
  <si>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</si>
  <si>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</si>
  <si>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</si>
  <si>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</si>
  <si>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</si>
  <si>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</si>
  <si>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</si>
  <si>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</si>
  <si>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M - Práce a dodávky M</t>
  </si>
  <si>
    <t xml:space="preserve">    23-M - Montáže potrubí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</si>
  <si>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</si>
  <si>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</si>
  <si>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</si>
  <si>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</si>
  <si>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</si>
  <si>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</si>
  <si>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</si>
  <si>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</si>
  <si>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</si>
  <si>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</si>
  <si>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</si>
  <si>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</si>
  <si>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</si>
  <si>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</si>
  <si>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</si>
  <si>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</si>
  <si>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</si>
  <si>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</si>
  <si>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</si>
  <si>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</si>
  <si>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</si>
  <si>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</si>
  <si>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</si>
  <si>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</si>
  <si>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</si>
  <si>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</si>
  <si>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</si>
  <si>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</si>
  <si>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</si>
  <si>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300 mm strojně pl přes 200 m2</t>
  </si>
  <si>
    <t>m2</t>
  </si>
  <si>
    <t>4</t>
  </si>
  <si>
    <t>-1674003124</t>
  </si>
  <si>
    <t>PP</t>
  </si>
  <si>
    <t>VV</t>
  </si>
  <si>
    <t>"štěrk" 16*1,2</t>
  </si>
  <si>
    <t>"asfalt"22*1,2</t>
  </si>
  <si>
    <t>Součet</t>
  </si>
  <si>
    <t>113107231</t>
  </si>
  <si>
    <t>Odstranění podkladu z betonu prostého tl 150 mm strojně pl přes 200 m2</t>
  </si>
  <si>
    <t>1471260813</t>
  </si>
  <si>
    <t>"asfalt" 22*1,2</t>
  </si>
  <si>
    <t>"beton" 7*1,2</t>
  </si>
  <si>
    <t>3</t>
  </si>
  <si>
    <t>113107242</t>
  </si>
  <si>
    <t>Odstranění podkladu živičného tl 100 mm strojně pl přes 200 m2</t>
  </si>
  <si>
    <t>-1279871899</t>
  </si>
  <si>
    <t>113151111</t>
  </si>
  <si>
    <t>Rozebrání zpevněných ploch ze silničních dílců</t>
  </si>
  <si>
    <t>1270597723</t>
  </si>
  <si>
    <t>61*3</t>
  </si>
  <si>
    <t>5</t>
  </si>
  <si>
    <t>115101201</t>
  </si>
  <si>
    <t>Čerpání vody na dopravní výšku do 10 m průměrný přítok do 500 l/min</t>
  </si>
  <si>
    <t>hod</t>
  </si>
  <si>
    <t>874297814</t>
  </si>
  <si>
    <t>10*30*8</t>
  </si>
  <si>
    <t>6</t>
  </si>
  <si>
    <t>115101301</t>
  </si>
  <si>
    <t>Pohotovost čerpací soupravy pro dopravní výšku do 10 m přítok do 500 l/min</t>
  </si>
  <si>
    <t>den</t>
  </si>
  <si>
    <t>-1058713007</t>
  </si>
  <si>
    <t>10*30</t>
  </si>
  <si>
    <t>7</t>
  </si>
  <si>
    <t>121151103</t>
  </si>
  <si>
    <t>Sejmutí ornice plochy do 100 m2 tl vrstvy do 200 mm strojně</t>
  </si>
  <si>
    <t>-395962639</t>
  </si>
  <si>
    <t>442*1,2</t>
  </si>
  <si>
    <t>8</t>
  </si>
  <si>
    <t>131351105</t>
  </si>
  <si>
    <t>Hloubení jam nezapažených v hornině třídy těžitelnosti II, skupiny 4 objem do 1000 m3 strojně</t>
  </si>
  <si>
    <t>m3</t>
  </si>
  <si>
    <t>1503529273</t>
  </si>
  <si>
    <t>"retenční nádrž"7*14*4,5+17,5*4,5*4,5+7*4,5*4,5</t>
  </si>
  <si>
    <t>9</t>
  </si>
  <si>
    <t>132354206</t>
  </si>
  <si>
    <t>Hloubení zapažených rýh š do 2000 mm v hornině třídy těžitelnosti II, skupiny 4 objem do 5000 m3</t>
  </si>
  <si>
    <t>-1767726913</t>
  </si>
  <si>
    <t>"DN 150" 416*1,2*1,9</t>
  </si>
  <si>
    <t>"DN 200" 17*1,2*1,9</t>
  </si>
  <si>
    <t>" DN 40" 125*1*1,7</t>
  </si>
  <si>
    <t>10</t>
  </si>
  <si>
    <t>151811131</t>
  </si>
  <si>
    <t>Osazení pažicího boxu hl výkopu do 4 m š do 1,2 m</t>
  </si>
  <si>
    <t>122399936</t>
  </si>
  <si>
    <t>558*1,8*2</t>
  </si>
  <si>
    <t>11</t>
  </si>
  <si>
    <t>151811231</t>
  </si>
  <si>
    <t>Odstranění pažicího boxu hl výkopu do 4 m š do 1,2 m</t>
  </si>
  <si>
    <t>1349361636</t>
  </si>
  <si>
    <t>12</t>
  </si>
  <si>
    <t>162351123</t>
  </si>
  <si>
    <t>Vodorovné přemístění do 500 m výkopku/sypaniny z hornin třídy těžitelnosti II, skupiny 4 a 5</t>
  </si>
  <si>
    <t>1582205218</t>
  </si>
  <si>
    <t>(937,125+1199,74)-835,534</t>
  </si>
  <si>
    <t>13</t>
  </si>
  <si>
    <t>162751137</t>
  </si>
  <si>
    <t>Vodorovné přemístění do 10000 m výkopku/sypaniny z horniny třídy těžitelnosti II, skupiny 4 a 5</t>
  </si>
  <si>
    <t>1995180419</t>
  </si>
  <si>
    <t>0,26*856,690+24,5+64,46+34,125+278,590+7*13*2,32</t>
  </si>
  <si>
    <t>14</t>
  </si>
  <si>
    <t>167151112</t>
  </si>
  <si>
    <t>Nakládání výkopku z hornin třídy těžitelnosti II, skupiny 4 a 5 přes 100 m3</t>
  </si>
  <si>
    <t>19460087</t>
  </si>
  <si>
    <t>171201231</t>
  </si>
  <si>
    <t>Poplatek za uložení zeminy a kamení na recyklační skládce (skládkovné) kód odpadu 17 05 04</t>
  </si>
  <si>
    <t>t</t>
  </si>
  <si>
    <t>-526230478</t>
  </si>
  <si>
    <t>835,534*1,8</t>
  </si>
  <si>
    <t>16</t>
  </si>
  <si>
    <t>171251201</t>
  </si>
  <si>
    <t>Uložení sypaniny na skládky nebo meziskládky</t>
  </si>
  <si>
    <t>-1581080647</t>
  </si>
  <si>
    <t>937,125+1199,740</t>
  </si>
  <si>
    <t>17</t>
  </si>
  <si>
    <t>174101101</t>
  </si>
  <si>
    <t>Zásyp jam, šachet rýh nebo kolem objektů sypaninou se zhutněním</t>
  </si>
  <si>
    <t>1806806849</t>
  </si>
  <si>
    <t>"potrubí" 1199,740-64,46-278,59</t>
  </si>
  <si>
    <t>"retence" 937,125-7*13*2,32-28-29,4</t>
  </si>
  <si>
    <t>18</t>
  </si>
  <si>
    <t>M</t>
  </si>
  <si>
    <t>58331200</t>
  </si>
  <si>
    <t>štěrkopísek netříděný zásypový</t>
  </si>
  <si>
    <t>-2072843043</t>
  </si>
  <si>
    <t xml:space="preserve">"potrubí  26% ve zpevněném" 0,26*856,690*1,8</t>
  </si>
  <si>
    <t>19</t>
  </si>
  <si>
    <t>175151101</t>
  </si>
  <si>
    <t>Obsypání potrubí strojně sypaninou bez prohození, uloženou do 3 m</t>
  </si>
  <si>
    <t>-932068080</t>
  </si>
  <si>
    <t>"DN 150" 416*1,2*0,45</t>
  </si>
  <si>
    <t>"DN 200" 17*1,2*0,5</t>
  </si>
  <si>
    <t>"DN 40"125*1*0,35</t>
  </si>
  <si>
    <t>20</t>
  </si>
  <si>
    <t>583373021</t>
  </si>
  <si>
    <t>štěrkopísek frakce 0/12</t>
  </si>
  <si>
    <t>340421042</t>
  </si>
  <si>
    <t>278,59*1,8</t>
  </si>
  <si>
    <t>181311103</t>
  </si>
  <si>
    <t>Rozprostření ornice tl vrstvy do 200 mm v rovině nebo ve svahu do 1:5 ručně</t>
  </si>
  <si>
    <t>-1105679264</t>
  </si>
  <si>
    <t>22</t>
  </si>
  <si>
    <t>183405211</t>
  </si>
  <si>
    <t>Výsev trávníku hydroosevem na ornici</t>
  </si>
  <si>
    <t>658729938</t>
  </si>
  <si>
    <t>23</t>
  </si>
  <si>
    <t>10364100</t>
  </si>
  <si>
    <t>zemina pro terénní úpravy - tříděná</t>
  </si>
  <si>
    <t>-920470361</t>
  </si>
  <si>
    <t>530,4*0,2*1,8</t>
  </si>
  <si>
    <t>24</t>
  </si>
  <si>
    <t>00572470</t>
  </si>
  <si>
    <t>osivo směs travní univerzál</t>
  </si>
  <si>
    <t>kg</t>
  </si>
  <si>
    <t>1390656200</t>
  </si>
  <si>
    <t>530,4/20</t>
  </si>
  <si>
    <t>Zakládání</t>
  </si>
  <si>
    <t>25</t>
  </si>
  <si>
    <t>291211111</t>
  </si>
  <si>
    <t>Zřízení plochy ze silničních panelů do lože tl 50 mm z kameniva</t>
  </si>
  <si>
    <t>-463931443</t>
  </si>
  <si>
    <t>26</t>
  </si>
  <si>
    <t>59381009</t>
  </si>
  <si>
    <t>panel silniční 3,00x1,00x0,15m</t>
  </si>
  <si>
    <t>kus</t>
  </si>
  <si>
    <t>-42752846</t>
  </si>
  <si>
    <t>24*0,25 "Přepočtené koeficientem množství</t>
  </si>
  <si>
    <t>Svislé a kompletní konstrukce</t>
  </si>
  <si>
    <t>27</t>
  </si>
  <si>
    <t>359901111</t>
  </si>
  <si>
    <t>Vyčištění stok</t>
  </si>
  <si>
    <t>m</t>
  </si>
  <si>
    <t>25169607</t>
  </si>
  <si>
    <t>28</t>
  </si>
  <si>
    <t>359901212</t>
  </si>
  <si>
    <t>Monitoring stoky jakékoli výšky na stávající kanalizaci</t>
  </si>
  <si>
    <t>567925574</t>
  </si>
  <si>
    <t>Vodorovné konstrukce</t>
  </si>
  <si>
    <t>29</t>
  </si>
  <si>
    <t>451541111</t>
  </si>
  <si>
    <t>Lože pod potrubí otevřený výkop ze štěrkodrtě</t>
  </si>
  <si>
    <t>288533904</t>
  </si>
  <si>
    <t>"šachty"14*1,5*1,5</t>
  </si>
  <si>
    <t>"retenční nádrž" 8*14*0,25</t>
  </si>
  <si>
    <t>30</t>
  </si>
  <si>
    <t>451573111</t>
  </si>
  <si>
    <t>Lože pod potrubí otevřený výkop ze štěrkopísku</t>
  </si>
  <si>
    <t>435830573</t>
  </si>
  <si>
    <t>"DN 150" 416*1,2*0,1</t>
  </si>
  <si>
    <t>"DN 200" 17*1,2*0,1</t>
  </si>
  <si>
    <t>"DN 40" 125*1*0,1</t>
  </si>
  <si>
    <t>31</t>
  </si>
  <si>
    <t>452311131</t>
  </si>
  <si>
    <t>Podkladní desky z betonu prostého tř. C 12/15 otevřený výkop</t>
  </si>
  <si>
    <t>1414262235</t>
  </si>
  <si>
    <t>"šachty" 14*1,5*1,5*0,15</t>
  </si>
  <si>
    <t>"retenční" 8*14*0,3</t>
  </si>
  <si>
    <t>32</t>
  </si>
  <si>
    <t>452368211</t>
  </si>
  <si>
    <t>Výztuž podkladních desek nebo bloků nebo pražců otevřený výkop ze svařovaných sítí Kari</t>
  </si>
  <si>
    <t>-1770551513</t>
  </si>
  <si>
    <t>8*14*0,008</t>
  </si>
  <si>
    <t>33</t>
  </si>
  <si>
    <t>452386111</t>
  </si>
  <si>
    <t>Vyrovnávací prstence z betonu prostého tř. C 25/30 v do 100 mm</t>
  </si>
  <si>
    <t>-428713479</t>
  </si>
  <si>
    <t>34</t>
  </si>
  <si>
    <t>59224184</t>
  </si>
  <si>
    <t>prstenec šachtový vyrovnávací betonový 625x120x40mm</t>
  </si>
  <si>
    <t>270892707</t>
  </si>
  <si>
    <t>35</t>
  </si>
  <si>
    <t>59224185</t>
  </si>
  <si>
    <t>prstenec šachtový vyrovnávací betonový 625x120x60mm</t>
  </si>
  <si>
    <t>-1159129866</t>
  </si>
  <si>
    <t>36</t>
  </si>
  <si>
    <t>59224176</t>
  </si>
  <si>
    <t>prstenec šachtový vyrovnávací betonový 625x120x80mm</t>
  </si>
  <si>
    <t>-325062389</t>
  </si>
  <si>
    <t>37</t>
  </si>
  <si>
    <t>59224187</t>
  </si>
  <si>
    <t>prstenec šachtový vyrovnávací betonový 625x120x100mm</t>
  </si>
  <si>
    <t>196884417</t>
  </si>
  <si>
    <t>38</t>
  </si>
  <si>
    <t>452386121</t>
  </si>
  <si>
    <t>Vyrovnávací prstence z betonu prostého tř. C 25/30 v do 200 mm</t>
  </si>
  <si>
    <t>1825372102</t>
  </si>
  <si>
    <t>39</t>
  </si>
  <si>
    <t>59224188</t>
  </si>
  <si>
    <t>prstenec šachtový vyrovnávací betonový 625x120x120mm</t>
  </si>
  <si>
    <t>157725601</t>
  </si>
  <si>
    <t>Komunikace pozemní</t>
  </si>
  <si>
    <t>40</t>
  </si>
  <si>
    <t>564861111</t>
  </si>
  <si>
    <t>Podklad ze štěrkodrtě ŠD tl 200 mm</t>
  </si>
  <si>
    <t>-576275651</t>
  </si>
  <si>
    <t>"štěrk" 26*1,2</t>
  </si>
  <si>
    <t>"panely" 61*3</t>
  </si>
  <si>
    <t>41</t>
  </si>
  <si>
    <t>567124113</t>
  </si>
  <si>
    <t>Podklad ze směsi stmelené cementem SC C 12/15 (PB III) tl 150 mm</t>
  </si>
  <si>
    <t>400074181</t>
  </si>
  <si>
    <t>42</t>
  </si>
  <si>
    <t>577144031</t>
  </si>
  <si>
    <t>Asfaltový beton vrstva obrusná ACO 11 (ABS) tř. I tl 50 mm š do 1,5 m z modifikovaného asfaltu</t>
  </si>
  <si>
    <t>2094014033</t>
  </si>
  <si>
    <t>"asfalt" 22*1,2*2</t>
  </si>
  <si>
    <t>Trubní vedení</t>
  </si>
  <si>
    <t>43</t>
  </si>
  <si>
    <t>871171211</t>
  </si>
  <si>
    <t>Montáž potrubí z PE100 SDR 11 otevřený výkop svařovaných elektrotvarovkou D 40 x 3,7 mm</t>
  </si>
  <si>
    <t>667465269</t>
  </si>
  <si>
    <t>44</t>
  </si>
  <si>
    <t>2861352511</t>
  </si>
  <si>
    <t xml:space="preserve">potrubí  PE100 RC SDR11 40x3,70 dl 12m</t>
  </si>
  <si>
    <t>205579515</t>
  </si>
  <si>
    <t>125*1,03</t>
  </si>
  <si>
    <t>45</t>
  </si>
  <si>
    <t>871313121</t>
  </si>
  <si>
    <t>Montáž kanalizačního potrubí z PVC těsněné gumovým kroužkem otevřený výkop sklon do 20 % DN 160</t>
  </si>
  <si>
    <t>-229529129</t>
  </si>
  <si>
    <t>416</t>
  </si>
  <si>
    <t>46</t>
  </si>
  <si>
    <t>28611166</t>
  </si>
  <si>
    <t>trubka kanalizační PVC DN 160x5000mm SN8</t>
  </si>
  <si>
    <t>520746491</t>
  </si>
  <si>
    <t>416*1,03</t>
  </si>
  <si>
    <t>47</t>
  </si>
  <si>
    <t>871353121</t>
  </si>
  <si>
    <t>Montáž kanalizačního potrubí z PVC těsněné gumovým kroužkem otevřený výkop sklon do 20 % DN 200</t>
  </si>
  <si>
    <t>1892621879</t>
  </si>
  <si>
    <t>48</t>
  </si>
  <si>
    <t>28611169</t>
  </si>
  <si>
    <t>trubka kanalizační PVC DN 200x5000mm SN8</t>
  </si>
  <si>
    <t>-144851199</t>
  </si>
  <si>
    <t>17*1,03</t>
  </si>
  <si>
    <t>49</t>
  </si>
  <si>
    <t>877315211</t>
  </si>
  <si>
    <t>Montáž tvarovek z tvrdého PVC-systém KG nebo z polypropylenu-systém KG 2000 jednoosé DN 160</t>
  </si>
  <si>
    <t>161794359</t>
  </si>
  <si>
    <t>50</t>
  </si>
  <si>
    <t>28611361</t>
  </si>
  <si>
    <t>koleno kanalizační PVC KG 160x45°</t>
  </si>
  <si>
    <t>-1154945222</t>
  </si>
  <si>
    <t>51</t>
  </si>
  <si>
    <t>877315221</t>
  </si>
  <si>
    <t>Montáž tvarovek z tvrdého PVC-systém KG nebo z polypropylenu-systém KG 2000 dvouosé DN 160</t>
  </si>
  <si>
    <t>-26693518</t>
  </si>
  <si>
    <t>52</t>
  </si>
  <si>
    <t>28611392</t>
  </si>
  <si>
    <t>odbočka kanalizační PVC s hrdlem 160/160/45°</t>
  </si>
  <si>
    <t>-1930843086</t>
  </si>
  <si>
    <t>53</t>
  </si>
  <si>
    <t>890311811</t>
  </si>
  <si>
    <t>Bourání šachet ze ŽB ručně obestavěného prostoru do 1,5 m3</t>
  </si>
  <si>
    <t>-1620151160</t>
  </si>
  <si>
    <t>0,4*2*2</t>
  </si>
  <si>
    <t>54</t>
  </si>
  <si>
    <t>892233122</t>
  </si>
  <si>
    <t>Proplach a dezinfekce vodovodního potrubí DN od 40 do 70</t>
  </si>
  <si>
    <t>-881573035</t>
  </si>
  <si>
    <t>55</t>
  </si>
  <si>
    <t>892241111</t>
  </si>
  <si>
    <t>Tlaková zkouška vodou potrubí do 80</t>
  </si>
  <si>
    <t>-2094438579</t>
  </si>
  <si>
    <t>56</t>
  </si>
  <si>
    <t>892372111</t>
  </si>
  <si>
    <t>Zabezpečení konců potrubí DN do 300 při tlakových zkouškách vodou</t>
  </si>
  <si>
    <t>-1615155249</t>
  </si>
  <si>
    <t>57</t>
  </si>
  <si>
    <t>894411121</t>
  </si>
  <si>
    <t>Zřízení šachet kanalizačních z betonových dílců na potrubí DN nad 200 do 300 dno beton tř. C 25/30</t>
  </si>
  <si>
    <t>1802260759</t>
  </si>
  <si>
    <t>58</t>
  </si>
  <si>
    <t>59224167</t>
  </si>
  <si>
    <t>skruž betonová přechodová 62,5/100x60x12 cm, stupadla poplastovaná</t>
  </si>
  <si>
    <t>400978766</t>
  </si>
  <si>
    <t>59</t>
  </si>
  <si>
    <t>59224075</t>
  </si>
  <si>
    <t>deska betonová zákrytová k ukončení šachet 1000/625x200mm</t>
  </si>
  <si>
    <t>-312833637</t>
  </si>
  <si>
    <t>60</t>
  </si>
  <si>
    <t>59224050</t>
  </si>
  <si>
    <t>skruž pro kanalizační šachty se zabudovanými stupadly 100x25x12cm</t>
  </si>
  <si>
    <t>594357756</t>
  </si>
  <si>
    <t>61</t>
  </si>
  <si>
    <t>59224051</t>
  </si>
  <si>
    <t>skruž pro kanalizační šachty se zabudovanými stupadly 100x50x12cm</t>
  </si>
  <si>
    <t>674388376</t>
  </si>
  <si>
    <t>62</t>
  </si>
  <si>
    <t>59224052</t>
  </si>
  <si>
    <t>skruž pro kanalizační šachty se zabudovanými stupadly 100x100x12cm</t>
  </si>
  <si>
    <t>1061302661</t>
  </si>
  <si>
    <t>63</t>
  </si>
  <si>
    <t>59224348</t>
  </si>
  <si>
    <t xml:space="preserve">těsnění elastomerové pro spojení šachetních dílů </t>
  </si>
  <si>
    <t>-1075343978</t>
  </si>
  <si>
    <t>64</t>
  </si>
  <si>
    <t>592240231</t>
  </si>
  <si>
    <t>dno betonové šachtové DN 200 betonový žlab i nástupnice 100x63,5x15cm</t>
  </si>
  <si>
    <t>1290080834</t>
  </si>
  <si>
    <t>65</t>
  </si>
  <si>
    <t>1122373</t>
  </si>
  <si>
    <t>Skruž čtvercováTZS-Q 150/75 SKC PS</t>
  </si>
  <si>
    <t>-789994841</t>
  </si>
  <si>
    <t>66</t>
  </si>
  <si>
    <t>1122313</t>
  </si>
  <si>
    <t>Skruž čtvercováTZS-Q 150/50 SKC PS</t>
  </si>
  <si>
    <t>354155353</t>
  </si>
  <si>
    <t>67</t>
  </si>
  <si>
    <t>1122303</t>
  </si>
  <si>
    <t>Skruž čtvercováTZS-Q 150/100 SKC PS</t>
  </si>
  <si>
    <t>-393069063</t>
  </si>
  <si>
    <t>68</t>
  </si>
  <si>
    <t>1126003</t>
  </si>
  <si>
    <t>Dno čtvercové TZZ-Q 150/140 BZC PS V100</t>
  </si>
  <si>
    <t>300577377</t>
  </si>
  <si>
    <t>69</t>
  </si>
  <si>
    <t>899104112</t>
  </si>
  <si>
    <t>Osazení poklopů litinových nebo ocelových včetně rámů pro třídu zatížení D400, E600</t>
  </si>
  <si>
    <t>-1250900688</t>
  </si>
  <si>
    <t>70</t>
  </si>
  <si>
    <t>28666</t>
  </si>
  <si>
    <t xml:space="preserve">poklop šachtový vč. rámu </t>
  </si>
  <si>
    <t>ks</t>
  </si>
  <si>
    <t>-1089252581</t>
  </si>
  <si>
    <t>90</t>
  </si>
  <si>
    <t>doplneno1</t>
  </si>
  <si>
    <t>D+M Kalové čerpadlo Q=7l/s, H=20m (např. SIGMA 100-KDFU-150-13-AO-03-9) vč. kabelu 20m (VIZ. VÝKRES 07 - IO 01 - RETENČNÍ NÁDRŽ)</t>
  </si>
  <si>
    <t>kpl</t>
  </si>
  <si>
    <t>678948650</t>
  </si>
  <si>
    <t>91</t>
  </si>
  <si>
    <t>doplneno2</t>
  </si>
  <si>
    <t>D+M Ponorné čerpadlo Q=1,5l/s, H=45m (např. GARDENA 6000/5 INOX AUTOMATIC) vč. kabelu 22m (VIZ. VÝKRES 18 - IO 01 - ČERPACÍ ŠACHTA)</t>
  </si>
  <si>
    <t>-1385451828</t>
  </si>
  <si>
    <t>92</t>
  </si>
  <si>
    <t>doplneno3</t>
  </si>
  <si>
    <t>D+M Lapač střešních splavenin litina DN150 (VIZ. VÝKRES 03 - SITUACE - IO 01)</t>
  </si>
  <si>
    <t>191794141</t>
  </si>
  <si>
    <t>93</t>
  </si>
  <si>
    <t>doplneno4</t>
  </si>
  <si>
    <t>Tlakové čištění stávající kanalizace DN200-250</t>
  </si>
  <si>
    <t>1437206358</t>
  </si>
  <si>
    <t>71</t>
  </si>
  <si>
    <t>R0001</t>
  </si>
  <si>
    <t xml:space="preserve">ŽB NÁDRŽ  12,96x6,88x2,32  dno+ zákrytová deska + žebřík vývrty+ utěsnění   D+M</t>
  </si>
  <si>
    <t>-1103613468</t>
  </si>
  <si>
    <t>72</t>
  </si>
  <si>
    <t>899721111</t>
  </si>
  <si>
    <t>Signalizační vodič DN do 150 mm na potrubí PVC</t>
  </si>
  <si>
    <t>1654388063</t>
  </si>
  <si>
    <t>125+1,5*2</t>
  </si>
  <si>
    <t>73</t>
  </si>
  <si>
    <t>899722114</t>
  </si>
  <si>
    <t>Krytí potrubí z plastů výstražnou fólií z PVC 40 cm</t>
  </si>
  <si>
    <t>-1543522615</t>
  </si>
  <si>
    <t>74</t>
  </si>
  <si>
    <t>R0002</t>
  </si>
  <si>
    <t>Napojení na stáv. kanalizaci</t>
  </si>
  <si>
    <t>-1872916881</t>
  </si>
  <si>
    <t>75</t>
  </si>
  <si>
    <t>R0003</t>
  </si>
  <si>
    <t>Vystrojení armaturní šachty + vystrojení vodovodu</t>
  </si>
  <si>
    <t>992076303</t>
  </si>
  <si>
    <t xml:space="preserve">Vystrojení armaturní šachty + vystrojení vodovodu
viz kladečské schema </t>
  </si>
  <si>
    <t>Ostatní konstrukce a práce, bourání</t>
  </si>
  <si>
    <t>76</t>
  </si>
  <si>
    <t>919112111</t>
  </si>
  <si>
    <t>Řezání dilatačních spár š 4 mm hl do 60 mm příčných nebo podélných v živičném krytu</t>
  </si>
  <si>
    <t>1671721606</t>
  </si>
  <si>
    <t>22*2+7*2</t>
  </si>
  <si>
    <t>77</t>
  </si>
  <si>
    <t>919122132</t>
  </si>
  <si>
    <t>Těsnění spár zálivkou za tepla pro komůrky š 20 mm hl 40 mm s těsnicím profilem</t>
  </si>
  <si>
    <t>1344492362</t>
  </si>
  <si>
    <t>22*2</t>
  </si>
  <si>
    <t>78</t>
  </si>
  <si>
    <t>919731122</t>
  </si>
  <si>
    <t>Zarovnání styčné plochy podkladu nebo krytu živičného tl do 100 mm</t>
  </si>
  <si>
    <t>-1180911475</t>
  </si>
  <si>
    <t>79</t>
  </si>
  <si>
    <t>979094441</t>
  </si>
  <si>
    <t>Očištění vybouraných silničních dílců s původním spárováním z kameniva těženého</t>
  </si>
  <si>
    <t>1165931873</t>
  </si>
  <si>
    <t>997</t>
  </si>
  <si>
    <t>Přesun sutě</t>
  </si>
  <si>
    <t>80</t>
  </si>
  <si>
    <t>997221551</t>
  </si>
  <si>
    <t>Vodorovná doprava suti ze sypkých materiálů do 1 km</t>
  </si>
  <si>
    <t>689349386</t>
  </si>
  <si>
    <t>20,064+11,31+3,072+5,808</t>
  </si>
  <si>
    <t>81</t>
  </si>
  <si>
    <t>997221559</t>
  </si>
  <si>
    <t>Příplatek ZKD 1 km u vodorovné dopravy suti ze sypkých materiálů</t>
  </si>
  <si>
    <t>1040339491</t>
  </si>
  <si>
    <t>14*40,254</t>
  </si>
  <si>
    <t>82</t>
  </si>
  <si>
    <t>997221611</t>
  </si>
  <si>
    <t>Nakládání suti na dopravní prostředky pro vodorovnou dopravu</t>
  </si>
  <si>
    <t>-1854497323</t>
  </si>
  <si>
    <t>83</t>
  </si>
  <si>
    <t>997221861</t>
  </si>
  <si>
    <t>Poplatek za uložení stavebního odpadu na recyklační skládce (skládkovné) z prostého betonu pod kódem 17 01 01</t>
  </si>
  <si>
    <t>1635102334</t>
  </si>
  <si>
    <t>84</t>
  </si>
  <si>
    <t>997221873</t>
  </si>
  <si>
    <t>Poplatek za uložení stavebního odpadu na recyklační skládce (skládkovné) zeminy a kamení zatříděného do Katalogu odpadů pod kódem 17 05 04</t>
  </si>
  <si>
    <t>-1341546038</t>
  </si>
  <si>
    <t>85</t>
  </si>
  <si>
    <t>997221875</t>
  </si>
  <si>
    <t>Poplatek za uložení stavebního odpadu na recyklační skládce (skládkovné) asfaltového bez obsahu dehtu zatříděného do Katalogu odpadů pod kódem 17 03 02</t>
  </si>
  <si>
    <t>2016696212</t>
  </si>
  <si>
    <t>998</t>
  </si>
  <si>
    <t>Přesun hmot</t>
  </si>
  <si>
    <t>86</t>
  </si>
  <si>
    <t>9982761011</t>
  </si>
  <si>
    <t>Přesun hmot pro trubní vedení z trub z plastických hmot otevřený výkop</t>
  </si>
  <si>
    <t>-846025266</t>
  </si>
  <si>
    <t>PSV</t>
  </si>
  <si>
    <t>Práce a dodávky PSV</t>
  </si>
  <si>
    <t>721</t>
  </si>
  <si>
    <t>Zdravotechnika - vnitřní kanalizace</t>
  </si>
  <si>
    <t>87</t>
  </si>
  <si>
    <t>721242105</t>
  </si>
  <si>
    <t>Lapač střešních splavenin z PP se zápachovou klapkou a lapacím košem DN 110</t>
  </si>
  <si>
    <t>934345487</t>
  </si>
  <si>
    <t>Práce a dodávky M</t>
  </si>
  <si>
    <t>23-M</t>
  </si>
  <si>
    <t>Montáže potrubí</t>
  </si>
  <si>
    <t>88</t>
  </si>
  <si>
    <t>230170004</t>
  </si>
  <si>
    <t>Tlakové zkoušky těsnosti potrubí - příprava DN do 200</t>
  </si>
  <si>
    <t>sada</t>
  </si>
  <si>
    <t>-1382341651</t>
  </si>
  <si>
    <t>89</t>
  </si>
  <si>
    <t>230170014</t>
  </si>
  <si>
    <t>Tlakové zkoušky těsnosti potrubí - zkouška DN do 200</t>
  </si>
  <si>
    <t>-1970175074</t>
  </si>
  <si>
    <t>416+17</t>
  </si>
  <si>
    <t xml:space="preserve">IO 02 - Hospodaření  se srážkoými vodami</t>
  </si>
  <si>
    <t>-247498097</t>
  </si>
  <si>
    <t>364*1,2</t>
  </si>
  <si>
    <t>1203778666</t>
  </si>
  <si>
    <t>6*30*8</t>
  </si>
  <si>
    <t>805839854</t>
  </si>
  <si>
    <t>6*30</t>
  </si>
  <si>
    <t>-1489855053</t>
  </si>
  <si>
    <t>"retenční nádrž"11*7*5+16*5*5+7*5*5</t>
  </si>
  <si>
    <t>-571528724</t>
  </si>
  <si>
    <t>"DN 150" 250*1,2*2</t>
  </si>
  <si>
    <t>"DN 200" 114*1,2*2</t>
  </si>
  <si>
    <t>237902744</t>
  </si>
  <si>
    <t>364*2*2</t>
  </si>
  <si>
    <t>711031510</t>
  </si>
  <si>
    <t>1355066692</t>
  </si>
  <si>
    <t>0,5*1311,092</t>
  </si>
  <si>
    <t>-1778302744</t>
  </si>
  <si>
    <t>(960+873,6)-655,546</t>
  </si>
  <si>
    <t>-2121430377</t>
  </si>
  <si>
    <t>-833406233</t>
  </si>
  <si>
    <t>1178,054*1,8</t>
  </si>
  <si>
    <t>1104121662</t>
  </si>
  <si>
    <t>960+873,6</t>
  </si>
  <si>
    <t>2129924708</t>
  </si>
  <si>
    <t>"potrubí" 873,6-43,680-203,4</t>
  </si>
  <si>
    <t>"retence" 960-34,538-62,250-11*7*2,32</t>
  </si>
  <si>
    <t>-496158073</t>
  </si>
  <si>
    <t>"50% výměna" 0,5*1311,092*1,8</t>
  </si>
  <si>
    <t>-449851643</t>
  </si>
  <si>
    <t>"DN 150" 250*1,2*0,45</t>
  </si>
  <si>
    <t>"DN 200" 114*1,2*0,5</t>
  </si>
  <si>
    <t>969822618</t>
  </si>
  <si>
    <t>203,4*1,8</t>
  </si>
  <si>
    <t>425861472</t>
  </si>
  <si>
    <t>436,8</t>
  </si>
  <si>
    <t>-467600724</t>
  </si>
  <si>
    <t>436/3*1</t>
  </si>
  <si>
    <t>145*0,1</t>
  </si>
  <si>
    <t>-157848944</t>
  </si>
  <si>
    <t>"šachty"17*1,5*1,5</t>
  </si>
  <si>
    <t>"retenční nádrž" 12*8*0,25</t>
  </si>
  <si>
    <t>-1311045877</t>
  </si>
  <si>
    <t>"DN 150" 250*1,2*0,1</t>
  </si>
  <si>
    <t>"DN 200" 114*1,2*0,1</t>
  </si>
  <si>
    <t>-1887432533</t>
  </si>
  <si>
    <t>"šachty" 17*1,5*1,5*0,15</t>
  </si>
  <si>
    <t>"retenční" 8*12*0,3</t>
  </si>
  <si>
    <t>49656456</t>
  </si>
  <si>
    <t>8*12*0,008</t>
  </si>
  <si>
    <t>395059477</t>
  </si>
  <si>
    <t>1385473612</t>
  </si>
  <si>
    <t>-1959250577</t>
  </si>
  <si>
    <t>548487040</t>
  </si>
  <si>
    <t>-405869760</t>
  </si>
  <si>
    <t>1778499282</t>
  </si>
  <si>
    <t>-97660348</t>
  </si>
  <si>
    <t>-648699562</t>
  </si>
  <si>
    <t>-1119894848</t>
  </si>
  <si>
    <t>-207483548</t>
  </si>
  <si>
    <t>250*1,03</t>
  </si>
  <si>
    <t>-1149914221</t>
  </si>
  <si>
    <t>-1004424541</t>
  </si>
  <si>
    <t>114*1,03</t>
  </si>
  <si>
    <t>-717719308</t>
  </si>
  <si>
    <t>-2097808802</t>
  </si>
  <si>
    <t>1393428527</t>
  </si>
  <si>
    <t>-670119186</t>
  </si>
  <si>
    <t>877355221</t>
  </si>
  <si>
    <t>Montáž tvarovek z tvrdého PVC-systém KG nebo z polypropylenu-systém KG 2000 dvouosé DN 200</t>
  </si>
  <si>
    <t>629805590</t>
  </si>
  <si>
    <t>28611918</t>
  </si>
  <si>
    <t>odbočka kanalizační s hrdlem PVC 200/160/45°</t>
  </si>
  <si>
    <t>-1504609047</t>
  </si>
  <si>
    <t>1150569684</t>
  </si>
  <si>
    <t>1632830210</t>
  </si>
  <si>
    <t>649119293</t>
  </si>
  <si>
    <t>278818909</t>
  </si>
  <si>
    <t>-2054515415</t>
  </si>
  <si>
    <t>206355097</t>
  </si>
  <si>
    <t>591213351</t>
  </si>
  <si>
    <t>59224023</t>
  </si>
  <si>
    <t>dno betonové šachtové DN 600</t>
  </si>
  <si>
    <t>-1850962319</t>
  </si>
  <si>
    <t>-675421640</t>
  </si>
  <si>
    <t>-382386905</t>
  </si>
  <si>
    <t>1432916216</t>
  </si>
  <si>
    <t>-1545120441</t>
  </si>
  <si>
    <t>-1075414914</t>
  </si>
  <si>
    <t xml:space="preserve">D+M Kalové čerpadlo Q=7l/s, H=20m (např. SIGMA 100-KDFU-150-13-AO-03-9) vč. kabelu 20m  (VIZ. VÝKRES 19 - IO 02 - ČERPACÍ ŠACHTA)</t>
  </si>
  <si>
    <t>-1889966409</t>
  </si>
  <si>
    <t>D+M Lapač střešních splavenin litina DN150 (VIZ. VÝKRES 04 - SITUACE - IO 02)</t>
  </si>
  <si>
    <t>-1766466395</t>
  </si>
  <si>
    <t xml:space="preserve">ŽB NÁDRŽ  10,86x6,88x2,32  dno+ zákrytová deska + žebřík vývrty+ utěsnění   D+M</t>
  </si>
  <si>
    <t>515526851</t>
  </si>
  <si>
    <t>-1545144374</t>
  </si>
  <si>
    <t>563112375</t>
  </si>
  <si>
    <t>307765376</t>
  </si>
  <si>
    <t>1708148967</t>
  </si>
  <si>
    <t>87740712</t>
  </si>
  <si>
    <t>-534648901</t>
  </si>
  <si>
    <t>1233691968</t>
  </si>
  <si>
    <t>IO 03 - Hospodaření se srážkovými vodami</t>
  </si>
  <si>
    <t>-1906473456</t>
  </si>
  <si>
    <t>"asfalt"15*1,2</t>
  </si>
  <si>
    <t>-831037770</t>
  </si>
  <si>
    <t>"asfalt" 15*1,2</t>
  </si>
  <si>
    <t>"beton" 120*1,2</t>
  </si>
  <si>
    <t>-1745382654</t>
  </si>
  <si>
    <t>-416205818</t>
  </si>
  <si>
    <t>36*1,2</t>
  </si>
  <si>
    <t>-514323392</t>
  </si>
  <si>
    <t>4*30*8</t>
  </si>
  <si>
    <t>1522652688</t>
  </si>
  <si>
    <t>4*30</t>
  </si>
  <si>
    <t>1161244459</t>
  </si>
  <si>
    <t>171*1,2</t>
  </si>
  <si>
    <t>1163843046</t>
  </si>
  <si>
    <t>"retenční nádrž"7*7*4,1+11*4,1*4+7*4,1*4</t>
  </si>
  <si>
    <t>-192755493</t>
  </si>
  <si>
    <t>"DN 150" 238*1,2*1,8</t>
  </si>
  <si>
    <t>-1950929903</t>
  </si>
  <si>
    <t>238*2*1,8</t>
  </si>
  <si>
    <t>1618569827</t>
  </si>
  <si>
    <t>-1319860337</t>
  </si>
  <si>
    <t>0,5*660,365</t>
  </si>
  <si>
    <t>1824388760</t>
  </si>
  <si>
    <t>(496,1+514,08)-330,183</t>
  </si>
  <si>
    <t>-1101111680</t>
  </si>
  <si>
    <t>334333771</t>
  </si>
  <si>
    <t>679,997*1,8</t>
  </si>
  <si>
    <t>2128941477</t>
  </si>
  <si>
    <t>496,1+514,08</t>
  </si>
  <si>
    <t>116466889</t>
  </si>
  <si>
    <t>"potrubí" 496,1-28,560-128,520</t>
  </si>
  <si>
    <t>"retence" 496,1-38,5-22,575-7*7*2,32</t>
  </si>
  <si>
    <t>-789189656</t>
  </si>
  <si>
    <t>"50% výměna" 0,5*660,365*1,8</t>
  </si>
  <si>
    <t>-936972082</t>
  </si>
  <si>
    <t>"DN 150" 238*1,2*0,45</t>
  </si>
  <si>
    <t>-1871201160</t>
  </si>
  <si>
    <t>128,52*1,8</t>
  </si>
  <si>
    <t>-1396252318</t>
  </si>
  <si>
    <t>1128592767</t>
  </si>
  <si>
    <t>-1630682237</t>
  </si>
  <si>
    <t>205,2*0,2*1,8</t>
  </si>
  <si>
    <t>-1229242244</t>
  </si>
  <si>
    <t>205,2/20</t>
  </si>
  <si>
    <t>18249743</t>
  </si>
  <si>
    <t>406287889</t>
  </si>
  <si>
    <t>804181948</t>
  </si>
  <si>
    <t>"šachty"10*1,5*1,5</t>
  </si>
  <si>
    <t>"retenční nádrž" 8*8*0,25</t>
  </si>
  <si>
    <t>130972257</t>
  </si>
  <si>
    <t>"DN 150" 238*1,2*0,1</t>
  </si>
  <si>
    <t>197002170</t>
  </si>
  <si>
    <t>"šachty" 10*1,5*1,5*0,15</t>
  </si>
  <si>
    <t>"retenční" 8*8*0,3</t>
  </si>
  <si>
    <t>-38997196</t>
  </si>
  <si>
    <t>8*8*0,008</t>
  </si>
  <si>
    <t>-2026373307</t>
  </si>
  <si>
    <t>1261100707</t>
  </si>
  <si>
    <t>1370038553</t>
  </si>
  <si>
    <t>1354142059</t>
  </si>
  <si>
    <t>1082662660</t>
  </si>
  <si>
    <t>1877019</t>
  </si>
  <si>
    <t>779398963</t>
  </si>
  <si>
    <t>1500387008</t>
  </si>
  <si>
    <t>"panely" 36*1,2</t>
  </si>
  <si>
    <t>-928100061</t>
  </si>
  <si>
    <t>1812321308</t>
  </si>
  <si>
    <t>"asfalt" 15*1,2*2</t>
  </si>
  <si>
    <t>1610225149</t>
  </si>
  <si>
    <t>535149989</t>
  </si>
  <si>
    <t>238*1,03</t>
  </si>
  <si>
    <t>1515143689</t>
  </si>
  <si>
    <t>-36064544</t>
  </si>
  <si>
    <t>-343182902</t>
  </si>
  <si>
    <t>196700637</t>
  </si>
  <si>
    <t>1994267532</t>
  </si>
  <si>
    <t>-1298186555</t>
  </si>
  <si>
    <t>-321489700</t>
  </si>
  <si>
    <t>-1678675253</t>
  </si>
  <si>
    <t>45152544</t>
  </si>
  <si>
    <t>-1365084056</t>
  </si>
  <si>
    <t>-945819749</t>
  </si>
  <si>
    <t>949218203</t>
  </si>
  <si>
    <t>9242149</t>
  </si>
  <si>
    <t>348045472</t>
  </si>
  <si>
    <t>D+M Kalové čerpadlo Q=7l/s, H=20m (např. SIGMA 100-KDFU-150-13-AO-03-9) vč. kabelu 20m (VIZ. VÝKRES 20 - IO 03 - ČERPACÍ ŠACHTA)</t>
  </si>
  <si>
    <t>-883884890</t>
  </si>
  <si>
    <t>D+M Lapač střešních splavenin litina DN150 (VIZ. VÝKRES 05 - SITUACE - IO 03)</t>
  </si>
  <si>
    <t>-1604204188</t>
  </si>
  <si>
    <t xml:space="preserve">ŽB NÁDRŽ  6,66x6,88x2,32  dno+ zákrytová deska + žebřík vývrty+ utěsnění   D+M</t>
  </si>
  <si>
    <t>-1365610395</t>
  </si>
  <si>
    <t>-310133462</t>
  </si>
  <si>
    <t>476988686</t>
  </si>
  <si>
    <t>1251794190</t>
  </si>
  <si>
    <t>15*2+120*2</t>
  </si>
  <si>
    <t>800670372</t>
  </si>
  <si>
    <t>15*2</t>
  </si>
  <si>
    <t>-932940974</t>
  </si>
  <si>
    <t>-259486297</t>
  </si>
  <si>
    <t>351660309</t>
  </si>
  <si>
    <t>7,920+52,650+3,960</t>
  </si>
  <si>
    <t>-1581770973</t>
  </si>
  <si>
    <t>14*64,530</t>
  </si>
  <si>
    <t>207400934</t>
  </si>
  <si>
    <t>304272925</t>
  </si>
  <si>
    <t>-1588147975</t>
  </si>
  <si>
    <t>1193024069</t>
  </si>
  <si>
    <t>-383474316</t>
  </si>
  <si>
    <t>1715593591</t>
  </si>
  <si>
    <t>1994003944</t>
  </si>
  <si>
    <t>-25911300</t>
  </si>
  <si>
    <t>EL - Elektroinstalace</t>
  </si>
  <si>
    <t>HSV - HSV</t>
  </si>
  <si>
    <t xml:space="preserve">    EL1 - Dodávky</t>
  </si>
  <si>
    <t xml:space="preserve">    EL2 - Doprovodné a organizační náklady, montáže bez rozlišení, stavební přípomoce</t>
  </si>
  <si>
    <t xml:space="preserve">    EL3 - Elektromontáže</t>
  </si>
  <si>
    <t>EL1</t>
  </si>
  <si>
    <t>Dodávky</t>
  </si>
  <si>
    <t>001.01</t>
  </si>
  <si>
    <t>Rozvaděč RČ1 v plastovém pilíři (dle v.č. 1E31)</t>
  </si>
  <si>
    <t>244224977</t>
  </si>
  <si>
    <t>001.02</t>
  </si>
  <si>
    <t>Rozvaděč RČ2 v plastovém pilíři (dle v.č. 1E41)</t>
  </si>
  <si>
    <t>-875144981</t>
  </si>
  <si>
    <t>001.03</t>
  </si>
  <si>
    <t>Rozvaděč RČ3 v plastovém pilíři (dle v.č. 1E51)</t>
  </si>
  <si>
    <t>-896787422</t>
  </si>
  <si>
    <t>EL2</t>
  </si>
  <si>
    <t>Doprovodné a organizační náklady, montáže bez rozlišení, stavební přípomoce</t>
  </si>
  <si>
    <t>002.01</t>
  </si>
  <si>
    <t>Inženýrská činnost při provádění prací zajišťovaná generálním projektantem (NH-GP =NH*1,4)/3 instalace a 3 NH-GP)</t>
  </si>
  <si>
    <t>NH-GP</t>
  </si>
  <si>
    <t>-2086678420</t>
  </si>
  <si>
    <t>002.02</t>
  </si>
  <si>
    <t>Dokumentace výrobní (NH-PD=NH*1,3)/3 instlace a 2 NH-PD</t>
  </si>
  <si>
    <t>NH-PD</t>
  </si>
  <si>
    <t>-1806054134</t>
  </si>
  <si>
    <t>002.03</t>
  </si>
  <si>
    <t>Výchozí revize elektrického zařízení (NH-RT=NH*1,35)/3 instalace a 8NH-RT)</t>
  </si>
  <si>
    <t>NH-RT</t>
  </si>
  <si>
    <t>896161962</t>
  </si>
  <si>
    <t>002.04</t>
  </si>
  <si>
    <t>Spolupráce profesního zhotovitele s RT při výchozí revizi elektrického zařízení (3 instalace a 3,0NH)</t>
  </si>
  <si>
    <t>NH</t>
  </si>
  <si>
    <t>-2131622637</t>
  </si>
  <si>
    <t>002.05</t>
  </si>
  <si>
    <t>Koordinace prací s ostatními profesemi (3 instalace a 2,5 NH)</t>
  </si>
  <si>
    <t>-1260748217</t>
  </si>
  <si>
    <t>002.06</t>
  </si>
  <si>
    <t>Odvoz a uložení odpadů dle vyhlášky o odpadech (1+1+1 instalace)</t>
  </si>
  <si>
    <t>set</t>
  </si>
  <si>
    <t>-1406481842</t>
  </si>
  <si>
    <t>002.07</t>
  </si>
  <si>
    <t>Montáží práce "bez rozlišení" v hodinové sazbě (3 instalace a 20 NH)</t>
  </si>
  <si>
    <t>532698615</t>
  </si>
  <si>
    <t>EL3</t>
  </si>
  <si>
    <t>Elektromontáže</t>
  </si>
  <si>
    <t>003.01</t>
  </si>
  <si>
    <t>Instalace rozvaděčového pilíře RČ 1, RČ2, RČ3 - bez zapojení (3 ks a 4,0 NH</t>
  </si>
  <si>
    <t>-1227919022</t>
  </si>
  <si>
    <t>003.02</t>
  </si>
  <si>
    <t>Vyzbrojení 3-fáz. jističového vývodu 20A ve stávajícím rozvaděči objektu 06 "Budova ustájení krav"</t>
  </si>
  <si>
    <t>-50305790</t>
  </si>
  <si>
    <t>003.03</t>
  </si>
  <si>
    <t>Vyzbrojení 3-fáz. jístičového vývodu 20A ve stávajícím rozvaděči objektu 01 "Budova ustájení koní</t>
  </si>
  <si>
    <t>-1807812929</t>
  </si>
  <si>
    <t>003.04</t>
  </si>
  <si>
    <t>Vyzbrojení 3-fáz. jističového vývodu 20A ve stávajícím rozvaděči objektu 07 "Hospodářský objekt"</t>
  </si>
  <si>
    <t>-1590350957</t>
  </si>
  <si>
    <t>003.05</t>
  </si>
  <si>
    <t>Dodávka jističe 20A/3B - 10 kA do stávajícího rozvaděče objektů"Ustájení krav, koní, Hospodářský objekt"</t>
  </si>
  <si>
    <t>-1051094210</t>
  </si>
  <si>
    <t>003.06</t>
  </si>
  <si>
    <t>Ukončení vodičů do 6 mm2 v rozvaděči RČ1, RČ2, RČ3</t>
  </si>
  <si>
    <t>-917109072</t>
  </si>
  <si>
    <t>003.07</t>
  </si>
  <si>
    <t>Ukončení vodičů do 6mm2 ve stávajícím rozvaděči objektů "Ustájení krav, koní, hospodářský objekt"</t>
  </si>
  <si>
    <t>-865948792</t>
  </si>
  <si>
    <t>003.08</t>
  </si>
  <si>
    <t>Montáž plovákového spínače PS včetně zatažení kabelu do ochranné trubky P75, zapojení v RČ ( 3 ks a 4,0 NH)</t>
  </si>
  <si>
    <t>2021210858</t>
  </si>
  <si>
    <t>003.09</t>
  </si>
  <si>
    <t>Montáž kalového čerpadla Č včetně zatažení kabelu do ochranné trubky P75, zapojení RČ (3 ks a 4,5 HN)</t>
  </si>
  <si>
    <t>794650208</t>
  </si>
  <si>
    <t>003.10</t>
  </si>
  <si>
    <t>Montáž tlakového čerpadla včetně zatažení kabelu do ochranné trubky P90, zapojení v RČ, vyzkoušení (1 ks a 0,5NH)</t>
  </si>
  <si>
    <t>-1336808994</t>
  </si>
  <si>
    <t>003.11</t>
  </si>
  <si>
    <t>Nastavení funkce a odskoušení čerpadla s plovákovým spínačem (3 ks a 4,0 NH)</t>
  </si>
  <si>
    <t>779799193</t>
  </si>
  <si>
    <t>003.12</t>
  </si>
  <si>
    <t>Kabel CYKY - J5x 4,0 k uložení do nosné trasy v instalaci IO01 - dodávka amontáž (1 ks a 20m)</t>
  </si>
  <si>
    <t>-118010012</t>
  </si>
  <si>
    <t>003.13</t>
  </si>
  <si>
    <t>Kabel CYKY-J5x6,0 k uložení do nosné trasy v instalacích IO02 a IO 03 - dodávka a montáž ( 2 ks a 15,0 m)</t>
  </si>
  <si>
    <t>-185592622</t>
  </si>
  <si>
    <t>003.14</t>
  </si>
  <si>
    <t>Nosná trasa pro napájecí kabel CYKY - J5X4,0/ nebo CYKY-J5x 6,0/ v instalacích IO 01, IO 02, IO 03 - dodávka a montáž (20+15+15m=50m)</t>
  </si>
  <si>
    <t>-1023203813</t>
  </si>
  <si>
    <t>003.15</t>
  </si>
  <si>
    <t>Ochranná trubka korugovaná P75/90 - dodávka a montáž ( 4 ks a 25,0m</t>
  </si>
  <si>
    <t>1098752182</t>
  </si>
  <si>
    <t>003.16</t>
  </si>
  <si>
    <t>Výkopové práce ve stávajícím zpevněném terénu pro pokládku chrániček P75 / P 90 / výkop : š= 350 hl= 1100 mm), příprava pískového lože, zasypání výkopu s položením signalizační folie, urovnání terénu (3 ks a 25 m)</t>
  </si>
  <si>
    <t>-619622651</t>
  </si>
  <si>
    <t>003.17</t>
  </si>
  <si>
    <t>Kompletační práce - bez rozlišení ( 3 ks a 4,0 NH)</t>
  </si>
  <si>
    <t>-1234805157</t>
  </si>
  <si>
    <t>003.18</t>
  </si>
  <si>
    <t>Pomocný a podružný materiál - bez rozlišení (8% ze součtu materiálu)</t>
  </si>
  <si>
    <t>prc</t>
  </si>
  <si>
    <t>-1363879637</t>
  </si>
  <si>
    <t>004.19</t>
  </si>
  <si>
    <t>PPP z elektromontáží</t>
  </si>
  <si>
    <t>-556791864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</si>
  <si>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</si>
  <si>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</si>
  <si>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</si>
  <si>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</si>
  <si>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</si>
  <si>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</si>
  <si>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Vedlejší rozpočtové náklady</t>
  </si>
  <si>
    <t>VRN1</t>
  </si>
  <si>
    <t>Průzkumné, geodetické a projektové práce</t>
  </si>
  <si>
    <t>012103000</t>
  </si>
  <si>
    <t>Vytyčení stávajících vedení a ochrana stávajících inženýrských sítí na staveništi, předání</t>
  </si>
  <si>
    <t>1024</t>
  </si>
  <si>
    <t>1070874837</t>
  </si>
  <si>
    <t>012203002</t>
  </si>
  <si>
    <t>Geodetické zaměření, vytyčení stavby, vytyčení stávajících sítí</t>
  </si>
  <si>
    <t>2072207902</t>
  </si>
  <si>
    <t>012303000</t>
  </si>
  <si>
    <t>Geodetické zaměření skutečného provedení</t>
  </si>
  <si>
    <t>-1925698242</t>
  </si>
  <si>
    <t>0419030001</t>
  </si>
  <si>
    <t>Předání a převzetí díla</t>
  </si>
  <si>
    <t>1433827423</t>
  </si>
  <si>
    <t>013254001</t>
  </si>
  <si>
    <t>Projektové práce dle skutečného provedení</t>
  </si>
  <si>
    <t>912689074</t>
  </si>
  <si>
    <t>0132540002</t>
  </si>
  <si>
    <t>-266145739</t>
  </si>
  <si>
    <t>VRN3</t>
  </si>
  <si>
    <t>030001000</t>
  </si>
  <si>
    <t>Vybudování zařízení staveniště</t>
  </si>
  <si>
    <t>-2161505</t>
  </si>
  <si>
    <t>070001001</t>
  </si>
  <si>
    <t>VRN (doprava, zařízení staveniště)</t>
  </si>
  <si>
    <t>-2118436141</t>
  </si>
  <si>
    <t>0300010001</t>
  </si>
  <si>
    <t>Provoz zařízení staveniště</t>
  </si>
  <si>
    <t>-78257842</t>
  </si>
  <si>
    <t>039002000</t>
  </si>
  <si>
    <t>Odstanění zařízení staveniště</t>
  </si>
  <si>
    <t>703457345</t>
  </si>
  <si>
    <t>041403000</t>
  </si>
  <si>
    <t>Bezpečnostní a hygienické opatření na staveništi</t>
  </si>
  <si>
    <t>157957171</t>
  </si>
  <si>
    <t>VRN4</t>
  </si>
  <si>
    <t>Inženýrská činnost</t>
  </si>
  <si>
    <t>043002000</t>
  </si>
  <si>
    <t>Zkoušky a ostaní měření</t>
  </si>
  <si>
    <t>790229650</t>
  </si>
  <si>
    <t>VRN5</t>
  </si>
  <si>
    <t>Finanční náklady</t>
  </si>
  <si>
    <t>051002000</t>
  </si>
  <si>
    <t xml:space="preserve">Pojištění dodavatele a pojištění díla </t>
  </si>
  <si>
    <t>541062265</t>
  </si>
  <si>
    <t>056002001</t>
  </si>
  <si>
    <t>Bankovní záruka za řádné provedení dílá</t>
  </si>
  <si>
    <t>396337318</t>
  </si>
  <si>
    <t>0590020001</t>
  </si>
  <si>
    <t>Propagace</t>
  </si>
  <si>
    <t>1520080446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</si>
</sst>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1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4.4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42021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Střední škola zemědělská a veterinární Lanškroun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5. 4. 2022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6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6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4.4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'IO 01 - Hospodaření se sr...'!J32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'IO 01 - Hospodaření se sr...'!P140</f>
        <v>0</v>
      </c>
      <c r="AV95" s="127">
        <f>'IO 01 - Hospodaření se sr...'!J35</f>
        <v>0</v>
      </c>
      <c r="AW95" s="127">
        <f>'IO 01 - Hospodaření se sr...'!J36</f>
        <v>0</v>
      </c>
      <c r="AX95" s="127">
        <f>'IO 01 - Hospodaření se sr...'!J37</f>
        <v>0</v>
      </c>
      <c r="AY95" s="127">
        <f>'IO 01 - Hospodaření se sr...'!J38</f>
        <v>0</v>
      </c>
      <c r="AZ95" s="127">
        <f>'IO 01 - Hospodaření se sr...'!F35</f>
        <v>0</v>
      </c>
      <c r="BA95" s="127">
        <f>'IO 01 - Hospodaření se sr...'!F36</f>
        <v>0</v>
      </c>
      <c r="BB95" s="127">
        <f>'IO 01 - Hospodaření se sr...'!F37</f>
        <v>0</v>
      </c>
      <c r="BC95" s="127">
        <f>'IO 01 - Hospodaření se sr...'!F38</f>
        <v>0</v>
      </c>
      <c r="BD95" s="129">
        <f>'IO 01 - Hospodaření se sr...'!F39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4.4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'IO 02 - Hospodaření  se s...'!J32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'IO 02 - Hospodaření  se s...'!P138</f>
        <v>0</v>
      </c>
      <c r="AV96" s="127">
        <f>'IO 02 - Hospodaření  se s...'!J35</f>
        <v>0</v>
      </c>
      <c r="AW96" s="127">
        <f>'IO 02 - Hospodaření  se s...'!J36</f>
        <v>0</v>
      </c>
      <c r="AX96" s="127">
        <f>'IO 02 - Hospodaření  se s...'!J37</f>
        <v>0</v>
      </c>
      <c r="AY96" s="127">
        <f>'IO 02 - Hospodaření  se s...'!J38</f>
        <v>0</v>
      </c>
      <c r="AZ96" s="127">
        <f>'IO 02 - Hospodaření  se s...'!F35</f>
        <v>0</v>
      </c>
      <c r="BA96" s="127">
        <f>'IO 02 - Hospodaření  se s...'!F36</f>
        <v>0</v>
      </c>
      <c r="BB96" s="127">
        <f>'IO 02 - Hospodaření  se s...'!F37</f>
        <v>0</v>
      </c>
      <c r="BC96" s="127">
        <f>'IO 02 - Hospodaření  se s...'!F38</f>
        <v>0</v>
      </c>
      <c r="BD96" s="129">
        <f>'IO 02 - Hospodaření  se s...'!F39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4.4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79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'IO 03 - Hospodaření se sr...'!J32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26">
        <v>0</v>
      </c>
      <c r="AT97" s="127">
        <f>ROUND(SUM(AV97:AW97),2)</f>
        <v>0</v>
      </c>
      <c r="AU97" s="128">
        <f>'IO 03 - Hospodaření se sr...'!P139</f>
        <v>0</v>
      </c>
      <c r="AV97" s="127">
        <f>'IO 03 - Hospodaření se sr...'!J35</f>
        <v>0</v>
      </c>
      <c r="AW97" s="127">
        <f>'IO 03 - Hospodaření se sr...'!J36</f>
        <v>0</v>
      </c>
      <c r="AX97" s="127">
        <f>'IO 03 - Hospodaření se sr...'!J37</f>
        <v>0</v>
      </c>
      <c r="AY97" s="127">
        <f>'IO 03 - Hospodaření se sr...'!J38</f>
        <v>0</v>
      </c>
      <c r="AZ97" s="127">
        <f>'IO 03 - Hospodaření se sr...'!F35</f>
        <v>0</v>
      </c>
      <c r="BA97" s="127">
        <f>'IO 03 - Hospodaření se sr...'!F36</f>
        <v>0</v>
      </c>
      <c r="BB97" s="127">
        <f>'IO 03 - Hospodaření se sr...'!F37</f>
        <v>0</v>
      </c>
      <c r="BC97" s="127">
        <f>'IO 03 - Hospodaření se sr...'!F38</f>
        <v>0</v>
      </c>
      <c r="BD97" s="129">
        <f>'IO 03 - Hospodaření se sr...'!F39</f>
        <v>0</v>
      </c>
      <c r="BE97" s="7"/>
      <c r="BT97" s="130" t="s">
        <v>81</v>
      </c>
      <c r="BV97" s="130" t="s">
        <v>75</v>
      </c>
      <c r="BW97" s="130" t="s">
        <v>88</v>
      </c>
      <c r="BX97" s="130" t="s">
        <v>5</v>
      </c>
      <c r="CL97" s="130" t="s">
        <v>1</v>
      </c>
      <c r="CM97" s="130" t="s">
        <v>83</v>
      </c>
    </row>
    <row r="98" s="7" customFormat="1" ht="14.4" customHeight="1">
      <c r="A98" s="118" t="s">
        <v>77</v>
      </c>
      <c r="B98" s="119"/>
      <c r="C98" s="120"/>
      <c r="D98" s="121" t="s">
        <v>89</v>
      </c>
      <c r="E98" s="121"/>
      <c r="F98" s="121"/>
      <c r="G98" s="121"/>
      <c r="H98" s="121"/>
      <c r="I98" s="122"/>
      <c r="J98" s="121" t="s">
        <v>90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'EL - Elektroinstalace'!J32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80</v>
      </c>
      <c r="AR98" s="125"/>
      <c r="AS98" s="126">
        <v>0</v>
      </c>
      <c r="AT98" s="127">
        <f>ROUND(SUM(AV98:AW98),2)</f>
        <v>0</v>
      </c>
      <c r="AU98" s="128">
        <f>'EL - Elektroinstalace'!P130</f>
        <v>0</v>
      </c>
      <c r="AV98" s="127">
        <f>'EL - Elektroinstalace'!J35</f>
        <v>0</v>
      </c>
      <c r="AW98" s="127">
        <f>'EL - Elektroinstalace'!J36</f>
        <v>0</v>
      </c>
      <c r="AX98" s="127">
        <f>'EL - Elektroinstalace'!J37</f>
        <v>0</v>
      </c>
      <c r="AY98" s="127">
        <f>'EL - Elektroinstalace'!J38</f>
        <v>0</v>
      </c>
      <c r="AZ98" s="127">
        <f>'EL - Elektroinstalace'!F35</f>
        <v>0</v>
      </c>
      <c r="BA98" s="127">
        <f>'EL - Elektroinstalace'!F36</f>
        <v>0</v>
      </c>
      <c r="BB98" s="127">
        <f>'EL - Elektroinstalace'!F37</f>
        <v>0</v>
      </c>
      <c r="BC98" s="127">
        <f>'EL - Elektroinstalace'!F38</f>
        <v>0</v>
      </c>
      <c r="BD98" s="129">
        <f>'EL - Elektroinstalace'!F39</f>
        <v>0</v>
      </c>
      <c r="BE98" s="7"/>
      <c r="BT98" s="130" t="s">
        <v>81</v>
      </c>
      <c r="BV98" s="130" t="s">
        <v>75</v>
      </c>
      <c r="BW98" s="130" t="s">
        <v>91</v>
      </c>
      <c r="BX98" s="130" t="s">
        <v>5</v>
      </c>
      <c r="CL98" s="130" t="s">
        <v>1</v>
      </c>
      <c r="CM98" s="130" t="s">
        <v>83</v>
      </c>
    </row>
    <row r="99" s="7" customFormat="1" ht="14.4" customHeight="1">
      <c r="A99" s="118" t="s">
        <v>77</v>
      </c>
      <c r="B99" s="119"/>
      <c r="C99" s="120"/>
      <c r="D99" s="121" t="s">
        <v>92</v>
      </c>
      <c r="E99" s="121"/>
      <c r="F99" s="121"/>
      <c r="G99" s="121"/>
      <c r="H99" s="121"/>
      <c r="I99" s="122"/>
      <c r="J99" s="121" t="s">
        <v>93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'VON - Vedlejší a ostatní ...'!J32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80</v>
      </c>
      <c r="AR99" s="125"/>
      <c r="AS99" s="131">
        <v>0</v>
      </c>
      <c r="AT99" s="132">
        <f>ROUND(SUM(AV99:AW99),2)</f>
        <v>0</v>
      </c>
      <c r="AU99" s="133">
        <f>'VON - Vedlejší a ostatní ...'!P131</f>
        <v>0</v>
      </c>
      <c r="AV99" s="132">
        <f>'VON - Vedlejší a ostatní ...'!J35</f>
        <v>0</v>
      </c>
      <c r="AW99" s="132">
        <f>'VON - Vedlejší a ostatní ...'!J36</f>
        <v>0</v>
      </c>
      <c r="AX99" s="132">
        <f>'VON - Vedlejší a ostatní ...'!J37</f>
        <v>0</v>
      </c>
      <c r="AY99" s="132">
        <f>'VON - Vedlejší a ostatní ...'!J38</f>
        <v>0</v>
      </c>
      <c r="AZ99" s="132">
        <f>'VON - Vedlejší a ostatní ...'!F35</f>
        <v>0</v>
      </c>
      <c r="BA99" s="132">
        <f>'VON - Vedlejší a ostatní ...'!F36</f>
        <v>0</v>
      </c>
      <c r="BB99" s="132">
        <f>'VON - Vedlejší a ostatní ...'!F37</f>
        <v>0</v>
      </c>
      <c r="BC99" s="132">
        <f>'VON - Vedlejší a ostatní ...'!F38</f>
        <v>0</v>
      </c>
      <c r="BD99" s="134">
        <f>'VON - Vedlejší a ostatní ...'!F39</f>
        <v>0</v>
      </c>
      <c r="BE99" s="7"/>
      <c r="BT99" s="130" t="s">
        <v>81</v>
      </c>
      <c r="BV99" s="130" t="s">
        <v>75</v>
      </c>
      <c r="BW99" s="130" t="s">
        <v>94</v>
      </c>
      <c r="BX99" s="130" t="s">
        <v>5</v>
      </c>
      <c r="CL99" s="130" t="s">
        <v>1</v>
      </c>
      <c r="CM99" s="130" t="s">
        <v>83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pRKggO3uFQ2z/SPcvuFGs6SqWMdfJgZhPnN0z07Rp7ZEZDXbAQ6v6RFtOH+i1FOvTxOoccZ5NyqSGUzpkqmSCg==" hashValue="hH/SXeBXDfFZbi4WIhurgoCCa7pogwU1YhOhgUCclkuPbReVXJm6YeyYyd/2QtAjFHxYdbE+StDZ/Z1g9faHJ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IO 01 - Hospodaření se sr...'!C2" display="/"/>
    <hyperlink ref="A96" location="'IO 02 - Hospodaření  se s...'!C2" display="/"/>
    <hyperlink ref="A97" location="'IO 03 - Hospodaření se sr...'!C2" display="/"/>
    <hyperlink ref="A98" location="'EL - Elektroinstalace'!C2" display="/"/>
    <hyperlink ref="A99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4.4" customHeight="1">
      <c r="B7" s="19"/>
      <c r="E7" s="140" t="str">
        <f>'Rekapitulace stavby'!K6</f>
        <v>Střední škola zemědělská a veterinární Lanškroun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5.6" customHeight="1">
      <c r="A9" s="37"/>
      <c r="B9" s="43"/>
      <c r="C9" s="37"/>
      <c r="D9" s="37"/>
      <c r="E9" s="141" t="s">
        <v>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5. 4. 2022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21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142" t="s">
        <v>98</v>
      </c>
      <c r="E30" s="37"/>
      <c r="F30" s="37"/>
      <c r="G30" s="37"/>
      <c r="H30" s="37"/>
      <c r="I30" s="37"/>
      <c r="J30" s="149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0" t="s">
        <v>99</v>
      </c>
      <c r="E31" s="37"/>
      <c r="F31" s="37"/>
      <c r="G31" s="37"/>
      <c r="H31" s="37"/>
      <c r="I31" s="37"/>
      <c r="J31" s="149">
        <f>J113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33</v>
      </c>
      <c r="E32" s="37"/>
      <c r="F32" s="37"/>
      <c r="G32" s="37"/>
      <c r="H32" s="37"/>
      <c r="I32" s="37"/>
      <c r="J32" s="152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8"/>
      <c r="E33" s="148"/>
      <c r="F33" s="148"/>
      <c r="G33" s="148"/>
      <c r="H33" s="148"/>
      <c r="I33" s="148"/>
      <c r="J33" s="148"/>
      <c r="K33" s="148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35</v>
      </c>
      <c r="G34" s="37"/>
      <c r="H34" s="37"/>
      <c r="I34" s="153" t="s">
        <v>34</v>
      </c>
      <c r="J34" s="153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37</v>
      </c>
      <c r="E35" s="139" t="s">
        <v>38</v>
      </c>
      <c r="F35" s="155">
        <f>ROUND((SUM(BE113:BE120) + SUM(BE140:BE400)),  2)</f>
        <v>0</v>
      </c>
      <c r="G35" s="37"/>
      <c r="H35" s="37"/>
      <c r="I35" s="156">
        <v>0.20999999999999999</v>
      </c>
      <c r="J35" s="155">
        <f>ROUND(((SUM(BE113:BE120) + SUM(BE140:BE400))*I35),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9" t="s">
        <v>39</v>
      </c>
      <c r="F36" s="155">
        <f>ROUND((SUM(BF113:BF120) + SUM(BF140:BF400)),  2)</f>
        <v>0</v>
      </c>
      <c r="G36" s="37"/>
      <c r="H36" s="37"/>
      <c r="I36" s="156">
        <v>0.14999999999999999</v>
      </c>
      <c r="J36" s="155">
        <f>ROUND(((SUM(BF113:BF120) + SUM(BF140:BF400))*I36),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40</v>
      </c>
      <c r="F37" s="155">
        <f>ROUND((SUM(BG113:BG120) + SUM(BG140:BG400)),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9" t="s">
        <v>41</v>
      </c>
      <c r="F38" s="155">
        <f>ROUND((SUM(BH113:BH120) + SUM(BH140:BH400)),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9" t="s">
        <v>42</v>
      </c>
      <c r="F39" s="155">
        <f>ROUND((SUM(BI113:BI120) + SUM(BI140:BI400)),  2)</f>
        <v>0</v>
      </c>
      <c r="G39" s="37"/>
      <c r="H39" s="37"/>
      <c r="I39" s="156">
        <v>0</v>
      </c>
      <c r="J39" s="155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62">
        <f>SUM(J32:J39)</f>
        <v>0</v>
      </c>
      <c r="K41" s="163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4.4" customHeight="1">
      <c r="A85" s="37"/>
      <c r="B85" s="38"/>
      <c r="C85" s="39"/>
      <c r="D85" s="39"/>
      <c r="E85" s="175" t="str">
        <f>E7</f>
        <v>Střední škola zemědělská a veterinární Lanškroun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5.6" customHeight="1">
      <c r="A87" s="37"/>
      <c r="B87" s="38"/>
      <c r="C87" s="39"/>
      <c r="D87" s="39"/>
      <c r="E87" s="75" t="str">
        <f>E9</f>
        <v>IO 01 - Hospodaření se srážkovými vodami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5. 4. 2022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6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6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9" t="s">
        <v>103</v>
      </c>
      <c r="D96" s="39"/>
      <c r="E96" s="39"/>
      <c r="F96" s="39"/>
      <c r="G96" s="39"/>
      <c r="H96" s="39"/>
      <c r="I96" s="39"/>
      <c r="J96" s="109">
        <f>J140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hidden="1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J141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J142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107</v>
      </c>
      <c r="E99" s="189"/>
      <c r="F99" s="189"/>
      <c r="G99" s="189"/>
      <c r="H99" s="189"/>
      <c r="I99" s="189"/>
      <c r="J99" s="190">
        <f>J223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108</v>
      </c>
      <c r="E100" s="189"/>
      <c r="F100" s="189"/>
      <c r="G100" s="189"/>
      <c r="H100" s="189"/>
      <c r="I100" s="189"/>
      <c r="J100" s="190">
        <f>J229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109</v>
      </c>
      <c r="E101" s="189"/>
      <c r="F101" s="189"/>
      <c r="G101" s="189"/>
      <c r="H101" s="189"/>
      <c r="I101" s="189"/>
      <c r="J101" s="190">
        <f>J234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110</v>
      </c>
      <c r="E102" s="189"/>
      <c r="F102" s="189"/>
      <c r="G102" s="189"/>
      <c r="H102" s="189"/>
      <c r="I102" s="189"/>
      <c r="J102" s="190">
        <f>J268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111</v>
      </c>
      <c r="E103" s="189"/>
      <c r="F103" s="189"/>
      <c r="G103" s="189"/>
      <c r="H103" s="189"/>
      <c r="I103" s="189"/>
      <c r="J103" s="190">
        <f>J284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112</v>
      </c>
      <c r="E104" s="189"/>
      <c r="F104" s="189"/>
      <c r="G104" s="189"/>
      <c r="H104" s="189"/>
      <c r="I104" s="189"/>
      <c r="J104" s="190">
        <f>J361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113</v>
      </c>
      <c r="E105" s="189"/>
      <c r="F105" s="189"/>
      <c r="G105" s="189"/>
      <c r="H105" s="189"/>
      <c r="I105" s="189"/>
      <c r="J105" s="190">
        <f>J372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6"/>
      <c r="C106" s="187"/>
      <c r="D106" s="188" t="s">
        <v>114</v>
      </c>
      <c r="E106" s="189"/>
      <c r="F106" s="189"/>
      <c r="G106" s="189"/>
      <c r="H106" s="189"/>
      <c r="I106" s="189"/>
      <c r="J106" s="190">
        <f>J387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80"/>
      <c r="C107" s="181"/>
      <c r="D107" s="182" t="s">
        <v>115</v>
      </c>
      <c r="E107" s="183"/>
      <c r="F107" s="183"/>
      <c r="G107" s="183"/>
      <c r="H107" s="183"/>
      <c r="I107" s="183"/>
      <c r="J107" s="184">
        <f>J390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6"/>
      <c r="C108" s="187"/>
      <c r="D108" s="188" t="s">
        <v>116</v>
      </c>
      <c r="E108" s="189"/>
      <c r="F108" s="189"/>
      <c r="G108" s="189"/>
      <c r="H108" s="189"/>
      <c r="I108" s="189"/>
      <c r="J108" s="190">
        <f>J391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80"/>
      <c r="C109" s="181"/>
      <c r="D109" s="182" t="s">
        <v>117</v>
      </c>
      <c r="E109" s="183"/>
      <c r="F109" s="183"/>
      <c r="G109" s="183"/>
      <c r="H109" s="183"/>
      <c r="I109" s="183"/>
      <c r="J109" s="184">
        <f>J394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10" customFormat="1" ht="19.92" customHeight="1">
      <c r="A110" s="10"/>
      <c r="B110" s="186"/>
      <c r="C110" s="187"/>
      <c r="D110" s="188" t="s">
        <v>118</v>
      </c>
      <c r="E110" s="189"/>
      <c r="F110" s="189"/>
      <c r="G110" s="189"/>
      <c r="H110" s="189"/>
      <c r="I110" s="189"/>
      <c r="J110" s="190">
        <f>J395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hidden="1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hidden="1" s="2" customFormat="1" ht="29.28" customHeight="1">
      <c r="A113" s="37"/>
      <c r="B113" s="38"/>
      <c r="C113" s="179" t="s">
        <v>119</v>
      </c>
      <c r="D113" s="39"/>
      <c r="E113" s="39"/>
      <c r="F113" s="39"/>
      <c r="G113" s="39"/>
      <c r="H113" s="39"/>
      <c r="I113" s="39"/>
      <c r="J113" s="192">
        <f>ROUND(J114 + J115 + J116 + J117 + J118 + J119,2)</f>
        <v>0</v>
      </c>
      <c r="K113" s="39"/>
      <c r="L113" s="62"/>
      <c r="N113" s="193" t="s">
        <v>37</v>
      </c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hidden="1" s="2" customFormat="1" ht="18" customHeight="1">
      <c r="A114" s="37"/>
      <c r="B114" s="38"/>
      <c r="C114" s="39"/>
      <c r="D114" s="194" t="s">
        <v>120</v>
      </c>
      <c r="E114" s="195"/>
      <c r="F114" s="195"/>
      <c r="G114" s="39"/>
      <c r="H114" s="39"/>
      <c r="I114" s="39"/>
      <c r="J114" s="196">
        <v>0</v>
      </c>
      <c r="K114" s="39"/>
      <c r="L114" s="197"/>
      <c r="M114" s="198"/>
      <c r="N114" s="199" t="s">
        <v>38</v>
      </c>
      <c r="O114" s="198"/>
      <c r="P114" s="198"/>
      <c r="Q114" s="198"/>
      <c r="R114" s="198"/>
      <c r="S114" s="200"/>
      <c r="T114" s="200"/>
      <c r="U114" s="200"/>
      <c r="V114" s="200"/>
      <c r="W114" s="200"/>
      <c r="X114" s="200"/>
      <c r="Y114" s="200"/>
      <c r="Z114" s="200"/>
      <c r="AA114" s="200"/>
      <c r="AB114" s="200"/>
      <c r="AC114" s="200"/>
      <c r="AD114" s="200"/>
      <c r="AE114" s="200"/>
      <c r="AF114" s="198"/>
      <c r="AG114" s="198"/>
      <c r="AH114" s="198"/>
      <c r="AI114" s="198"/>
      <c r="AJ114" s="198"/>
      <c r="AK114" s="198"/>
      <c r="AL114" s="198"/>
      <c r="AM114" s="198"/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201" t="s">
        <v>121</v>
      </c>
      <c r="AZ114" s="198"/>
      <c r="BA114" s="198"/>
      <c r="BB114" s="198"/>
      <c r="BC114" s="198"/>
      <c r="BD114" s="198"/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01" t="s">
        <v>81</v>
      </c>
      <c r="BK114" s="198"/>
      <c r="BL114" s="198"/>
      <c r="BM114" s="198"/>
    </row>
    <row r="115" hidden="1" s="2" customFormat="1" ht="18" customHeight="1">
      <c r="A115" s="37"/>
      <c r="B115" s="38"/>
      <c r="C115" s="39"/>
      <c r="D115" s="194" t="s">
        <v>122</v>
      </c>
      <c r="E115" s="195"/>
      <c r="F115" s="195"/>
      <c r="G115" s="39"/>
      <c r="H115" s="39"/>
      <c r="I115" s="39"/>
      <c r="J115" s="196">
        <v>0</v>
      </c>
      <c r="K115" s="39"/>
      <c r="L115" s="197"/>
      <c r="M115" s="198"/>
      <c r="N115" s="199" t="s">
        <v>38</v>
      </c>
      <c r="O115" s="198"/>
      <c r="P115" s="198"/>
      <c r="Q115" s="198"/>
      <c r="R115" s="198"/>
      <c r="S115" s="200"/>
      <c r="T115" s="200"/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/>
      <c r="AF115" s="198"/>
      <c r="AG115" s="198"/>
      <c r="AH115" s="198"/>
      <c r="AI115" s="198"/>
      <c r="AJ115" s="198"/>
      <c r="AK115" s="198"/>
      <c r="AL115" s="198"/>
      <c r="AM115" s="198"/>
      <c r="AN115" s="198"/>
      <c r="AO115" s="198"/>
      <c r="AP115" s="198"/>
      <c r="AQ115" s="198"/>
      <c r="AR115" s="198"/>
      <c r="AS115" s="198"/>
      <c r="AT115" s="198"/>
      <c r="AU115" s="198"/>
      <c r="AV115" s="198"/>
      <c r="AW115" s="198"/>
      <c r="AX115" s="198"/>
      <c r="AY115" s="201" t="s">
        <v>121</v>
      </c>
      <c r="AZ115" s="198"/>
      <c r="BA115" s="198"/>
      <c r="BB115" s="198"/>
      <c r="BC115" s="198"/>
      <c r="BD115" s="198"/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01" t="s">
        <v>81</v>
      </c>
      <c r="BK115" s="198"/>
      <c r="BL115" s="198"/>
      <c r="BM115" s="198"/>
    </row>
    <row r="116" hidden="1" s="2" customFormat="1" ht="18" customHeight="1">
      <c r="A116" s="37"/>
      <c r="B116" s="38"/>
      <c r="C116" s="39"/>
      <c r="D116" s="194" t="s">
        <v>123</v>
      </c>
      <c r="E116" s="195"/>
      <c r="F116" s="195"/>
      <c r="G116" s="39"/>
      <c r="H116" s="39"/>
      <c r="I116" s="39"/>
      <c r="J116" s="196">
        <v>0</v>
      </c>
      <c r="K116" s="39"/>
      <c r="L116" s="197"/>
      <c r="M116" s="198"/>
      <c r="N116" s="199" t="s">
        <v>38</v>
      </c>
      <c r="O116" s="198"/>
      <c r="P116" s="198"/>
      <c r="Q116" s="198"/>
      <c r="R116" s="198"/>
      <c r="S116" s="200"/>
      <c r="T116" s="200"/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/>
      <c r="AF116" s="198"/>
      <c r="AG116" s="198"/>
      <c r="AH116" s="198"/>
      <c r="AI116" s="198"/>
      <c r="AJ116" s="198"/>
      <c r="AK116" s="198"/>
      <c r="AL116" s="198"/>
      <c r="AM116" s="198"/>
      <c r="AN116" s="198"/>
      <c r="AO116" s="198"/>
      <c r="AP116" s="198"/>
      <c r="AQ116" s="198"/>
      <c r="AR116" s="198"/>
      <c r="AS116" s="198"/>
      <c r="AT116" s="198"/>
      <c r="AU116" s="198"/>
      <c r="AV116" s="198"/>
      <c r="AW116" s="198"/>
      <c r="AX116" s="198"/>
      <c r="AY116" s="201" t="s">
        <v>121</v>
      </c>
      <c r="AZ116" s="198"/>
      <c r="BA116" s="198"/>
      <c r="BB116" s="198"/>
      <c r="BC116" s="198"/>
      <c r="BD116" s="198"/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01" t="s">
        <v>81</v>
      </c>
      <c r="BK116" s="198"/>
      <c r="BL116" s="198"/>
      <c r="BM116" s="198"/>
    </row>
    <row r="117" hidden="1" s="2" customFormat="1" ht="18" customHeight="1">
      <c r="A117" s="37"/>
      <c r="B117" s="38"/>
      <c r="C117" s="39"/>
      <c r="D117" s="194" t="s">
        <v>124</v>
      </c>
      <c r="E117" s="195"/>
      <c r="F117" s="195"/>
      <c r="G117" s="39"/>
      <c r="H117" s="39"/>
      <c r="I117" s="39"/>
      <c r="J117" s="196">
        <v>0</v>
      </c>
      <c r="K117" s="39"/>
      <c r="L117" s="197"/>
      <c r="M117" s="198"/>
      <c r="N117" s="199" t="s">
        <v>38</v>
      </c>
      <c r="O117" s="198"/>
      <c r="P117" s="198"/>
      <c r="Q117" s="198"/>
      <c r="R117" s="198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198"/>
      <c r="AG117" s="198"/>
      <c r="AH117" s="198"/>
      <c r="AI117" s="198"/>
      <c r="AJ117" s="198"/>
      <c r="AK117" s="198"/>
      <c r="AL117" s="198"/>
      <c r="AM117" s="198"/>
      <c r="AN117" s="198"/>
      <c r="AO117" s="198"/>
      <c r="AP117" s="198"/>
      <c r="AQ117" s="198"/>
      <c r="AR117" s="198"/>
      <c r="AS117" s="198"/>
      <c r="AT117" s="198"/>
      <c r="AU117" s="198"/>
      <c r="AV117" s="198"/>
      <c r="AW117" s="198"/>
      <c r="AX117" s="198"/>
      <c r="AY117" s="201" t="s">
        <v>121</v>
      </c>
      <c r="AZ117" s="198"/>
      <c r="BA117" s="198"/>
      <c r="BB117" s="198"/>
      <c r="BC117" s="198"/>
      <c r="BD117" s="198"/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01" t="s">
        <v>81</v>
      </c>
      <c r="BK117" s="198"/>
      <c r="BL117" s="198"/>
      <c r="BM117" s="198"/>
    </row>
    <row r="118" hidden="1" s="2" customFormat="1" ht="18" customHeight="1">
      <c r="A118" s="37"/>
      <c r="B118" s="38"/>
      <c r="C118" s="39"/>
      <c r="D118" s="194" t="s">
        <v>125</v>
      </c>
      <c r="E118" s="195"/>
      <c r="F118" s="195"/>
      <c r="G118" s="39"/>
      <c r="H118" s="39"/>
      <c r="I118" s="39"/>
      <c r="J118" s="196">
        <v>0</v>
      </c>
      <c r="K118" s="39"/>
      <c r="L118" s="197"/>
      <c r="M118" s="198"/>
      <c r="N118" s="199" t="s">
        <v>38</v>
      </c>
      <c r="O118" s="198"/>
      <c r="P118" s="198"/>
      <c r="Q118" s="198"/>
      <c r="R118" s="198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198"/>
      <c r="AG118" s="198"/>
      <c r="AH118" s="198"/>
      <c r="AI118" s="198"/>
      <c r="AJ118" s="198"/>
      <c r="AK118" s="198"/>
      <c r="AL118" s="198"/>
      <c r="AM118" s="198"/>
      <c r="AN118" s="198"/>
      <c r="AO118" s="198"/>
      <c r="AP118" s="198"/>
      <c r="AQ118" s="198"/>
      <c r="AR118" s="198"/>
      <c r="AS118" s="198"/>
      <c r="AT118" s="198"/>
      <c r="AU118" s="198"/>
      <c r="AV118" s="198"/>
      <c r="AW118" s="198"/>
      <c r="AX118" s="198"/>
      <c r="AY118" s="201" t="s">
        <v>121</v>
      </c>
      <c r="AZ118" s="198"/>
      <c r="BA118" s="198"/>
      <c r="BB118" s="198"/>
      <c r="BC118" s="198"/>
      <c r="BD118" s="198"/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01" t="s">
        <v>81</v>
      </c>
      <c r="BK118" s="198"/>
      <c r="BL118" s="198"/>
      <c r="BM118" s="198"/>
    </row>
    <row r="119" hidden="1" s="2" customFormat="1" ht="18" customHeight="1">
      <c r="A119" s="37"/>
      <c r="B119" s="38"/>
      <c r="C119" s="39"/>
      <c r="D119" s="195" t="s">
        <v>126</v>
      </c>
      <c r="E119" s="39"/>
      <c r="F119" s="39"/>
      <c r="G119" s="39"/>
      <c r="H119" s="39"/>
      <c r="I119" s="39"/>
      <c r="J119" s="196">
        <f>ROUND(J30*T119,2)</f>
        <v>0</v>
      </c>
      <c r="K119" s="39"/>
      <c r="L119" s="197"/>
      <c r="M119" s="198"/>
      <c r="N119" s="199" t="s">
        <v>38</v>
      </c>
      <c r="O119" s="198"/>
      <c r="P119" s="198"/>
      <c r="Q119" s="198"/>
      <c r="R119" s="198"/>
      <c r="S119" s="200"/>
      <c r="T119" s="200"/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  <c r="AF119" s="198"/>
      <c r="AG119" s="198"/>
      <c r="AH119" s="198"/>
      <c r="AI119" s="198"/>
      <c r="AJ119" s="198"/>
      <c r="AK119" s="198"/>
      <c r="AL119" s="198"/>
      <c r="AM119" s="198"/>
      <c r="AN119" s="198"/>
      <c r="AO119" s="198"/>
      <c r="AP119" s="198"/>
      <c r="AQ119" s="198"/>
      <c r="AR119" s="198"/>
      <c r="AS119" s="198"/>
      <c r="AT119" s="198"/>
      <c r="AU119" s="198"/>
      <c r="AV119" s="198"/>
      <c r="AW119" s="198"/>
      <c r="AX119" s="198"/>
      <c r="AY119" s="201" t="s">
        <v>127</v>
      </c>
      <c r="AZ119" s="198"/>
      <c r="BA119" s="198"/>
      <c r="BB119" s="198"/>
      <c r="BC119" s="198"/>
      <c r="BD119" s="198"/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201" t="s">
        <v>81</v>
      </c>
      <c r="BK119" s="198"/>
      <c r="BL119" s="198"/>
      <c r="BM119" s="198"/>
    </row>
    <row r="120" hidden="1" s="2" customForma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hidden="1" s="2" customFormat="1" ht="29.28" customHeight="1">
      <c r="A121" s="37"/>
      <c r="B121" s="38"/>
      <c r="C121" s="203" t="s">
        <v>128</v>
      </c>
      <c r="D121" s="177"/>
      <c r="E121" s="177"/>
      <c r="F121" s="177"/>
      <c r="G121" s="177"/>
      <c r="H121" s="177"/>
      <c r="I121" s="177"/>
      <c r="J121" s="204">
        <f>ROUND(J96+J113,2)</f>
        <v>0</v>
      </c>
      <c r="K121" s="177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hidden="1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hidden="1"/>
    <row r="124" hidden="1"/>
    <row r="125" hidden="1"/>
    <row r="126" s="2" customFormat="1" ht="6.96" customHeight="1">
      <c r="A126" s="37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4.96" customHeight="1">
      <c r="A127" s="37"/>
      <c r="B127" s="38"/>
      <c r="C127" s="22" t="s">
        <v>129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6.96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16</v>
      </c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4.4" customHeight="1">
      <c r="A130" s="37"/>
      <c r="B130" s="38"/>
      <c r="C130" s="39"/>
      <c r="D130" s="39"/>
      <c r="E130" s="175" t="str">
        <f>E7</f>
        <v>Střední škola zemědělská a veterinární Lanškroun</v>
      </c>
      <c r="F130" s="31"/>
      <c r="G130" s="31"/>
      <c r="H130" s="31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96</v>
      </c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5.6" customHeight="1">
      <c r="A132" s="37"/>
      <c r="B132" s="38"/>
      <c r="C132" s="39"/>
      <c r="D132" s="39"/>
      <c r="E132" s="75" t="str">
        <f>E9</f>
        <v>IO 01 - Hospodaření se srážkovými vodami</v>
      </c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2" customHeight="1">
      <c r="A134" s="37"/>
      <c r="B134" s="38"/>
      <c r="C134" s="31" t="s">
        <v>20</v>
      </c>
      <c r="D134" s="39"/>
      <c r="E134" s="39"/>
      <c r="F134" s="26" t="str">
        <f>F12</f>
        <v xml:space="preserve"> </v>
      </c>
      <c r="G134" s="39"/>
      <c r="H134" s="39"/>
      <c r="I134" s="31" t="s">
        <v>22</v>
      </c>
      <c r="J134" s="78" t="str">
        <f>IF(J12="","",J12)</f>
        <v>5. 4. 2022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6.96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5.6" customHeight="1">
      <c r="A136" s="37"/>
      <c r="B136" s="38"/>
      <c r="C136" s="31" t="s">
        <v>24</v>
      </c>
      <c r="D136" s="39"/>
      <c r="E136" s="39"/>
      <c r="F136" s="26" t="str">
        <f>E15</f>
        <v xml:space="preserve"> </v>
      </c>
      <c r="G136" s="39"/>
      <c r="H136" s="39"/>
      <c r="I136" s="31" t="s">
        <v>29</v>
      </c>
      <c r="J136" s="35" t="str">
        <f>E21</f>
        <v xml:space="preserve"> </v>
      </c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5.6" customHeight="1">
      <c r="A137" s="37"/>
      <c r="B137" s="38"/>
      <c r="C137" s="31" t="s">
        <v>27</v>
      </c>
      <c r="D137" s="39"/>
      <c r="E137" s="39"/>
      <c r="F137" s="26" t="str">
        <f>IF(E18="","",E18)</f>
        <v>Vyplň údaj</v>
      </c>
      <c r="G137" s="39"/>
      <c r="H137" s="39"/>
      <c r="I137" s="31" t="s">
        <v>31</v>
      </c>
      <c r="J137" s="35" t="str">
        <f>E24</f>
        <v xml:space="preserve"> </v>
      </c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10.32" customHeight="1">
      <c r="A138" s="37"/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11" customFormat="1" ht="29.28" customHeight="1">
      <c r="A139" s="205"/>
      <c r="B139" s="206"/>
      <c r="C139" s="207" t="s">
        <v>130</v>
      </c>
      <c r="D139" s="208" t="s">
        <v>58</v>
      </c>
      <c r="E139" s="208" t="s">
        <v>54</v>
      </c>
      <c r="F139" s="208" t="s">
        <v>55</v>
      </c>
      <c r="G139" s="208" t="s">
        <v>131</v>
      </c>
      <c r="H139" s="208" t="s">
        <v>132</v>
      </c>
      <c r="I139" s="208" t="s">
        <v>133</v>
      </c>
      <c r="J139" s="209" t="s">
        <v>102</v>
      </c>
      <c r="K139" s="210" t="s">
        <v>134</v>
      </c>
      <c r="L139" s="211"/>
      <c r="M139" s="99" t="s">
        <v>1</v>
      </c>
      <c r="N139" s="100" t="s">
        <v>37</v>
      </c>
      <c r="O139" s="100" t="s">
        <v>135</v>
      </c>
      <c r="P139" s="100" t="s">
        <v>136</v>
      </c>
      <c r="Q139" s="100" t="s">
        <v>137</v>
      </c>
      <c r="R139" s="100" t="s">
        <v>138</v>
      </c>
      <c r="S139" s="100" t="s">
        <v>139</v>
      </c>
      <c r="T139" s="101" t="s">
        <v>140</v>
      </c>
      <c r="U139" s="205"/>
      <c r="V139" s="205"/>
      <c r="W139" s="205"/>
      <c r="X139" s="205"/>
      <c r="Y139" s="205"/>
      <c r="Z139" s="205"/>
      <c r="AA139" s="205"/>
      <c r="AB139" s="205"/>
      <c r="AC139" s="205"/>
      <c r="AD139" s="205"/>
      <c r="AE139" s="205"/>
    </row>
    <row r="140" s="2" customFormat="1" ht="22.8" customHeight="1">
      <c r="A140" s="37"/>
      <c r="B140" s="38"/>
      <c r="C140" s="106" t="s">
        <v>141</v>
      </c>
      <c r="D140" s="39"/>
      <c r="E140" s="39"/>
      <c r="F140" s="39"/>
      <c r="G140" s="39"/>
      <c r="H140" s="39"/>
      <c r="I140" s="39"/>
      <c r="J140" s="212">
        <f>BK140</f>
        <v>0</v>
      </c>
      <c r="K140" s="39"/>
      <c r="L140" s="43"/>
      <c r="M140" s="102"/>
      <c r="N140" s="213"/>
      <c r="O140" s="103"/>
      <c r="P140" s="214">
        <f>P141+P390+P394</f>
        <v>0</v>
      </c>
      <c r="Q140" s="103"/>
      <c r="R140" s="214">
        <f>R141+R390+R394</f>
        <v>1645.7754148352749</v>
      </c>
      <c r="S140" s="103"/>
      <c r="T140" s="215">
        <f>T141+T390+T394</f>
        <v>105.21899999999999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72</v>
      </c>
      <c r="AU140" s="16" t="s">
        <v>104</v>
      </c>
      <c r="BK140" s="216">
        <f>BK141+BK390+BK394</f>
        <v>0</v>
      </c>
    </row>
    <row r="141" s="12" customFormat="1" ht="25.92" customHeight="1">
      <c r="A141" s="12"/>
      <c r="B141" s="217"/>
      <c r="C141" s="218"/>
      <c r="D141" s="219" t="s">
        <v>72</v>
      </c>
      <c r="E141" s="220" t="s">
        <v>142</v>
      </c>
      <c r="F141" s="220" t="s">
        <v>143</v>
      </c>
      <c r="G141" s="218"/>
      <c r="H141" s="218"/>
      <c r="I141" s="221"/>
      <c r="J141" s="222">
        <f>BK141</f>
        <v>0</v>
      </c>
      <c r="K141" s="218"/>
      <c r="L141" s="223"/>
      <c r="M141" s="224"/>
      <c r="N141" s="225"/>
      <c r="O141" s="225"/>
      <c r="P141" s="226">
        <f>P142+P223+P229+P234+P268+P284+P361+P372+P387</f>
        <v>0</v>
      </c>
      <c r="Q141" s="225"/>
      <c r="R141" s="226">
        <f>R142+R223+R229+R234+R268+R284+R361+R372+R387</f>
        <v>1645.7604148352748</v>
      </c>
      <c r="S141" s="225"/>
      <c r="T141" s="227">
        <f>T142+T223+T229+T234+T268+T284+T361+T372+T387</f>
        <v>105.21899999999999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8" t="s">
        <v>81</v>
      </c>
      <c r="AT141" s="229" t="s">
        <v>72</v>
      </c>
      <c r="AU141" s="229" t="s">
        <v>73</v>
      </c>
      <c r="AY141" s="228" t="s">
        <v>144</v>
      </c>
      <c r="BK141" s="230">
        <f>BK142+BK223+BK229+BK234+BK268+BK284+BK361+BK372+BK387</f>
        <v>0</v>
      </c>
    </row>
    <row r="142" s="12" customFormat="1" ht="22.8" customHeight="1">
      <c r="A142" s="12"/>
      <c r="B142" s="217"/>
      <c r="C142" s="218"/>
      <c r="D142" s="219" t="s">
        <v>72</v>
      </c>
      <c r="E142" s="231" t="s">
        <v>81</v>
      </c>
      <c r="F142" s="231" t="s">
        <v>145</v>
      </c>
      <c r="G142" s="218"/>
      <c r="H142" s="218"/>
      <c r="I142" s="221"/>
      <c r="J142" s="232">
        <f>BK142</f>
        <v>0</v>
      </c>
      <c r="K142" s="218"/>
      <c r="L142" s="223"/>
      <c r="M142" s="224"/>
      <c r="N142" s="225"/>
      <c r="O142" s="225"/>
      <c r="P142" s="226">
        <f>SUM(P143:P222)</f>
        <v>0</v>
      </c>
      <c r="Q142" s="225"/>
      <c r="R142" s="226">
        <f>SUM(R143:R222)</f>
        <v>1095.2847176479997</v>
      </c>
      <c r="S142" s="225"/>
      <c r="T142" s="227">
        <f>SUM(T143:T222)</f>
        <v>102.14699999999999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8" t="s">
        <v>81</v>
      </c>
      <c r="AT142" s="229" t="s">
        <v>72</v>
      </c>
      <c r="AU142" s="229" t="s">
        <v>81</v>
      </c>
      <c r="AY142" s="228" t="s">
        <v>144</v>
      </c>
      <c r="BK142" s="230">
        <f>SUM(BK143:BK222)</f>
        <v>0</v>
      </c>
    </row>
    <row r="143" s="2" customFormat="1" ht="22.2" customHeight="1">
      <c r="A143" s="37"/>
      <c r="B143" s="38"/>
      <c r="C143" s="233" t="s">
        <v>81</v>
      </c>
      <c r="D143" s="233" t="s">
        <v>146</v>
      </c>
      <c r="E143" s="234" t="s">
        <v>147</v>
      </c>
      <c r="F143" s="235" t="s">
        <v>148</v>
      </c>
      <c r="G143" s="236" t="s">
        <v>149</v>
      </c>
      <c r="H143" s="237">
        <v>45.600000000000001</v>
      </c>
      <c r="I143" s="238"/>
      <c r="J143" s="239">
        <f>ROUND(I143*H143,2)</f>
        <v>0</v>
      </c>
      <c r="K143" s="240"/>
      <c r="L143" s="43"/>
      <c r="M143" s="241" t="s">
        <v>1</v>
      </c>
      <c r="N143" s="242" t="s">
        <v>38</v>
      </c>
      <c r="O143" s="90"/>
      <c r="P143" s="243">
        <f>O143*H143</f>
        <v>0</v>
      </c>
      <c r="Q143" s="243">
        <v>0</v>
      </c>
      <c r="R143" s="243">
        <f>Q143*H143</f>
        <v>0</v>
      </c>
      <c r="S143" s="243">
        <v>0.44</v>
      </c>
      <c r="T143" s="244">
        <f>S143*H143</f>
        <v>20.064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45" t="s">
        <v>150</v>
      </c>
      <c r="AT143" s="245" t="s">
        <v>146</v>
      </c>
      <c r="AU143" s="245" t="s">
        <v>83</v>
      </c>
      <c r="AY143" s="16" t="s">
        <v>144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6" t="s">
        <v>81</v>
      </c>
      <c r="BK143" s="246">
        <f>ROUND(I143*H143,2)</f>
        <v>0</v>
      </c>
      <c r="BL143" s="16" t="s">
        <v>150</v>
      </c>
      <c r="BM143" s="245" t="s">
        <v>151</v>
      </c>
    </row>
    <row r="144" s="2" customFormat="1">
      <c r="A144" s="37"/>
      <c r="B144" s="38"/>
      <c r="C144" s="39"/>
      <c r="D144" s="247" t="s">
        <v>152</v>
      </c>
      <c r="E144" s="39"/>
      <c r="F144" s="248" t="s">
        <v>148</v>
      </c>
      <c r="G144" s="39"/>
      <c r="H144" s="39"/>
      <c r="I144" s="200"/>
      <c r="J144" s="39"/>
      <c r="K144" s="39"/>
      <c r="L144" s="43"/>
      <c r="M144" s="249"/>
      <c r="N144" s="250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152</v>
      </c>
      <c r="AU144" s="16" t="s">
        <v>83</v>
      </c>
    </row>
    <row r="145" s="13" customFormat="1">
      <c r="A145" s="13"/>
      <c r="B145" s="251"/>
      <c r="C145" s="252"/>
      <c r="D145" s="247" t="s">
        <v>153</v>
      </c>
      <c r="E145" s="253" t="s">
        <v>1</v>
      </c>
      <c r="F145" s="254" t="s">
        <v>154</v>
      </c>
      <c r="G145" s="252"/>
      <c r="H145" s="255">
        <v>19.199999999999999</v>
      </c>
      <c r="I145" s="256"/>
      <c r="J145" s="252"/>
      <c r="K145" s="252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153</v>
      </c>
      <c r="AU145" s="261" t="s">
        <v>83</v>
      </c>
      <c r="AV145" s="13" t="s">
        <v>83</v>
      </c>
      <c r="AW145" s="13" t="s">
        <v>30</v>
      </c>
      <c r="AX145" s="13" t="s">
        <v>73</v>
      </c>
      <c r="AY145" s="261" t="s">
        <v>144</v>
      </c>
    </row>
    <row r="146" s="13" customFormat="1">
      <c r="A146" s="13"/>
      <c r="B146" s="251"/>
      <c r="C146" s="252"/>
      <c r="D146" s="247" t="s">
        <v>153</v>
      </c>
      <c r="E146" s="253" t="s">
        <v>1</v>
      </c>
      <c r="F146" s="254" t="s">
        <v>155</v>
      </c>
      <c r="G146" s="252"/>
      <c r="H146" s="255">
        <v>26.399999999999999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153</v>
      </c>
      <c r="AU146" s="261" t="s">
        <v>83</v>
      </c>
      <c r="AV146" s="13" t="s">
        <v>83</v>
      </c>
      <c r="AW146" s="13" t="s">
        <v>30</v>
      </c>
      <c r="AX146" s="13" t="s">
        <v>73</v>
      </c>
      <c r="AY146" s="261" t="s">
        <v>144</v>
      </c>
    </row>
    <row r="147" s="14" customFormat="1">
      <c r="A147" s="14"/>
      <c r="B147" s="262"/>
      <c r="C147" s="263"/>
      <c r="D147" s="247" t="s">
        <v>153</v>
      </c>
      <c r="E147" s="264" t="s">
        <v>1</v>
      </c>
      <c r="F147" s="265" t="s">
        <v>156</v>
      </c>
      <c r="G147" s="263"/>
      <c r="H147" s="266">
        <v>45.599999999999994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2" t="s">
        <v>153</v>
      </c>
      <c r="AU147" s="272" t="s">
        <v>83</v>
      </c>
      <c r="AV147" s="14" t="s">
        <v>150</v>
      </c>
      <c r="AW147" s="14" t="s">
        <v>30</v>
      </c>
      <c r="AX147" s="14" t="s">
        <v>81</v>
      </c>
      <c r="AY147" s="272" t="s">
        <v>144</v>
      </c>
    </row>
    <row r="148" s="2" customFormat="1" ht="22.2" customHeight="1">
      <c r="A148" s="37"/>
      <c r="B148" s="38"/>
      <c r="C148" s="233" t="s">
        <v>83</v>
      </c>
      <c r="D148" s="233" t="s">
        <v>146</v>
      </c>
      <c r="E148" s="234" t="s">
        <v>157</v>
      </c>
      <c r="F148" s="235" t="s">
        <v>158</v>
      </c>
      <c r="G148" s="236" t="s">
        <v>149</v>
      </c>
      <c r="H148" s="237">
        <v>34.799999999999997</v>
      </c>
      <c r="I148" s="238"/>
      <c r="J148" s="239">
        <f>ROUND(I148*H148,2)</f>
        <v>0</v>
      </c>
      <c r="K148" s="240"/>
      <c r="L148" s="43"/>
      <c r="M148" s="241" t="s">
        <v>1</v>
      </c>
      <c r="N148" s="242" t="s">
        <v>38</v>
      </c>
      <c r="O148" s="90"/>
      <c r="P148" s="243">
        <f>O148*H148</f>
        <v>0</v>
      </c>
      <c r="Q148" s="243">
        <v>0</v>
      </c>
      <c r="R148" s="243">
        <f>Q148*H148</f>
        <v>0</v>
      </c>
      <c r="S148" s="243">
        <v>0.32500000000000001</v>
      </c>
      <c r="T148" s="244">
        <f>S148*H148</f>
        <v>11.309999999999999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150</v>
      </c>
      <c r="AT148" s="245" t="s">
        <v>146</v>
      </c>
      <c r="AU148" s="245" t="s">
        <v>83</v>
      </c>
      <c r="AY148" s="16" t="s">
        <v>144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81</v>
      </c>
      <c r="BK148" s="246">
        <f>ROUND(I148*H148,2)</f>
        <v>0</v>
      </c>
      <c r="BL148" s="16" t="s">
        <v>150</v>
      </c>
      <c r="BM148" s="245" t="s">
        <v>159</v>
      </c>
    </row>
    <row r="149" s="2" customFormat="1">
      <c r="A149" s="37"/>
      <c r="B149" s="38"/>
      <c r="C149" s="39"/>
      <c r="D149" s="247" t="s">
        <v>152</v>
      </c>
      <c r="E149" s="39"/>
      <c r="F149" s="248" t="s">
        <v>158</v>
      </c>
      <c r="G149" s="39"/>
      <c r="H149" s="39"/>
      <c r="I149" s="200"/>
      <c r="J149" s="39"/>
      <c r="K149" s="39"/>
      <c r="L149" s="43"/>
      <c r="M149" s="249"/>
      <c r="N149" s="250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152</v>
      </c>
      <c r="AU149" s="16" t="s">
        <v>83</v>
      </c>
    </row>
    <row r="150" s="13" customFormat="1">
      <c r="A150" s="13"/>
      <c r="B150" s="251"/>
      <c r="C150" s="252"/>
      <c r="D150" s="247" t="s">
        <v>153</v>
      </c>
      <c r="E150" s="253" t="s">
        <v>1</v>
      </c>
      <c r="F150" s="254" t="s">
        <v>160</v>
      </c>
      <c r="G150" s="252"/>
      <c r="H150" s="255">
        <v>26.399999999999999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153</v>
      </c>
      <c r="AU150" s="261" t="s">
        <v>83</v>
      </c>
      <c r="AV150" s="13" t="s">
        <v>83</v>
      </c>
      <c r="AW150" s="13" t="s">
        <v>30</v>
      </c>
      <c r="AX150" s="13" t="s">
        <v>73</v>
      </c>
      <c r="AY150" s="261" t="s">
        <v>144</v>
      </c>
    </row>
    <row r="151" s="13" customFormat="1">
      <c r="A151" s="13"/>
      <c r="B151" s="251"/>
      <c r="C151" s="252"/>
      <c r="D151" s="247" t="s">
        <v>153</v>
      </c>
      <c r="E151" s="253" t="s">
        <v>1</v>
      </c>
      <c r="F151" s="254" t="s">
        <v>161</v>
      </c>
      <c r="G151" s="252"/>
      <c r="H151" s="255">
        <v>8.4000000000000004</v>
      </c>
      <c r="I151" s="256"/>
      <c r="J151" s="252"/>
      <c r="K151" s="252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153</v>
      </c>
      <c r="AU151" s="261" t="s">
        <v>83</v>
      </c>
      <c r="AV151" s="13" t="s">
        <v>83</v>
      </c>
      <c r="AW151" s="13" t="s">
        <v>30</v>
      </c>
      <c r="AX151" s="13" t="s">
        <v>73</v>
      </c>
      <c r="AY151" s="261" t="s">
        <v>144</v>
      </c>
    </row>
    <row r="152" s="14" customFormat="1">
      <c r="A152" s="14"/>
      <c r="B152" s="262"/>
      <c r="C152" s="263"/>
      <c r="D152" s="247" t="s">
        <v>153</v>
      </c>
      <c r="E152" s="264" t="s">
        <v>1</v>
      </c>
      <c r="F152" s="265" t="s">
        <v>156</v>
      </c>
      <c r="G152" s="263"/>
      <c r="H152" s="266">
        <v>34.799999999999997</v>
      </c>
      <c r="I152" s="267"/>
      <c r="J152" s="263"/>
      <c r="K152" s="263"/>
      <c r="L152" s="268"/>
      <c r="M152" s="269"/>
      <c r="N152" s="270"/>
      <c r="O152" s="270"/>
      <c r="P152" s="270"/>
      <c r="Q152" s="270"/>
      <c r="R152" s="270"/>
      <c r="S152" s="270"/>
      <c r="T152" s="27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2" t="s">
        <v>153</v>
      </c>
      <c r="AU152" s="272" t="s">
        <v>83</v>
      </c>
      <c r="AV152" s="14" t="s">
        <v>150</v>
      </c>
      <c r="AW152" s="14" t="s">
        <v>30</v>
      </c>
      <c r="AX152" s="14" t="s">
        <v>81</v>
      </c>
      <c r="AY152" s="272" t="s">
        <v>144</v>
      </c>
    </row>
    <row r="153" s="2" customFormat="1" ht="22.2" customHeight="1">
      <c r="A153" s="37"/>
      <c r="B153" s="38"/>
      <c r="C153" s="233" t="s">
        <v>162</v>
      </c>
      <c r="D153" s="233" t="s">
        <v>146</v>
      </c>
      <c r="E153" s="234" t="s">
        <v>163</v>
      </c>
      <c r="F153" s="235" t="s">
        <v>164</v>
      </c>
      <c r="G153" s="236" t="s">
        <v>149</v>
      </c>
      <c r="H153" s="237">
        <v>26.399999999999999</v>
      </c>
      <c r="I153" s="238"/>
      <c r="J153" s="239">
        <f>ROUND(I153*H153,2)</f>
        <v>0</v>
      </c>
      <c r="K153" s="240"/>
      <c r="L153" s="43"/>
      <c r="M153" s="241" t="s">
        <v>1</v>
      </c>
      <c r="N153" s="242" t="s">
        <v>38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0.22</v>
      </c>
      <c r="T153" s="244">
        <f>S153*H153</f>
        <v>5.8079999999999998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150</v>
      </c>
      <c r="AT153" s="245" t="s">
        <v>146</v>
      </c>
      <c r="AU153" s="245" t="s">
        <v>83</v>
      </c>
      <c r="AY153" s="16" t="s">
        <v>144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81</v>
      </c>
      <c r="BK153" s="246">
        <f>ROUND(I153*H153,2)</f>
        <v>0</v>
      </c>
      <c r="BL153" s="16" t="s">
        <v>150</v>
      </c>
      <c r="BM153" s="245" t="s">
        <v>165</v>
      </c>
    </row>
    <row r="154" s="2" customFormat="1">
      <c r="A154" s="37"/>
      <c r="B154" s="38"/>
      <c r="C154" s="39"/>
      <c r="D154" s="247" t="s">
        <v>152</v>
      </c>
      <c r="E154" s="39"/>
      <c r="F154" s="248" t="s">
        <v>164</v>
      </c>
      <c r="G154" s="39"/>
      <c r="H154" s="39"/>
      <c r="I154" s="200"/>
      <c r="J154" s="39"/>
      <c r="K154" s="39"/>
      <c r="L154" s="43"/>
      <c r="M154" s="249"/>
      <c r="N154" s="250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152</v>
      </c>
      <c r="AU154" s="16" t="s">
        <v>83</v>
      </c>
    </row>
    <row r="155" s="13" customFormat="1">
      <c r="A155" s="13"/>
      <c r="B155" s="251"/>
      <c r="C155" s="252"/>
      <c r="D155" s="247" t="s">
        <v>153</v>
      </c>
      <c r="E155" s="253" t="s">
        <v>1</v>
      </c>
      <c r="F155" s="254" t="s">
        <v>160</v>
      </c>
      <c r="G155" s="252"/>
      <c r="H155" s="255">
        <v>26.399999999999999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153</v>
      </c>
      <c r="AU155" s="261" t="s">
        <v>83</v>
      </c>
      <c r="AV155" s="13" t="s">
        <v>83</v>
      </c>
      <c r="AW155" s="13" t="s">
        <v>30</v>
      </c>
      <c r="AX155" s="13" t="s">
        <v>81</v>
      </c>
      <c r="AY155" s="261" t="s">
        <v>144</v>
      </c>
    </row>
    <row r="156" s="2" customFormat="1" ht="14.4" customHeight="1">
      <c r="A156" s="37"/>
      <c r="B156" s="38"/>
      <c r="C156" s="233" t="s">
        <v>150</v>
      </c>
      <c r="D156" s="233" t="s">
        <v>146</v>
      </c>
      <c r="E156" s="234" t="s">
        <v>166</v>
      </c>
      <c r="F156" s="235" t="s">
        <v>167</v>
      </c>
      <c r="G156" s="236" t="s">
        <v>149</v>
      </c>
      <c r="H156" s="237">
        <v>183</v>
      </c>
      <c r="I156" s="238"/>
      <c r="J156" s="239">
        <f>ROUND(I156*H156,2)</f>
        <v>0</v>
      </c>
      <c r="K156" s="240"/>
      <c r="L156" s="43"/>
      <c r="M156" s="241" t="s">
        <v>1</v>
      </c>
      <c r="N156" s="242" t="s">
        <v>38</v>
      </c>
      <c r="O156" s="90"/>
      <c r="P156" s="243">
        <f>O156*H156</f>
        <v>0</v>
      </c>
      <c r="Q156" s="243">
        <v>0</v>
      </c>
      <c r="R156" s="243">
        <f>Q156*H156</f>
        <v>0</v>
      </c>
      <c r="S156" s="243">
        <v>0.35499999999999998</v>
      </c>
      <c r="T156" s="244">
        <f>S156*H156</f>
        <v>64.965000000000003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150</v>
      </c>
      <c r="AT156" s="245" t="s">
        <v>146</v>
      </c>
      <c r="AU156" s="245" t="s">
        <v>83</v>
      </c>
      <c r="AY156" s="16" t="s">
        <v>144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81</v>
      </c>
      <c r="BK156" s="246">
        <f>ROUND(I156*H156,2)</f>
        <v>0</v>
      </c>
      <c r="BL156" s="16" t="s">
        <v>150</v>
      </c>
      <c r="BM156" s="245" t="s">
        <v>168</v>
      </c>
    </row>
    <row r="157" s="2" customFormat="1">
      <c r="A157" s="37"/>
      <c r="B157" s="38"/>
      <c r="C157" s="39"/>
      <c r="D157" s="247" t="s">
        <v>152</v>
      </c>
      <c r="E157" s="39"/>
      <c r="F157" s="248" t="s">
        <v>167</v>
      </c>
      <c r="G157" s="39"/>
      <c r="H157" s="39"/>
      <c r="I157" s="200"/>
      <c r="J157" s="39"/>
      <c r="K157" s="39"/>
      <c r="L157" s="43"/>
      <c r="M157" s="249"/>
      <c r="N157" s="250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152</v>
      </c>
      <c r="AU157" s="16" t="s">
        <v>83</v>
      </c>
    </row>
    <row r="158" s="13" customFormat="1">
      <c r="A158" s="13"/>
      <c r="B158" s="251"/>
      <c r="C158" s="252"/>
      <c r="D158" s="247" t="s">
        <v>153</v>
      </c>
      <c r="E158" s="253" t="s">
        <v>1</v>
      </c>
      <c r="F158" s="254" t="s">
        <v>169</v>
      </c>
      <c r="G158" s="252"/>
      <c r="H158" s="255">
        <v>183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153</v>
      </c>
      <c r="AU158" s="261" t="s">
        <v>83</v>
      </c>
      <c r="AV158" s="13" t="s">
        <v>83</v>
      </c>
      <c r="AW158" s="13" t="s">
        <v>30</v>
      </c>
      <c r="AX158" s="13" t="s">
        <v>81</v>
      </c>
      <c r="AY158" s="261" t="s">
        <v>144</v>
      </c>
    </row>
    <row r="159" s="2" customFormat="1" ht="22.2" customHeight="1">
      <c r="A159" s="37"/>
      <c r="B159" s="38"/>
      <c r="C159" s="233" t="s">
        <v>170</v>
      </c>
      <c r="D159" s="233" t="s">
        <v>146</v>
      </c>
      <c r="E159" s="234" t="s">
        <v>171</v>
      </c>
      <c r="F159" s="235" t="s">
        <v>172</v>
      </c>
      <c r="G159" s="236" t="s">
        <v>173</v>
      </c>
      <c r="H159" s="237">
        <v>2400</v>
      </c>
      <c r="I159" s="238"/>
      <c r="J159" s="239">
        <f>ROUND(I159*H159,2)</f>
        <v>0</v>
      </c>
      <c r="K159" s="240"/>
      <c r="L159" s="43"/>
      <c r="M159" s="241" t="s">
        <v>1</v>
      </c>
      <c r="N159" s="242" t="s">
        <v>38</v>
      </c>
      <c r="O159" s="90"/>
      <c r="P159" s="243">
        <f>O159*H159</f>
        <v>0</v>
      </c>
      <c r="Q159" s="243">
        <v>3.2634E-05</v>
      </c>
      <c r="R159" s="243">
        <f>Q159*H159</f>
        <v>0.078321600000000005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150</v>
      </c>
      <c r="AT159" s="245" t="s">
        <v>146</v>
      </c>
      <c r="AU159" s="245" t="s">
        <v>83</v>
      </c>
      <c r="AY159" s="16" t="s">
        <v>144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81</v>
      </c>
      <c r="BK159" s="246">
        <f>ROUND(I159*H159,2)</f>
        <v>0</v>
      </c>
      <c r="BL159" s="16" t="s">
        <v>150</v>
      </c>
      <c r="BM159" s="245" t="s">
        <v>174</v>
      </c>
    </row>
    <row r="160" s="2" customFormat="1">
      <c r="A160" s="37"/>
      <c r="B160" s="38"/>
      <c r="C160" s="39"/>
      <c r="D160" s="247" t="s">
        <v>152</v>
      </c>
      <c r="E160" s="39"/>
      <c r="F160" s="248" t="s">
        <v>172</v>
      </c>
      <c r="G160" s="39"/>
      <c r="H160" s="39"/>
      <c r="I160" s="200"/>
      <c r="J160" s="39"/>
      <c r="K160" s="39"/>
      <c r="L160" s="43"/>
      <c r="M160" s="249"/>
      <c r="N160" s="250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152</v>
      </c>
      <c r="AU160" s="16" t="s">
        <v>83</v>
      </c>
    </row>
    <row r="161" s="13" customFormat="1">
      <c r="A161" s="13"/>
      <c r="B161" s="251"/>
      <c r="C161" s="252"/>
      <c r="D161" s="247" t="s">
        <v>153</v>
      </c>
      <c r="E161" s="253" t="s">
        <v>1</v>
      </c>
      <c r="F161" s="254" t="s">
        <v>175</v>
      </c>
      <c r="G161" s="252"/>
      <c r="H161" s="255">
        <v>2400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153</v>
      </c>
      <c r="AU161" s="261" t="s">
        <v>83</v>
      </c>
      <c r="AV161" s="13" t="s">
        <v>83</v>
      </c>
      <c r="AW161" s="13" t="s">
        <v>30</v>
      </c>
      <c r="AX161" s="13" t="s">
        <v>81</v>
      </c>
      <c r="AY161" s="261" t="s">
        <v>144</v>
      </c>
    </row>
    <row r="162" s="2" customFormat="1" ht="22.2" customHeight="1">
      <c r="A162" s="37"/>
      <c r="B162" s="38"/>
      <c r="C162" s="233" t="s">
        <v>176</v>
      </c>
      <c r="D162" s="233" t="s">
        <v>146</v>
      </c>
      <c r="E162" s="234" t="s">
        <v>177</v>
      </c>
      <c r="F162" s="235" t="s">
        <v>178</v>
      </c>
      <c r="G162" s="236" t="s">
        <v>179</v>
      </c>
      <c r="H162" s="237">
        <v>300</v>
      </c>
      <c r="I162" s="238"/>
      <c r="J162" s="239">
        <f>ROUND(I162*H162,2)</f>
        <v>0</v>
      </c>
      <c r="K162" s="240"/>
      <c r="L162" s="43"/>
      <c r="M162" s="241" t="s">
        <v>1</v>
      </c>
      <c r="N162" s="242" t="s">
        <v>38</v>
      </c>
      <c r="O162" s="90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150</v>
      </c>
      <c r="AT162" s="245" t="s">
        <v>146</v>
      </c>
      <c r="AU162" s="245" t="s">
        <v>83</v>
      </c>
      <c r="AY162" s="16" t="s">
        <v>144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81</v>
      </c>
      <c r="BK162" s="246">
        <f>ROUND(I162*H162,2)</f>
        <v>0</v>
      </c>
      <c r="BL162" s="16" t="s">
        <v>150</v>
      </c>
      <c r="BM162" s="245" t="s">
        <v>180</v>
      </c>
    </row>
    <row r="163" s="2" customFormat="1">
      <c r="A163" s="37"/>
      <c r="B163" s="38"/>
      <c r="C163" s="39"/>
      <c r="D163" s="247" t="s">
        <v>152</v>
      </c>
      <c r="E163" s="39"/>
      <c r="F163" s="248" t="s">
        <v>178</v>
      </c>
      <c r="G163" s="39"/>
      <c r="H163" s="39"/>
      <c r="I163" s="200"/>
      <c r="J163" s="39"/>
      <c r="K163" s="39"/>
      <c r="L163" s="43"/>
      <c r="M163" s="249"/>
      <c r="N163" s="250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152</v>
      </c>
      <c r="AU163" s="16" t="s">
        <v>83</v>
      </c>
    </row>
    <row r="164" s="13" customFormat="1">
      <c r="A164" s="13"/>
      <c r="B164" s="251"/>
      <c r="C164" s="252"/>
      <c r="D164" s="247" t="s">
        <v>153</v>
      </c>
      <c r="E164" s="253" t="s">
        <v>1</v>
      </c>
      <c r="F164" s="254" t="s">
        <v>181</v>
      </c>
      <c r="G164" s="252"/>
      <c r="H164" s="255">
        <v>300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153</v>
      </c>
      <c r="AU164" s="261" t="s">
        <v>83</v>
      </c>
      <c r="AV164" s="13" t="s">
        <v>83</v>
      </c>
      <c r="AW164" s="13" t="s">
        <v>30</v>
      </c>
      <c r="AX164" s="13" t="s">
        <v>81</v>
      </c>
      <c r="AY164" s="261" t="s">
        <v>144</v>
      </c>
    </row>
    <row r="165" s="2" customFormat="1" ht="22.2" customHeight="1">
      <c r="A165" s="37"/>
      <c r="B165" s="38"/>
      <c r="C165" s="233" t="s">
        <v>182</v>
      </c>
      <c r="D165" s="233" t="s">
        <v>146</v>
      </c>
      <c r="E165" s="234" t="s">
        <v>183</v>
      </c>
      <c r="F165" s="235" t="s">
        <v>184</v>
      </c>
      <c r="G165" s="236" t="s">
        <v>149</v>
      </c>
      <c r="H165" s="237">
        <v>530.39999999999998</v>
      </c>
      <c r="I165" s="238"/>
      <c r="J165" s="239">
        <f>ROUND(I165*H165,2)</f>
        <v>0</v>
      </c>
      <c r="K165" s="240"/>
      <c r="L165" s="43"/>
      <c r="M165" s="241" t="s">
        <v>1</v>
      </c>
      <c r="N165" s="242" t="s">
        <v>38</v>
      </c>
      <c r="O165" s="90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150</v>
      </c>
      <c r="AT165" s="245" t="s">
        <v>146</v>
      </c>
      <c r="AU165" s="245" t="s">
        <v>83</v>
      </c>
      <c r="AY165" s="16" t="s">
        <v>144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81</v>
      </c>
      <c r="BK165" s="246">
        <f>ROUND(I165*H165,2)</f>
        <v>0</v>
      </c>
      <c r="BL165" s="16" t="s">
        <v>150</v>
      </c>
      <c r="BM165" s="245" t="s">
        <v>185</v>
      </c>
    </row>
    <row r="166" s="2" customFormat="1">
      <c r="A166" s="37"/>
      <c r="B166" s="38"/>
      <c r="C166" s="39"/>
      <c r="D166" s="247" t="s">
        <v>152</v>
      </c>
      <c r="E166" s="39"/>
      <c r="F166" s="248" t="s">
        <v>184</v>
      </c>
      <c r="G166" s="39"/>
      <c r="H166" s="39"/>
      <c r="I166" s="200"/>
      <c r="J166" s="39"/>
      <c r="K166" s="39"/>
      <c r="L166" s="43"/>
      <c r="M166" s="249"/>
      <c r="N166" s="250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152</v>
      </c>
      <c r="AU166" s="16" t="s">
        <v>83</v>
      </c>
    </row>
    <row r="167" s="13" customFormat="1">
      <c r="A167" s="13"/>
      <c r="B167" s="251"/>
      <c r="C167" s="252"/>
      <c r="D167" s="247" t="s">
        <v>153</v>
      </c>
      <c r="E167" s="253" t="s">
        <v>1</v>
      </c>
      <c r="F167" s="254" t="s">
        <v>186</v>
      </c>
      <c r="G167" s="252"/>
      <c r="H167" s="255">
        <v>530.39999999999998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153</v>
      </c>
      <c r="AU167" s="261" t="s">
        <v>83</v>
      </c>
      <c r="AV167" s="13" t="s">
        <v>83</v>
      </c>
      <c r="AW167" s="13" t="s">
        <v>30</v>
      </c>
      <c r="AX167" s="13" t="s">
        <v>81</v>
      </c>
      <c r="AY167" s="261" t="s">
        <v>144</v>
      </c>
    </row>
    <row r="168" s="2" customFormat="1" ht="30" customHeight="1">
      <c r="A168" s="37"/>
      <c r="B168" s="38"/>
      <c r="C168" s="233" t="s">
        <v>187</v>
      </c>
      <c r="D168" s="233" t="s">
        <v>146</v>
      </c>
      <c r="E168" s="234" t="s">
        <v>188</v>
      </c>
      <c r="F168" s="235" t="s">
        <v>189</v>
      </c>
      <c r="G168" s="236" t="s">
        <v>190</v>
      </c>
      <c r="H168" s="237">
        <v>937.125</v>
      </c>
      <c r="I168" s="238"/>
      <c r="J168" s="239">
        <f>ROUND(I168*H168,2)</f>
        <v>0</v>
      </c>
      <c r="K168" s="240"/>
      <c r="L168" s="43"/>
      <c r="M168" s="241" t="s">
        <v>1</v>
      </c>
      <c r="N168" s="242" t="s">
        <v>38</v>
      </c>
      <c r="O168" s="90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150</v>
      </c>
      <c r="AT168" s="245" t="s">
        <v>146</v>
      </c>
      <c r="AU168" s="245" t="s">
        <v>83</v>
      </c>
      <c r="AY168" s="16" t="s">
        <v>144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81</v>
      </c>
      <c r="BK168" s="246">
        <f>ROUND(I168*H168,2)</f>
        <v>0</v>
      </c>
      <c r="BL168" s="16" t="s">
        <v>150</v>
      </c>
      <c r="BM168" s="245" t="s">
        <v>191</v>
      </c>
    </row>
    <row r="169" s="2" customFormat="1">
      <c r="A169" s="37"/>
      <c r="B169" s="38"/>
      <c r="C169" s="39"/>
      <c r="D169" s="247" t="s">
        <v>152</v>
      </c>
      <c r="E169" s="39"/>
      <c r="F169" s="248" t="s">
        <v>189</v>
      </c>
      <c r="G169" s="39"/>
      <c r="H169" s="39"/>
      <c r="I169" s="200"/>
      <c r="J169" s="39"/>
      <c r="K169" s="39"/>
      <c r="L169" s="43"/>
      <c r="M169" s="249"/>
      <c r="N169" s="250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152</v>
      </c>
      <c r="AU169" s="16" t="s">
        <v>83</v>
      </c>
    </row>
    <row r="170" s="13" customFormat="1">
      <c r="A170" s="13"/>
      <c r="B170" s="251"/>
      <c r="C170" s="252"/>
      <c r="D170" s="247" t="s">
        <v>153</v>
      </c>
      <c r="E170" s="253" t="s">
        <v>1</v>
      </c>
      <c r="F170" s="254" t="s">
        <v>192</v>
      </c>
      <c r="G170" s="252"/>
      <c r="H170" s="255">
        <v>937.125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153</v>
      </c>
      <c r="AU170" s="261" t="s">
        <v>83</v>
      </c>
      <c r="AV170" s="13" t="s">
        <v>83</v>
      </c>
      <c r="AW170" s="13" t="s">
        <v>30</v>
      </c>
      <c r="AX170" s="13" t="s">
        <v>81</v>
      </c>
      <c r="AY170" s="261" t="s">
        <v>144</v>
      </c>
    </row>
    <row r="171" s="2" customFormat="1" ht="30" customHeight="1">
      <c r="A171" s="37"/>
      <c r="B171" s="38"/>
      <c r="C171" s="233" t="s">
        <v>193</v>
      </c>
      <c r="D171" s="233" t="s">
        <v>146</v>
      </c>
      <c r="E171" s="234" t="s">
        <v>194</v>
      </c>
      <c r="F171" s="235" t="s">
        <v>195</v>
      </c>
      <c r="G171" s="236" t="s">
        <v>190</v>
      </c>
      <c r="H171" s="237">
        <v>1199.74</v>
      </c>
      <c r="I171" s="238"/>
      <c r="J171" s="239">
        <f>ROUND(I171*H171,2)</f>
        <v>0</v>
      </c>
      <c r="K171" s="240"/>
      <c r="L171" s="43"/>
      <c r="M171" s="241" t="s">
        <v>1</v>
      </c>
      <c r="N171" s="242" t="s">
        <v>38</v>
      </c>
      <c r="O171" s="90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150</v>
      </c>
      <c r="AT171" s="245" t="s">
        <v>146</v>
      </c>
      <c r="AU171" s="245" t="s">
        <v>83</v>
      </c>
      <c r="AY171" s="16" t="s">
        <v>144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81</v>
      </c>
      <c r="BK171" s="246">
        <f>ROUND(I171*H171,2)</f>
        <v>0</v>
      </c>
      <c r="BL171" s="16" t="s">
        <v>150</v>
      </c>
      <c r="BM171" s="245" t="s">
        <v>196</v>
      </c>
    </row>
    <row r="172" s="2" customFormat="1">
      <c r="A172" s="37"/>
      <c r="B172" s="38"/>
      <c r="C172" s="39"/>
      <c r="D172" s="247" t="s">
        <v>152</v>
      </c>
      <c r="E172" s="39"/>
      <c r="F172" s="248" t="s">
        <v>195</v>
      </c>
      <c r="G172" s="39"/>
      <c r="H172" s="39"/>
      <c r="I172" s="200"/>
      <c r="J172" s="39"/>
      <c r="K172" s="39"/>
      <c r="L172" s="43"/>
      <c r="M172" s="249"/>
      <c r="N172" s="250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152</v>
      </c>
      <c r="AU172" s="16" t="s">
        <v>83</v>
      </c>
    </row>
    <row r="173" s="13" customFormat="1">
      <c r="A173" s="13"/>
      <c r="B173" s="251"/>
      <c r="C173" s="252"/>
      <c r="D173" s="247" t="s">
        <v>153</v>
      </c>
      <c r="E173" s="253" t="s">
        <v>1</v>
      </c>
      <c r="F173" s="254" t="s">
        <v>197</v>
      </c>
      <c r="G173" s="252"/>
      <c r="H173" s="255">
        <v>948.48000000000002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153</v>
      </c>
      <c r="AU173" s="261" t="s">
        <v>83</v>
      </c>
      <c r="AV173" s="13" t="s">
        <v>83</v>
      </c>
      <c r="AW173" s="13" t="s">
        <v>30</v>
      </c>
      <c r="AX173" s="13" t="s">
        <v>73</v>
      </c>
      <c r="AY173" s="261" t="s">
        <v>144</v>
      </c>
    </row>
    <row r="174" s="13" customFormat="1">
      <c r="A174" s="13"/>
      <c r="B174" s="251"/>
      <c r="C174" s="252"/>
      <c r="D174" s="247" t="s">
        <v>153</v>
      </c>
      <c r="E174" s="253" t="s">
        <v>1</v>
      </c>
      <c r="F174" s="254" t="s">
        <v>198</v>
      </c>
      <c r="G174" s="252"/>
      <c r="H174" s="255">
        <v>38.759999999999998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153</v>
      </c>
      <c r="AU174" s="261" t="s">
        <v>83</v>
      </c>
      <c r="AV174" s="13" t="s">
        <v>83</v>
      </c>
      <c r="AW174" s="13" t="s">
        <v>30</v>
      </c>
      <c r="AX174" s="13" t="s">
        <v>73</v>
      </c>
      <c r="AY174" s="261" t="s">
        <v>144</v>
      </c>
    </row>
    <row r="175" s="13" customFormat="1">
      <c r="A175" s="13"/>
      <c r="B175" s="251"/>
      <c r="C175" s="252"/>
      <c r="D175" s="247" t="s">
        <v>153</v>
      </c>
      <c r="E175" s="253" t="s">
        <v>1</v>
      </c>
      <c r="F175" s="254" t="s">
        <v>199</v>
      </c>
      <c r="G175" s="252"/>
      <c r="H175" s="255">
        <v>212.5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153</v>
      </c>
      <c r="AU175" s="261" t="s">
        <v>83</v>
      </c>
      <c r="AV175" s="13" t="s">
        <v>83</v>
      </c>
      <c r="AW175" s="13" t="s">
        <v>30</v>
      </c>
      <c r="AX175" s="13" t="s">
        <v>73</v>
      </c>
      <c r="AY175" s="261" t="s">
        <v>144</v>
      </c>
    </row>
    <row r="176" s="14" customFormat="1">
      <c r="A176" s="14"/>
      <c r="B176" s="262"/>
      <c r="C176" s="263"/>
      <c r="D176" s="247" t="s">
        <v>153</v>
      </c>
      <c r="E176" s="264" t="s">
        <v>1</v>
      </c>
      <c r="F176" s="265" t="s">
        <v>156</v>
      </c>
      <c r="G176" s="263"/>
      <c r="H176" s="266">
        <v>1199.74</v>
      </c>
      <c r="I176" s="267"/>
      <c r="J176" s="263"/>
      <c r="K176" s="263"/>
      <c r="L176" s="268"/>
      <c r="M176" s="269"/>
      <c r="N176" s="270"/>
      <c r="O176" s="270"/>
      <c r="P176" s="270"/>
      <c r="Q176" s="270"/>
      <c r="R176" s="270"/>
      <c r="S176" s="270"/>
      <c r="T176" s="27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2" t="s">
        <v>153</v>
      </c>
      <c r="AU176" s="272" t="s">
        <v>83</v>
      </c>
      <c r="AV176" s="14" t="s">
        <v>150</v>
      </c>
      <c r="AW176" s="14" t="s">
        <v>30</v>
      </c>
      <c r="AX176" s="14" t="s">
        <v>81</v>
      </c>
      <c r="AY176" s="272" t="s">
        <v>144</v>
      </c>
    </row>
    <row r="177" s="2" customFormat="1" ht="19.8" customHeight="1">
      <c r="A177" s="37"/>
      <c r="B177" s="38"/>
      <c r="C177" s="233" t="s">
        <v>200</v>
      </c>
      <c r="D177" s="233" t="s">
        <v>146</v>
      </c>
      <c r="E177" s="234" t="s">
        <v>201</v>
      </c>
      <c r="F177" s="235" t="s">
        <v>202</v>
      </c>
      <c r="G177" s="236" t="s">
        <v>149</v>
      </c>
      <c r="H177" s="237">
        <v>2008.8</v>
      </c>
      <c r="I177" s="238"/>
      <c r="J177" s="239">
        <f>ROUND(I177*H177,2)</f>
        <v>0</v>
      </c>
      <c r="K177" s="240"/>
      <c r="L177" s="43"/>
      <c r="M177" s="241" t="s">
        <v>1</v>
      </c>
      <c r="N177" s="242" t="s">
        <v>38</v>
      </c>
      <c r="O177" s="90"/>
      <c r="P177" s="243">
        <f>O177*H177</f>
        <v>0</v>
      </c>
      <c r="Q177" s="243">
        <v>0.00058135999999999995</v>
      </c>
      <c r="R177" s="243">
        <f>Q177*H177</f>
        <v>1.1678359679999999</v>
      </c>
      <c r="S177" s="243">
        <v>0</v>
      </c>
      <c r="T177" s="24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5" t="s">
        <v>150</v>
      </c>
      <c r="AT177" s="245" t="s">
        <v>146</v>
      </c>
      <c r="AU177" s="245" t="s">
        <v>83</v>
      </c>
      <c r="AY177" s="16" t="s">
        <v>144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6" t="s">
        <v>81</v>
      </c>
      <c r="BK177" s="246">
        <f>ROUND(I177*H177,2)</f>
        <v>0</v>
      </c>
      <c r="BL177" s="16" t="s">
        <v>150</v>
      </c>
      <c r="BM177" s="245" t="s">
        <v>203</v>
      </c>
    </row>
    <row r="178" s="2" customFormat="1">
      <c r="A178" s="37"/>
      <c r="B178" s="38"/>
      <c r="C178" s="39"/>
      <c r="D178" s="247" t="s">
        <v>152</v>
      </c>
      <c r="E178" s="39"/>
      <c r="F178" s="248" t="s">
        <v>202</v>
      </c>
      <c r="G178" s="39"/>
      <c r="H178" s="39"/>
      <c r="I178" s="200"/>
      <c r="J178" s="39"/>
      <c r="K178" s="39"/>
      <c r="L178" s="43"/>
      <c r="M178" s="249"/>
      <c r="N178" s="250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152</v>
      </c>
      <c r="AU178" s="16" t="s">
        <v>83</v>
      </c>
    </row>
    <row r="179" s="13" customFormat="1">
      <c r="A179" s="13"/>
      <c r="B179" s="251"/>
      <c r="C179" s="252"/>
      <c r="D179" s="247" t="s">
        <v>153</v>
      </c>
      <c r="E179" s="253" t="s">
        <v>1</v>
      </c>
      <c r="F179" s="254" t="s">
        <v>204</v>
      </c>
      <c r="G179" s="252"/>
      <c r="H179" s="255">
        <v>2008.8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153</v>
      </c>
      <c r="AU179" s="261" t="s">
        <v>83</v>
      </c>
      <c r="AV179" s="13" t="s">
        <v>83</v>
      </c>
      <c r="AW179" s="13" t="s">
        <v>30</v>
      </c>
      <c r="AX179" s="13" t="s">
        <v>81</v>
      </c>
      <c r="AY179" s="261" t="s">
        <v>144</v>
      </c>
    </row>
    <row r="180" s="2" customFormat="1" ht="19.8" customHeight="1">
      <c r="A180" s="37"/>
      <c r="B180" s="38"/>
      <c r="C180" s="233" t="s">
        <v>205</v>
      </c>
      <c r="D180" s="233" t="s">
        <v>146</v>
      </c>
      <c r="E180" s="234" t="s">
        <v>206</v>
      </c>
      <c r="F180" s="235" t="s">
        <v>207</v>
      </c>
      <c r="G180" s="236" t="s">
        <v>149</v>
      </c>
      <c r="H180" s="237">
        <v>2008.8</v>
      </c>
      <c r="I180" s="238"/>
      <c r="J180" s="239">
        <f>ROUND(I180*H180,2)</f>
        <v>0</v>
      </c>
      <c r="K180" s="240"/>
      <c r="L180" s="43"/>
      <c r="M180" s="241" t="s">
        <v>1</v>
      </c>
      <c r="N180" s="242" t="s">
        <v>38</v>
      </c>
      <c r="O180" s="90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45" t="s">
        <v>150</v>
      </c>
      <c r="AT180" s="245" t="s">
        <v>146</v>
      </c>
      <c r="AU180" s="245" t="s">
        <v>83</v>
      </c>
      <c r="AY180" s="16" t="s">
        <v>144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6" t="s">
        <v>81</v>
      </c>
      <c r="BK180" s="246">
        <f>ROUND(I180*H180,2)</f>
        <v>0</v>
      </c>
      <c r="BL180" s="16" t="s">
        <v>150</v>
      </c>
      <c r="BM180" s="245" t="s">
        <v>208</v>
      </c>
    </row>
    <row r="181" s="2" customFormat="1">
      <c r="A181" s="37"/>
      <c r="B181" s="38"/>
      <c r="C181" s="39"/>
      <c r="D181" s="247" t="s">
        <v>152</v>
      </c>
      <c r="E181" s="39"/>
      <c r="F181" s="248" t="s">
        <v>207</v>
      </c>
      <c r="G181" s="39"/>
      <c r="H181" s="39"/>
      <c r="I181" s="200"/>
      <c r="J181" s="39"/>
      <c r="K181" s="39"/>
      <c r="L181" s="43"/>
      <c r="M181" s="249"/>
      <c r="N181" s="250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152</v>
      </c>
      <c r="AU181" s="16" t="s">
        <v>83</v>
      </c>
    </row>
    <row r="182" s="2" customFormat="1" ht="22.2" customHeight="1">
      <c r="A182" s="37"/>
      <c r="B182" s="38"/>
      <c r="C182" s="233" t="s">
        <v>209</v>
      </c>
      <c r="D182" s="233" t="s">
        <v>146</v>
      </c>
      <c r="E182" s="234" t="s">
        <v>210</v>
      </c>
      <c r="F182" s="235" t="s">
        <v>211</v>
      </c>
      <c r="G182" s="236" t="s">
        <v>190</v>
      </c>
      <c r="H182" s="237">
        <v>1301.3309999999999</v>
      </c>
      <c r="I182" s="238"/>
      <c r="J182" s="239">
        <f>ROUND(I182*H182,2)</f>
        <v>0</v>
      </c>
      <c r="K182" s="240"/>
      <c r="L182" s="43"/>
      <c r="M182" s="241" t="s">
        <v>1</v>
      </c>
      <c r="N182" s="242" t="s">
        <v>38</v>
      </c>
      <c r="O182" s="90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150</v>
      </c>
      <c r="AT182" s="245" t="s">
        <v>146</v>
      </c>
      <c r="AU182" s="245" t="s">
        <v>83</v>
      </c>
      <c r="AY182" s="16" t="s">
        <v>144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81</v>
      </c>
      <c r="BK182" s="246">
        <f>ROUND(I182*H182,2)</f>
        <v>0</v>
      </c>
      <c r="BL182" s="16" t="s">
        <v>150</v>
      </c>
      <c r="BM182" s="245" t="s">
        <v>212</v>
      </c>
    </row>
    <row r="183" s="2" customFormat="1">
      <c r="A183" s="37"/>
      <c r="B183" s="38"/>
      <c r="C183" s="39"/>
      <c r="D183" s="247" t="s">
        <v>152</v>
      </c>
      <c r="E183" s="39"/>
      <c r="F183" s="248" t="s">
        <v>211</v>
      </c>
      <c r="G183" s="39"/>
      <c r="H183" s="39"/>
      <c r="I183" s="200"/>
      <c r="J183" s="39"/>
      <c r="K183" s="39"/>
      <c r="L183" s="43"/>
      <c r="M183" s="249"/>
      <c r="N183" s="250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152</v>
      </c>
      <c r="AU183" s="16" t="s">
        <v>83</v>
      </c>
    </row>
    <row r="184" s="13" customFormat="1">
      <c r="A184" s="13"/>
      <c r="B184" s="251"/>
      <c r="C184" s="252"/>
      <c r="D184" s="247" t="s">
        <v>153</v>
      </c>
      <c r="E184" s="253" t="s">
        <v>1</v>
      </c>
      <c r="F184" s="254" t="s">
        <v>213</v>
      </c>
      <c r="G184" s="252"/>
      <c r="H184" s="255">
        <v>1301.3309999999999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153</v>
      </c>
      <c r="AU184" s="261" t="s">
        <v>83</v>
      </c>
      <c r="AV184" s="13" t="s">
        <v>83</v>
      </c>
      <c r="AW184" s="13" t="s">
        <v>30</v>
      </c>
      <c r="AX184" s="13" t="s">
        <v>81</v>
      </c>
      <c r="AY184" s="261" t="s">
        <v>144</v>
      </c>
    </row>
    <row r="185" s="2" customFormat="1" ht="30" customHeight="1">
      <c r="A185" s="37"/>
      <c r="B185" s="38"/>
      <c r="C185" s="233" t="s">
        <v>214</v>
      </c>
      <c r="D185" s="233" t="s">
        <v>146</v>
      </c>
      <c r="E185" s="234" t="s">
        <v>215</v>
      </c>
      <c r="F185" s="235" t="s">
        <v>216</v>
      </c>
      <c r="G185" s="236" t="s">
        <v>190</v>
      </c>
      <c r="H185" s="237">
        <v>835.53399999999999</v>
      </c>
      <c r="I185" s="238"/>
      <c r="J185" s="239">
        <f>ROUND(I185*H185,2)</f>
        <v>0</v>
      </c>
      <c r="K185" s="240"/>
      <c r="L185" s="43"/>
      <c r="M185" s="241" t="s">
        <v>1</v>
      </c>
      <c r="N185" s="242" t="s">
        <v>38</v>
      </c>
      <c r="O185" s="90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150</v>
      </c>
      <c r="AT185" s="245" t="s">
        <v>146</v>
      </c>
      <c r="AU185" s="245" t="s">
        <v>83</v>
      </c>
      <c r="AY185" s="16" t="s">
        <v>144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81</v>
      </c>
      <c r="BK185" s="246">
        <f>ROUND(I185*H185,2)</f>
        <v>0</v>
      </c>
      <c r="BL185" s="16" t="s">
        <v>150</v>
      </c>
      <c r="BM185" s="245" t="s">
        <v>217</v>
      </c>
    </row>
    <row r="186" s="2" customFormat="1">
      <c r="A186" s="37"/>
      <c r="B186" s="38"/>
      <c r="C186" s="39"/>
      <c r="D186" s="247" t="s">
        <v>152</v>
      </c>
      <c r="E186" s="39"/>
      <c r="F186" s="248" t="s">
        <v>216</v>
      </c>
      <c r="G186" s="39"/>
      <c r="H186" s="39"/>
      <c r="I186" s="200"/>
      <c r="J186" s="39"/>
      <c r="K186" s="39"/>
      <c r="L186" s="43"/>
      <c r="M186" s="249"/>
      <c r="N186" s="250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152</v>
      </c>
      <c r="AU186" s="16" t="s">
        <v>83</v>
      </c>
    </row>
    <row r="187" s="13" customFormat="1">
      <c r="A187" s="13"/>
      <c r="B187" s="251"/>
      <c r="C187" s="252"/>
      <c r="D187" s="247" t="s">
        <v>153</v>
      </c>
      <c r="E187" s="253" t="s">
        <v>1</v>
      </c>
      <c r="F187" s="254" t="s">
        <v>218</v>
      </c>
      <c r="G187" s="252"/>
      <c r="H187" s="255">
        <v>835.53399999999999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153</v>
      </c>
      <c r="AU187" s="261" t="s">
        <v>83</v>
      </c>
      <c r="AV187" s="13" t="s">
        <v>83</v>
      </c>
      <c r="AW187" s="13" t="s">
        <v>30</v>
      </c>
      <c r="AX187" s="13" t="s">
        <v>81</v>
      </c>
      <c r="AY187" s="261" t="s">
        <v>144</v>
      </c>
    </row>
    <row r="188" s="2" customFormat="1" ht="22.2" customHeight="1">
      <c r="A188" s="37"/>
      <c r="B188" s="38"/>
      <c r="C188" s="233" t="s">
        <v>219</v>
      </c>
      <c r="D188" s="233" t="s">
        <v>146</v>
      </c>
      <c r="E188" s="234" t="s">
        <v>220</v>
      </c>
      <c r="F188" s="235" t="s">
        <v>221</v>
      </c>
      <c r="G188" s="236" t="s">
        <v>190</v>
      </c>
      <c r="H188" s="237">
        <v>1301.3309999999999</v>
      </c>
      <c r="I188" s="238"/>
      <c r="J188" s="239">
        <f>ROUND(I188*H188,2)</f>
        <v>0</v>
      </c>
      <c r="K188" s="240"/>
      <c r="L188" s="43"/>
      <c r="M188" s="241" t="s">
        <v>1</v>
      </c>
      <c r="N188" s="242" t="s">
        <v>38</v>
      </c>
      <c r="O188" s="90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5" t="s">
        <v>150</v>
      </c>
      <c r="AT188" s="245" t="s">
        <v>146</v>
      </c>
      <c r="AU188" s="245" t="s">
        <v>83</v>
      </c>
      <c r="AY188" s="16" t="s">
        <v>144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6" t="s">
        <v>81</v>
      </c>
      <c r="BK188" s="246">
        <f>ROUND(I188*H188,2)</f>
        <v>0</v>
      </c>
      <c r="BL188" s="16" t="s">
        <v>150</v>
      </c>
      <c r="BM188" s="245" t="s">
        <v>222</v>
      </c>
    </row>
    <row r="189" s="2" customFormat="1">
      <c r="A189" s="37"/>
      <c r="B189" s="38"/>
      <c r="C189" s="39"/>
      <c r="D189" s="247" t="s">
        <v>152</v>
      </c>
      <c r="E189" s="39"/>
      <c r="F189" s="248" t="s">
        <v>221</v>
      </c>
      <c r="G189" s="39"/>
      <c r="H189" s="39"/>
      <c r="I189" s="200"/>
      <c r="J189" s="39"/>
      <c r="K189" s="39"/>
      <c r="L189" s="43"/>
      <c r="M189" s="249"/>
      <c r="N189" s="250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152</v>
      </c>
      <c r="AU189" s="16" t="s">
        <v>83</v>
      </c>
    </row>
    <row r="190" s="2" customFormat="1" ht="30" customHeight="1">
      <c r="A190" s="37"/>
      <c r="B190" s="38"/>
      <c r="C190" s="233" t="s">
        <v>8</v>
      </c>
      <c r="D190" s="233" t="s">
        <v>146</v>
      </c>
      <c r="E190" s="234" t="s">
        <v>223</v>
      </c>
      <c r="F190" s="235" t="s">
        <v>224</v>
      </c>
      <c r="G190" s="236" t="s">
        <v>225</v>
      </c>
      <c r="H190" s="237">
        <v>1503.961</v>
      </c>
      <c r="I190" s="238"/>
      <c r="J190" s="239">
        <f>ROUND(I190*H190,2)</f>
        <v>0</v>
      </c>
      <c r="K190" s="240"/>
      <c r="L190" s="43"/>
      <c r="M190" s="241" t="s">
        <v>1</v>
      </c>
      <c r="N190" s="242" t="s">
        <v>38</v>
      </c>
      <c r="O190" s="90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150</v>
      </c>
      <c r="AT190" s="245" t="s">
        <v>146</v>
      </c>
      <c r="AU190" s="245" t="s">
        <v>83</v>
      </c>
      <c r="AY190" s="16" t="s">
        <v>144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81</v>
      </c>
      <c r="BK190" s="246">
        <f>ROUND(I190*H190,2)</f>
        <v>0</v>
      </c>
      <c r="BL190" s="16" t="s">
        <v>150</v>
      </c>
      <c r="BM190" s="245" t="s">
        <v>226</v>
      </c>
    </row>
    <row r="191" s="2" customFormat="1">
      <c r="A191" s="37"/>
      <c r="B191" s="38"/>
      <c r="C191" s="39"/>
      <c r="D191" s="247" t="s">
        <v>152</v>
      </c>
      <c r="E191" s="39"/>
      <c r="F191" s="248" t="s">
        <v>224</v>
      </c>
      <c r="G191" s="39"/>
      <c r="H191" s="39"/>
      <c r="I191" s="200"/>
      <c r="J191" s="39"/>
      <c r="K191" s="39"/>
      <c r="L191" s="43"/>
      <c r="M191" s="249"/>
      <c r="N191" s="250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152</v>
      </c>
      <c r="AU191" s="16" t="s">
        <v>83</v>
      </c>
    </row>
    <row r="192" s="13" customFormat="1">
      <c r="A192" s="13"/>
      <c r="B192" s="251"/>
      <c r="C192" s="252"/>
      <c r="D192" s="247" t="s">
        <v>153</v>
      </c>
      <c r="E192" s="253" t="s">
        <v>1</v>
      </c>
      <c r="F192" s="254" t="s">
        <v>227</v>
      </c>
      <c r="G192" s="252"/>
      <c r="H192" s="255">
        <v>1503.961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153</v>
      </c>
      <c r="AU192" s="261" t="s">
        <v>83</v>
      </c>
      <c r="AV192" s="13" t="s">
        <v>83</v>
      </c>
      <c r="AW192" s="13" t="s">
        <v>30</v>
      </c>
      <c r="AX192" s="13" t="s">
        <v>81</v>
      </c>
      <c r="AY192" s="261" t="s">
        <v>144</v>
      </c>
    </row>
    <row r="193" s="2" customFormat="1" ht="14.4" customHeight="1">
      <c r="A193" s="37"/>
      <c r="B193" s="38"/>
      <c r="C193" s="233" t="s">
        <v>228</v>
      </c>
      <c r="D193" s="233" t="s">
        <v>146</v>
      </c>
      <c r="E193" s="234" t="s">
        <v>229</v>
      </c>
      <c r="F193" s="235" t="s">
        <v>230</v>
      </c>
      <c r="G193" s="236" t="s">
        <v>190</v>
      </c>
      <c r="H193" s="237">
        <v>2136.8649999999998</v>
      </c>
      <c r="I193" s="238"/>
      <c r="J193" s="239">
        <f>ROUND(I193*H193,2)</f>
        <v>0</v>
      </c>
      <c r="K193" s="240"/>
      <c r="L193" s="43"/>
      <c r="M193" s="241" t="s">
        <v>1</v>
      </c>
      <c r="N193" s="242" t="s">
        <v>38</v>
      </c>
      <c r="O193" s="90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45" t="s">
        <v>150</v>
      </c>
      <c r="AT193" s="245" t="s">
        <v>146</v>
      </c>
      <c r="AU193" s="245" t="s">
        <v>83</v>
      </c>
      <c r="AY193" s="16" t="s">
        <v>144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6" t="s">
        <v>81</v>
      </c>
      <c r="BK193" s="246">
        <f>ROUND(I193*H193,2)</f>
        <v>0</v>
      </c>
      <c r="BL193" s="16" t="s">
        <v>150</v>
      </c>
      <c r="BM193" s="245" t="s">
        <v>231</v>
      </c>
    </row>
    <row r="194" s="2" customFormat="1">
      <c r="A194" s="37"/>
      <c r="B194" s="38"/>
      <c r="C194" s="39"/>
      <c r="D194" s="247" t="s">
        <v>152</v>
      </c>
      <c r="E194" s="39"/>
      <c r="F194" s="248" t="s">
        <v>230</v>
      </c>
      <c r="G194" s="39"/>
      <c r="H194" s="39"/>
      <c r="I194" s="200"/>
      <c r="J194" s="39"/>
      <c r="K194" s="39"/>
      <c r="L194" s="43"/>
      <c r="M194" s="249"/>
      <c r="N194" s="250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152</v>
      </c>
      <c r="AU194" s="16" t="s">
        <v>83</v>
      </c>
    </row>
    <row r="195" s="13" customFormat="1">
      <c r="A195" s="13"/>
      <c r="B195" s="251"/>
      <c r="C195" s="252"/>
      <c r="D195" s="247" t="s">
        <v>153</v>
      </c>
      <c r="E195" s="253" t="s">
        <v>1</v>
      </c>
      <c r="F195" s="254" t="s">
        <v>232</v>
      </c>
      <c r="G195" s="252"/>
      <c r="H195" s="255">
        <v>2136.8649999999998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153</v>
      </c>
      <c r="AU195" s="261" t="s">
        <v>83</v>
      </c>
      <c r="AV195" s="13" t="s">
        <v>83</v>
      </c>
      <c r="AW195" s="13" t="s">
        <v>30</v>
      </c>
      <c r="AX195" s="13" t="s">
        <v>81</v>
      </c>
      <c r="AY195" s="261" t="s">
        <v>144</v>
      </c>
    </row>
    <row r="196" s="2" customFormat="1" ht="22.2" customHeight="1">
      <c r="A196" s="37"/>
      <c r="B196" s="38"/>
      <c r="C196" s="233" t="s">
        <v>233</v>
      </c>
      <c r="D196" s="233" t="s">
        <v>146</v>
      </c>
      <c r="E196" s="234" t="s">
        <v>234</v>
      </c>
      <c r="F196" s="235" t="s">
        <v>235</v>
      </c>
      <c r="G196" s="236" t="s">
        <v>190</v>
      </c>
      <c r="H196" s="237">
        <v>1525.2950000000001</v>
      </c>
      <c r="I196" s="238"/>
      <c r="J196" s="239">
        <f>ROUND(I196*H196,2)</f>
        <v>0</v>
      </c>
      <c r="K196" s="240"/>
      <c r="L196" s="43"/>
      <c r="M196" s="241" t="s">
        <v>1</v>
      </c>
      <c r="N196" s="242" t="s">
        <v>38</v>
      </c>
      <c r="O196" s="90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45" t="s">
        <v>150</v>
      </c>
      <c r="AT196" s="245" t="s">
        <v>146</v>
      </c>
      <c r="AU196" s="245" t="s">
        <v>83</v>
      </c>
      <c r="AY196" s="16" t="s">
        <v>144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6" t="s">
        <v>81</v>
      </c>
      <c r="BK196" s="246">
        <f>ROUND(I196*H196,2)</f>
        <v>0</v>
      </c>
      <c r="BL196" s="16" t="s">
        <v>150</v>
      </c>
      <c r="BM196" s="245" t="s">
        <v>236</v>
      </c>
    </row>
    <row r="197" s="2" customFormat="1">
      <c r="A197" s="37"/>
      <c r="B197" s="38"/>
      <c r="C197" s="39"/>
      <c r="D197" s="247" t="s">
        <v>152</v>
      </c>
      <c r="E197" s="39"/>
      <c r="F197" s="248" t="s">
        <v>235</v>
      </c>
      <c r="G197" s="39"/>
      <c r="H197" s="39"/>
      <c r="I197" s="200"/>
      <c r="J197" s="39"/>
      <c r="K197" s="39"/>
      <c r="L197" s="43"/>
      <c r="M197" s="249"/>
      <c r="N197" s="250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152</v>
      </c>
      <c r="AU197" s="16" t="s">
        <v>83</v>
      </c>
    </row>
    <row r="198" s="13" customFormat="1">
      <c r="A198" s="13"/>
      <c r="B198" s="251"/>
      <c r="C198" s="252"/>
      <c r="D198" s="247" t="s">
        <v>153</v>
      </c>
      <c r="E198" s="253" t="s">
        <v>1</v>
      </c>
      <c r="F198" s="254" t="s">
        <v>237</v>
      </c>
      <c r="G198" s="252"/>
      <c r="H198" s="255">
        <v>856.69000000000005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153</v>
      </c>
      <c r="AU198" s="261" t="s">
        <v>83</v>
      </c>
      <c r="AV198" s="13" t="s">
        <v>83</v>
      </c>
      <c r="AW198" s="13" t="s">
        <v>30</v>
      </c>
      <c r="AX198" s="13" t="s">
        <v>73</v>
      </c>
      <c r="AY198" s="261" t="s">
        <v>144</v>
      </c>
    </row>
    <row r="199" s="13" customFormat="1">
      <c r="A199" s="13"/>
      <c r="B199" s="251"/>
      <c r="C199" s="252"/>
      <c r="D199" s="247" t="s">
        <v>153</v>
      </c>
      <c r="E199" s="253" t="s">
        <v>1</v>
      </c>
      <c r="F199" s="254" t="s">
        <v>238</v>
      </c>
      <c r="G199" s="252"/>
      <c r="H199" s="255">
        <v>668.60500000000002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153</v>
      </c>
      <c r="AU199" s="261" t="s">
        <v>83</v>
      </c>
      <c r="AV199" s="13" t="s">
        <v>83</v>
      </c>
      <c r="AW199" s="13" t="s">
        <v>30</v>
      </c>
      <c r="AX199" s="13" t="s">
        <v>73</v>
      </c>
      <c r="AY199" s="261" t="s">
        <v>144</v>
      </c>
    </row>
    <row r="200" s="14" customFormat="1">
      <c r="A200" s="14"/>
      <c r="B200" s="262"/>
      <c r="C200" s="263"/>
      <c r="D200" s="247" t="s">
        <v>153</v>
      </c>
      <c r="E200" s="264" t="s">
        <v>1</v>
      </c>
      <c r="F200" s="265" t="s">
        <v>156</v>
      </c>
      <c r="G200" s="263"/>
      <c r="H200" s="266">
        <v>1525.2950000000001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2" t="s">
        <v>153</v>
      </c>
      <c r="AU200" s="272" t="s">
        <v>83</v>
      </c>
      <c r="AV200" s="14" t="s">
        <v>150</v>
      </c>
      <c r="AW200" s="14" t="s">
        <v>30</v>
      </c>
      <c r="AX200" s="14" t="s">
        <v>81</v>
      </c>
      <c r="AY200" s="272" t="s">
        <v>144</v>
      </c>
    </row>
    <row r="201" s="2" customFormat="1" ht="14.4" customHeight="1">
      <c r="A201" s="37"/>
      <c r="B201" s="38"/>
      <c r="C201" s="273" t="s">
        <v>239</v>
      </c>
      <c r="D201" s="273" t="s">
        <v>240</v>
      </c>
      <c r="E201" s="274" t="s">
        <v>241</v>
      </c>
      <c r="F201" s="275" t="s">
        <v>242</v>
      </c>
      <c r="G201" s="276" t="s">
        <v>225</v>
      </c>
      <c r="H201" s="277">
        <v>400.93099999999998</v>
      </c>
      <c r="I201" s="278"/>
      <c r="J201" s="279">
        <f>ROUND(I201*H201,2)</f>
        <v>0</v>
      </c>
      <c r="K201" s="280"/>
      <c r="L201" s="281"/>
      <c r="M201" s="282" t="s">
        <v>1</v>
      </c>
      <c r="N201" s="283" t="s">
        <v>38</v>
      </c>
      <c r="O201" s="90"/>
      <c r="P201" s="243">
        <f>O201*H201</f>
        <v>0</v>
      </c>
      <c r="Q201" s="243">
        <v>1</v>
      </c>
      <c r="R201" s="243">
        <f>Q201*H201</f>
        <v>400.93099999999998</v>
      </c>
      <c r="S201" s="243">
        <v>0</v>
      </c>
      <c r="T201" s="24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5" t="s">
        <v>187</v>
      </c>
      <c r="AT201" s="245" t="s">
        <v>240</v>
      </c>
      <c r="AU201" s="245" t="s">
        <v>83</v>
      </c>
      <c r="AY201" s="16" t="s">
        <v>144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6" t="s">
        <v>81</v>
      </c>
      <c r="BK201" s="246">
        <f>ROUND(I201*H201,2)</f>
        <v>0</v>
      </c>
      <c r="BL201" s="16" t="s">
        <v>150</v>
      </c>
      <c r="BM201" s="245" t="s">
        <v>243</v>
      </c>
    </row>
    <row r="202" s="2" customFormat="1">
      <c r="A202" s="37"/>
      <c r="B202" s="38"/>
      <c r="C202" s="39"/>
      <c r="D202" s="247" t="s">
        <v>152</v>
      </c>
      <c r="E202" s="39"/>
      <c r="F202" s="248" t="s">
        <v>242</v>
      </c>
      <c r="G202" s="39"/>
      <c r="H202" s="39"/>
      <c r="I202" s="200"/>
      <c r="J202" s="39"/>
      <c r="K202" s="39"/>
      <c r="L202" s="43"/>
      <c r="M202" s="249"/>
      <c r="N202" s="250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152</v>
      </c>
      <c r="AU202" s="16" t="s">
        <v>83</v>
      </c>
    </row>
    <row r="203" s="13" customFormat="1">
      <c r="A203" s="13"/>
      <c r="B203" s="251"/>
      <c r="C203" s="252"/>
      <c r="D203" s="247" t="s">
        <v>153</v>
      </c>
      <c r="E203" s="253" t="s">
        <v>1</v>
      </c>
      <c r="F203" s="254" t="s">
        <v>244</v>
      </c>
      <c r="G203" s="252"/>
      <c r="H203" s="255">
        <v>400.93099999999998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153</v>
      </c>
      <c r="AU203" s="261" t="s">
        <v>83</v>
      </c>
      <c r="AV203" s="13" t="s">
        <v>83</v>
      </c>
      <c r="AW203" s="13" t="s">
        <v>30</v>
      </c>
      <c r="AX203" s="13" t="s">
        <v>81</v>
      </c>
      <c r="AY203" s="261" t="s">
        <v>144</v>
      </c>
    </row>
    <row r="204" s="2" customFormat="1" ht="22.2" customHeight="1">
      <c r="A204" s="37"/>
      <c r="B204" s="38"/>
      <c r="C204" s="233" t="s">
        <v>245</v>
      </c>
      <c r="D204" s="233" t="s">
        <v>146</v>
      </c>
      <c r="E204" s="234" t="s">
        <v>246</v>
      </c>
      <c r="F204" s="235" t="s">
        <v>247</v>
      </c>
      <c r="G204" s="236" t="s">
        <v>190</v>
      </c>
      <c r="H204" s="237">
        <v>278.58999999999997</v>
      </c>
      <c r="I204" s="238"/>
      <c r="J204" s="239">
        <f>ROUND(I204*H204,2)</f>
        <v>0</v>
      </c>
      <c r="K204" s="240"/>
      <c r="L204" s="43"/>
      <c r="M204" s="241" t="s">
        <v>1</v>
      </c>
      <c r="N204" s="242" t="s">
        <v>38</v>
      </c>
      <c r="O204" s="90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5" t="s">
        <v>150</v>
      </c>
      <c r="AT204" s="245" t="s">
        <v>146</v>
      </c>
      <c r="AU204" s="245" t="s">
        <v>83</v>
      </c>
      <c r="AY204" s="16" t="s">
        <v>144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6" t="s">
        <v>81</v>
      </c>
      <c r="BK204" s="246">
        <f>ROUND(I204*H204,2)</f>
        <v>0</v>
      </c>
      <c r="BL204" s="16" t="s">
        <v>150</v>
      </c>
      <c r="BM204" s="245" t="s">
        <v>248</v>
      </c>
    </row>
    <row r="205" s="2" customFormat="1">
      <c r="A205" s="37"/>
      <c r="B205" s="38"/>
      <c r="C205" s="39"/>
      <c r="D205" s="247" t="s">
        <v>152</v>
      </c>
      <c r="E205" s="39"/>
      <c r="F205" s="248" t="s">
        <v>247</v>
      </c>
      <c r="G205" s="39"/>
      <c r="H205" s="39"/>
      <c r="I205" s="200"/>
      <c r="J205" s="39"/>
      <c r="K205" s="39"/>
      <c r="L205" s="43"/>
      <c r="M205" s="249"/>
      <c r="N205" s="250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152</v>
      </c>
      <c r="AU205" s="16" t="s">
        <v>83</v>
      </c>
    </row>
    <row r="206" s="13" customFormat="1">
      <c r="A206" s="13"/>
      <c r="B206" s="251"/>
      <c r="C206" s="252"/>
      <c r="D206" s="247" t="s">
        <v>153</v>
      </c>
      <c r="E206" s="253" t="s">
        <v>1</v>
      </c>
      <c r="F206" s="254" t="s">
        <v>249</v>
      </c>
      <c r="G206" s="252"/>
      <c r="H206" s="255">
        <v>224.63999999999999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153</v>
      </c>
      <c r="AU206" s="261" t="s">
        <v>83</v>
      </c>
      <c r="AV206" s="13" t="s">
        <v>83</v>
      </c>
      <c r="AW206" s="13" t="s">
        <v>30</v>
      </c>
      <c r="AX206" s="13" t="s">
        <v>73</v>
      </c>
      <c r="AY206" s="261" t="s">
        <v>144</v>
      </c>
    </row>
    <row r="207" s="13" customFormat="1">
      <c r="A207" s="13"/>
      <c r="B207" s="251"/>
      <c r="C207" s="252"/>
      <c r="D207" s="247" t="s">
        <v>153</v>
      </c>
      <c r="E207" s="253" t="s">
        <v>1</v>
      </c>
      <c r="F207" s="254" t="s">
        <v>250</v>
      </c>
      <c r="G207" s="252"/>
      <c r="H207" s="255">
        <v>10.199999999999999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1" t="s">
        <v>153</v>
      </c>
      <c r="AU207" s="261" t="s">
        <v>83</v>
      </c>
      <c r="AV207" s="13" t="s">
        <v>83</v>
      </c>
      <c r="AW207" s="13" t="s">
        <v>30</v>
      </c>
      <c r="AX207" s="13" t="s">
        <v>73</v>
      </c>
      <c r="AY207" s="261" t="s">
        <v>144</v>
      </c>
    </row>
    <row r="208" s="13" customFormat="1">
      <c r="A208" s="13"/>
      <c r="B208" s="251"/>
      <c r="C208" s="252"/>
      <c r="D208" s="247" t="s">
        <v>153</v>
      </c>
      <c r="E208" s="253" t="s">
        <v>1</v>
      </c>
      <c r="F208" s="254" t="s">
        <v>251</v>
      </c>
      <c r="G208" s="252"/>
      <c r="H208" s="255">
        <v>43.75</v>
      </c>
      <c r="I208" s="256"/>
      <c r="J208" s="252"/>
      <c r="K208" s="252"/>
      <c r="L208" s="257"/>
      <c r="M208" s="258"/>
      <c r="N208" s="259"/>
      <c r="O208" s="259"/>
      <c r="P208" s="259"/>
      <c r="Q208" s="259"/>
      <c r="R208" s="259"/>
      <c r="S208" s="259"/>
      <c r="T208" s="26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1" t="s">
        <v>153</v>
      </c>
      <c r="AU208" s="261" t="s">
        <v>83</v>
      </c>
      <c r="AV208" s="13" t="s">
        <v>83</v>
      </c>
      <c r="AW208" s="13" t="s">
        <v>30</v>
      </c>
      <c r="AX208" s="13" t="s">
        <v>73</v>
      </c>
      <c r="AY208" s="261" t="s">
        <v>144</v>
      </c>
    </row>
    <row r="209" s="14" customFormat="1">
      <c r="A209" s="14"/>
      <c r="B209" s="262"/>
      <c r="C209" s="263"/>
      <c r="D209" s="247" t="s">
        <v>153</v>
      </c>
      <c r="E209" s="264" t="s">
        <v>1</v>
      </c>
      <c r="F209" s="265" t="s">
        <v>156</v>
      </c>
      <c r="G209" s="263"/>
      <c r="H209" s="266">
        <v>278.58999999999997</v>
      </c>
      <c r="I209" s="267"/>
      <c r="J209" s="263"/>
      <c r="K209" s="263"/>
      <c r="L209" s="268"/>
      <c r="M209" s="269"/>
      <c r="N209" s="270"/>
      <c r="O209" s="270"/>
      <c r="P209" s="270"/>
      <c r="Q209" s="270"/>
      <c r="R209" s="270"/>
      <c r="S209" s="270"/>
      <c r="T209" s="27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2" t="s">
        <v>153</v>
      </c>
      <c r="AU209" s="272" t="s">
        <v>83</v>
      </c>
      <c r="AV209" s="14" t="s">
        <v>150</v>
      </c>
      <c r="AW209" s="14" t="s">
        <v>30</v>
      </c>
      <c r="AX209" s="14" t="s">
        <v>81</v>
      </c>
      <c r="AY209" s="272" t="s">
        <v>144</v>
      </c>
    </row>
    <row r="210" s="2" customFormat="1" ht="14.4" customHeight="1">
      <c r="A210" s="37"/>
      <c r="B210" s="38"/>
      <c r="C210" s="273" t="s">
        <v>252</v>
      </c>
      <c r="D210" s="273" t="s">
        <v>240</v>
      </c>
      <c r="E210" s="274" t="s">
        <v>253</v>
      </c>
      <c r="F210" s="275" t="s">
        <v>254</v>
      </c>
      <c r="G210" s="276" t="s">
        <v>225</v>
      </c>
      <c r="H210" s="277">
        <v>501.46199999999999</v>
      </c>
      <c r="I210" s="278"/>
      <c r="J210" s="279">
        <f>ROUND(I210*H210,2)</f>
        <v>0</v>
      </c>
      <c r="K210" s="280"/>
      <c r="L210" s="281"/>
      <c r="M210" s="282" t="s">
        <v>1</v>
      </c>
      <c r="N210" s="283" t="s">
        <v>38</v>
      </c>
      <c r="O210" s="90"/>
      <c r="P210" s="243">
        <f>O210*H210</f>
        <v>0</v>
      </c>
      <c r="Q210" s="243">
        <v>1</v>
      </c>
      <c r="R210" s="243">
        <f>Q210*H210</f>
        <v>501.46199999999999</v>
      </c>
      <c r="S210" s="243">
        <v>0</v>
      </c>
      <c r="T210" s="24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45" t="s">
        <v>187</v>
      </c>
      <c r="AT210" s="245" t="s">
        <v>240</v>
      </c>
      <c r="AU210" s="245" t="s">
        <v>83</v>
      </c>
      <c r="AY210" s="16" t="s">
        <v>144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6" t="s">
        <v>81</v>
      </c>
      <c r="BK210" s="246">
        <f>ROUND(I210*H210,2)</f>
        <v>0</v>
      </c>
      <c r="BL210" s="16" t="s">
        <v>150</v>
      </c>
      <c r="BM210" s="245" t="s">
        <v>255</v>
      </c>
    </row>
    <row r="211" s="2" customFormat="1">
      <c r="A211" s="37"/>
      <c r="B211" s="38"/>
      <c r="C211" s="39"/>
      <c r="D211" s="247" t="s">
        <v>152</v>
      </c>
      <c r="E211" s="39"/>
      <c r="F211" s="248" t="s">
        <v>254</v>
      </c>
      <c r="G211" s="39"/>
      <c r="H211" s="39"/>
      <c r="I211" s="200"/>
      <c r="J211" s="39"/>
      <c r="K211" s="39"/>
      <c r="L211" s="43"/>
      <c r="M211" s="249"/>
      <c r="N211" s="250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152</v>
      </c>
      <c r="AU211" s="16" t="s">
        <v>83</v>
      </c>
    </row>
    <row r="212" s="13" customFormat="1">
      <c r="A212" s="13"/>
      <c r="B212" s="251"/>
      <c r="C212" s="252"/>
      <c r="D212" s="247" t="s">
        <v>153</v>
      </c>
      <c r="E212" s="253" t="s">
        <v>1</v>
      </c>
      <c r="F212" s="254" t="s">
        <v>256</v>
      </c>
      <c r="G212" s="252"/>
      <c r="H212" s="255">
        <v>501.46199999999999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6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153</v>
      </c>
      <c r="AU212" s="261" t="s">
        <v>83</v>
      </c>
      <c r="AV212" s="13" t="s">
        <v>83</v>
      </c>
      <c r="AW212" s="13" t="s">
        <v>30</v>
      </c>
      <c r="AX212" s="13" t="s">
        <v>81</v>
      </c>
      <c r="AY212" s="261" t="s">
        <v>144</v>
      </c>
    </row>
    <row r="213" s="2" customFormat="1" ht="22.2" customHeight="1">
      <c r="A213" s="37"/>
      <c r="B213" s="38"/>
      <c r="C213" s="233" t="s">
        <v>7</v>
      </c>
      <c r="D213" s="233" t="s">
        <v>146</v>
      </c>
      <c r="E213" s="234" t="s">
        <v>257</v>
      </c>
      <c r="F213" s="235" t="s">
        <v>258</v>
      </c>
      <c r="G213" s="236" t="s">
        <v>149</v>
      </c>
      <c r="H213" s="237">
        <v>530.39999999999998</v>
      </c>
      <c r="I213" s="238"/>
      <c r="J213" s="239">
        <f>ROUND(I213*H213,2)</f>
        <v>0</v>
      </c>
      <c r="K213" s="240"/>
      <c r="L213" s="43"/>
      <c r="M213" s="241" t="s">
        <v>1</v>
      </c>
      <c r="N213" s="242" t="s">
        <v>38</v>
      </c>
      <c r="O213" s="90"/>
      <c r="P213" s="243">
        <f>O213*H213</f>
        <v>0</v>
      </c>
      <c r="Q213" s="243">
        <v>0</v>
      </c>
      <c r="R213" s="243">
        <f>Q213*H213</f>
        <v>0</v>
      </c>
      <c r="S213" s="243">
        <v>0</v>
      </c>
      <c r="T213" s="24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5" t="s">
        <v>150</v>
      </c>
      <c r="AT213" s="245" t="s">
        <v>146</v>
      </c>
      <c r="AU213" s="245" t="s">
        <v>83</v>
      </c>
      <c r="AY213" s="16" t="s">
        <v>144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6" t="s">
        <v>81</v>
      </c>
      <c r="BK213" s="246">
        <f>ROUND(I213*H213,2)</f>
        <v>0</v>
      </c>
      <c r="BL213" s="16" t="s">
        <v>150</v>
      </c>
      <c r="BM213" s="245" t="s">
        <v>259</v>
      </c>
    </row>
    <row r="214" s="2" customFormat="1">
      <c r="A214" s="37"/>
      <c r="B214" s="38"/>
      <c r="C214" s="39"/>
      <c r="D214" s="247" t="s">
        <v>152</v>
      </c>
      <c r="E214" s="39"/>
      <c r="F214" s="248" t="s">
        <v>258</v>
      </c>
      <c r="G214" s="39"/>
      <c r="H214" s="39"/>
      <c r="I214" s="200"/>
      <c r="J214" s="39"/>
      <c r="K214" s="39"/>
      <c r="L214" s="43"/>
      <c r="M214" s="249"/>
      <c r="N214" s="250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152</v>
      </c>
      <c r="AU214" s="16" t="s">
        <v>83</v>
      </c>
    </row>
    <row r="215" s="2" customFormat="1" ht="14.4" customHeight="1">
      <c r="A215" s="37"/>
      <c r="B215" s="38"/>
      <c r="C215" s="233" t="s">
        <v>260</v>
      </c>
      <c r="D215" s="233" t="s">
        <v>146</v>
      </c>
      <c r="E215" s="234" t="s">
        <v>261</v>
      </c>
      <c r="F215" s="235" t="s">
        <v>262</v>
      </c>
      <c r="G215" s="236" t="s">
        <v>149</v>
      </c>
      <c r="H215" s="237">
        <v>530.39999999999998</v>
      </c>
      <c r="I215" s="238"/>
      <c r="J215" s="239">
        <f>ROUND(I215*H215,2)</f>
        <v>0</v>
      </c>
      <c r="K215" s="240"/>
      <c r="L215" s="43"/>
      <c r="M215" s="241" t="s">
        <v>1</v>
      </c>
      <c r="N215" s="242" t="s">
        <v>38</v>
      </c>
      <c r="O215" s="90"/>
      <c r="P215" s="243">
        <f>O215*H215</f>
        <v>0</v>
      </c>
      <c r="Q215" s="243">
        <v>0.0012727000000000001</v>
      </c>
      <c r="R215" s="243">
        <f>Q215*H215</f>
        <v>0.67504008000000004</v>
      </c>
      <c r="S215" s="243">
        <v>0</v>
      </c>
      <c r="T215" s="24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5" t="s">
        <v>150</v>
      </c>
      <c r="AT215" s="245" t="s">
        <v>146</v>
      </c>
      <c r="AU215" s="245" t="s">
        <v>83</v>
      </c>
      <c r="AY215" s="16" t="s">
        <v>144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6" t="s">
        <v>81</v>
      </c>
      <c r="BK215" s="246">
        <f>ROUND(I215*H215,2)</f>
        <v>0</v>
      </c>
      <c r="BL215" s="16" t="s">
        <v>150</v>
      </c>
      <c r="BM215" s="245" t="s">
        <v>263</v>
      </c>
    </row>
    <row r="216" s="2" customFormat="1">
      <c r="A216" s="37"/>
      <c r="B216" s="38"/>
      <c r="C216" s="39"/>
      <c r="D216" s="247" t="s">
        <v>152</v>
      </c>
      <c r="E216" s="39"/>
      <c r="F216" s="248" t="s">
        <v>262</v>
      </c>
      <c r="G216" s="39"/>
      <c r="H216" s="39"/>
      <c r="I216" s="200"/>
      <c r="J216" s="39"/>
      <c r="K216" s="39"/>
      <c r="L216" s="43"/>
      <c r="M216" s="249"/>
      <c r="N216" s="250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152</v>
      </c>
      <c r="AU216" s="16" t="s">
        <v>83</v>
      </c>
    </row>
    <row r="217" s="2" customFormat="1" ht="14.4" customHeight="1">
      <c r="A217" s="37"/>
      <c r="B217" s="38"/>
      <c r="C217" s="273" t="s">
        <v>264</v>
      </c>
      <c r="D217" s="273" t="s">
        <v>240</v>
      </c>
      <c r="E217" s="274" t="s">
        <v>265</v>
      </c>
      <c r="F217" s="275" t="s">
        <v>266</v>
      </c>
      <c r="G217" s="276" t="s">
        <v>225</v>
      </c>
      <c r="H217" s="277">
        <v>190.94399999999999</v>
      </c>
      <c r="I217" s="278"/>
      <c r="J217" s="279">
        <f>ROUND(I217*H217,2)</f>
        <v>0</v>
      </c>
      <c r="K217" s="280"/>
      <c r="L217" s="281"/>
      <c r="M217" s="282" t="s">
        <v>1</v>
      </c>
      <c r="N217" s="283" t="s">
        <v>38</v>
      </c>
      <c r="O217" s="90"/>
      <c r="P217" s="243">
        <f>O217*H217</f>
        <v>0</v>
      </c>
      <c r="Q217" s="243">
        <v>1</v>
      </c>
      <c r="R217" s="243">
        <f>Q217*H217</f>
        <v>190.94399999999999</v>
      </c>
      <c r="S217" s="243">
        <v>0</v>
      </c>
      <c r="T217" s="24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5" t="s">
        <v>187</v>
      </c>
      <c r="AT217" s="245" t="s">
        <v>240</v>
      </c>
      <c r="AU217" s="245" t="s">
        <v>83</v>
      </c>
      <c r="AY217" s="16" t="s">
        <v>144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6" t="s">
        <v>81</v>
      </c>
      <c r="BK217" s="246">
        <f>ROUND(I217*H217,2)</f>
        <v>0</v>
      </c>
      <c r="BL217" s="16" t="s">
        <v>150</v>
      </c>
      <c r="BM217" s="245" t="s">
        <v>267</v>
      </c>
    </row>
    <row r="218" s="2" customFormat="1">
      <c r="A218" s="37"/>
      <c r="B218" s="38"/>
      <c r="C218" s="39"/>
      <c r="D218" s="247" t="s">
        <v>152</v>
      </c>
      <c r="E218" s="39"/>
      <c r="F218" s="248" t="s">
        <v>266</v>
      </c>
      <c r="G218" s="39"/>
      <c r="H218" s="39"/>
      <c r="I218" s="200"/>
      <c r="J218" s="39"/>
      <c r="K218" s="39"/>
      <c r="L218" s="43"/>
      <c r="M218" s="249"/>
      <c r="N218" s="250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152</v>
      </c>
      <c r="AU218" s="16" t="s">
        <v>83</v>
      </c>
    </row>
    <row r="219" s="13" customFormat="1">
      <c r="A219" s="13"/>
      <c r="B219" s="251"/>
      <c r="C219" s="252"/>
      <c r="D219" s="247" t="s">
        <v>153</v>
      </c>
      <c r="E219" s="253" t="s">
        <v>1</v>
      </c>
      <c r="F219" s="254" t="s">
        <v>268</v>
      </c>
      <c r="G219" s="252"/>
      <c r="H219" s="255">
        <v>190.94399999999999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1" t="s">
        <v>153</v>
      </c>
      <c r="AU219" s="261" t="s">
        <v>83</v>
      </c>
      <c r="AV219" s="13" t="s">
        <v>83</v>
      </c>
      <c r="AW219" s="13" t="s">
        <v>30</v>
      </c>
      <c r="AX219" s="13" t="s">
        <v>81</v>
      </c>
      <c r="AY219" s="261" t="s">
        <v>144</v>
      </c>
    </row>
    <row r="220" s="2" customFormat="1" ht="14.4" customHeight="1">
      <c r="A220" s="37"/>
      <c r="B220" s="38"/>
      <c r="C220" s="273" t="s">
        <v>269</v>
      </c>
      <c r="D220" s="273" t="s">
        <v>240</v>
      </c>
      <c r="E220" s="274" t="s">
        <v>270</v>
      </c>
      <c r="F220" s="275" t="s">
        <v>271</v>
      </c>
      <c r="G220" s="276" t="s">
        <v>272</v>
      </c>
      <c r="H220" s="277">
        <v>26.52</v>
      </c>
      <c r="I220" s="278"/>
      <c r="J220" s="279">
        <f>ROUND(I220*H220,2)</f>
        <v>0</v>
      </c>
      <c r="K220" s="280"/>
      <c r="L220" s="281"/>
      <c r="M220" s="282" t="s">
        <v>1</v>
      </c>
      <c r="N220" s="283" t="s">
        <v>38</v>
      </c>
      <c r="O220" s="90"/>
      <c r="P220" s="243">
        <f>O220*H220</f>
        <v>0</v>
      </c>
      <c r="Q220" s="243">
        <v>0.001</v>
      </c>
      <c r="R220" s="243">
        <f>Q220*H220</f>
        <v>0.026519999999999998</v>
      </c>
      <c r="S220" s="243">
        <v>0</v>
      </c>
      <c r="T220" s="24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5" t="s">
        <v>187</v>
      </c>
      <c r="AT220" s="245" t="s">
        <v>240</v>
      </c>
      <c r="AU220" s="245" t="s">
        <v>83</v>
      </c>
      <c r="AY220" s="16" t="s">
        <v>144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6" t="s">
        <v>81</v>
      </c>
      <c r="BK220" s="246">
        <f>ROUND(I220*H220,2)</f>
        <v>0</v>
      </c>
      <c r="BL220" s="16" t="s">
        <v>150</v>
      </c>
      <c r="BM220" s="245" t="s">
        <v>273</v>
      </c>
    </row>
    <row r="221" s="2" customFormat="1">
      <c r="A221" s="37"/>
      <c r="B221" s="38"/>
      <c r="C221" s="39"/>
      <c r="D221" s="247" t="s">
        <v>152</v>
      </c>
      <c r="E221" s="39"/>
      <c r="F221" s="248" t="s">
        <v>271</v>
      </c>
      <c r="G221" s="39"/>
      <c r="H221" s="39"/>
      <c r="I221" s="200"/>
      <c r="J221" s="39"/>
      <c r="K221" s="39"/>
      <c r="L221" s="43"/>
      <c r="M221" s="249"/>
      <c r="N221" s="250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152</v>
      </c>
      <c r="AU221" s="16" t="s">
        <v>83</v>
      </c>
    </row>
    <row r="222" s="13" customFormat="1">
      <c r="A222" s="13"/>
      <c r="B222" s="251"/>
      <c r="C222" s="252"/>
      <c r="D222" s="247" t="s">
        <v>153</v>
      </c>
      <c r="E222" s="253" t="s">
        <v>1</v>
      </c>
      <c r="F222" s="254" t="s">
        <v>274</v>
      </c>
      <c r="G222" s="252"/>
      <c r="H222" s="255">
        <v>26.52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1" t="s">
        <v>153</v>
      </c>
      <c r="AU222" s="261" t="s">
        <v>83</v>
      </c>
      <c r="AV222" s="13" t="s">
        <v>83</v>
      </c>
      <c r="AW222" s="13" t="s">
        <v>30</v>
      </c>
      <c r="AX222" s="13" t="s">
        <v>81</v>
      </c>
      <c r="AY222" s="261" t="s">
        <v>144</v>
      </c>
    </row>
    <row r="223" s="12" customFormat="1" ht="22.8" customHeight="1">
      <c r="A223" s="12"/>
      <c r="B223" s="217"/>
      <c r="C223" s="218"/>
      <c r="D223" s="219" t="s">
        <v>72</v>
      </c>
      <c r="E223" s="231" t="s">
        <v>83</v>
      </c>
      <c r="F223" s="231" t="s">
        <v>275</v>
      </c>
      <c r="G223" s="218"/>
      <c r="H223" s="218"/>
      <c r="I223" s="221"/>
      <c r="J223" s="232">
        <f>BK223</f>
        <v>0</v>
      </c>
      <c r="K223" s="218"/>
      <c r="L223" s="223"/>
      <c r="M223" s="224"/>
      <c r="N223" s="225"/>
      <c r="O223" s="225"/>
      <c r="P223" s="226">
        <f>SUM(P224:P228)</f>
        <v>0</v>
      </c>
      <c r="Q223" s="225"/>
      <c r="R223" s="226">
        <f>SUM(R224:R228)</f>
        <v>26.484000000000002</v>
      </c>
      <c r="S223" s="225"/>
      <c r="T223" s="227">
        <f>SUM(T224:T228)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8" t="s">
        <v>81</v>
      </c>
      <c r="AT223" s="229" t="s">
        <v>72</v>
      </c>
      <c r="AU223" s="229" t="s">
        <v>81</v>
      </c>
      <c r="AY223" s="228" t="s">
        <v>144</v>
      </c>
      <c r="BK223" s="230">
        <f>SUM(BK224:BK228)</f>
        <v>0</v>
      </c>
    </row>
    <row r="224" s="2" customFormat="1" ht="22.2" customHeight="1">
      <c r="A224" s="37"/>
      <c r="B224" s="38"/>
      <c r="C224" s="233" t="s">
        <v>276</v>
      </c>
      <c r="D224" s="233" t="s">
        <v>146</v>
      </c>
      <c r="E224" s="234" t="s">
        <v>277</v>
      </c>
      <c r="F224" s="235" t="s">
        <v>278</v>
      </c>
      <c r="G224" s="236" t="s">
        <v>149</v>
      </c>
      <c r="H224" s="237">
        <v>183</v>
      </c>
      <c r="I224" s="238"/>
      <c r="J224" s="239">
        <f>ROUND(I224*H224,2)</f>
        <v>0</v>
      </c>
      <c r="K224" s="240"/>
      <c r="L224" s="43"/>
      <c r="M224" s="241" t="s">
        <v>1</v>
      </c>
      <c r="N224" s="242" t="s">
        <v>38</v>
      </c>
      <c r="O224" s="90"/>
      <c r="P224" s="243">
        <f>O224*H224</f>
        <v>0</v>
      </c>
      <c r="Q224" s="243">
        <v>0.108</v>
      </c>
      <c r="R224" s="243">
        <f>Q224*H224</f>
        <v>19.763999999999999</v>
      </c>
      <c r="S224" s="243">
        <v>0</v>
      </c>
      <c r="T224" s="244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45" t="s">
        <v>150</v>
      </c>
      <c r="AT224" s="245" t="s">
        <v>146</v>
      </c>
      <c r="AU224" s="245" t="s">
        <v>83</v>
      </c>
      <c r="AY224" s="16" t="s">
        <v>144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6" t="s">
        <v>81</v>
      </c>
      <c r="BK224" s="246">
        <f>ROUND(I224*H224,2)</f>
        <v>0</v>
      </c>
      <c r="BL224" s="16" t="s">
        <v>150</v>
      </c>
      <c r="BM224" s="245" t="s">
        <v>279</v>
      </c>
    </row>
    <row r="225" s="2" customFormat="1">
      <c r="A225" s="37"/>
      <c r="B225" s="38"/>
      <c r="C225" s="39"/>
      <c r="D225" s="247" t="s">
        <v>152</v>
      </c>
      <c r="E225" s="39"/>
      <c r="F225" s="248" t="s">
        <v>278</v>
      </c>
      <c r="G225" s="39"/>
      <c r="H225" s="39"/>
      <c r="I225" s="200"/>
      <c r="J225" s="39"/>
      <c r="K225" s="39"/>
      <c r="L225" s="43"/>
      <c r="M225" s="249"/>
      <c r="N225" s="250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152</v>
      </c>
      <c r="AU225" s="16" t="s">
        <v>83</v>
      </c>
    </row>
    <row r="226" s="2" customFormat="1" ht="14.4" customHeight="1">
      <c r="A226" s="37"/>
      <c r="B226" s="38"/>
      <c r="C226" s="273" t="s">
        <v>280</v>
      </c>
      <c r="D226" s="273" t="s">
        <v>240</v>
      </c>
      <c r="E226" s="274" t="s">
        <v>281</v>
      </c>
      <c r="F226" s="275" t="s">
        <v>282</v>
      </c>
      <c r="G226" s="276" t="s">
        <v>283</v>
      </c>
      <c r="H226" s="277">
        <v>6</v>
      </c>
      <c r="I226" s="278"/>
      <c r="J226" s="279">
        <f>ROUND(I226*H226,2)</f>
        <v>0</v>
      </c>
      <c r="K226" s="280"/>
      <c r="L226" s="281"/>
      <c r="M226" s="282" t="s">
        <v>1</v>
      </c>
      <c r="N226" s="283" t="s">
        <v>38</v>
      </c>
      <c r="O226" s="90"/>
      <c r="P226" s="243">
        <f>O226*H226</f>
        <v>0</v>
      </c>
      <c r="Q226" s="243">
        <v>1.1200000000000001</v>
      </c>
      <c r="R226" s="243">
        <f>Q226*H226</f>
        <v>6.7200000000000006</v>
      </c>
      <c r="S226" s="243">
        <v>0</v>
      </c>
      <c r="T226" s="24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45" t="s">
        <v>187</v>
      </c>
      <c r="AT226" s="245" t="s">
        <v>240</v>
      </c>
      <c r="AU226" s="245" t="s">
        <v>83</v>
      </c>
      <c r="AY226" s="16" t="s">
        <v>144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6" t="s">
        <v>81</v>
      </c>
      <c r="BK226" s="246">
        <f>ROUND(I226*H226,2)</f>
        <v>0</v>
      </c>
      <c r="BL226" s="16" t="s">
        <v>150</v>
      </c>
      <c r="BM226" s="245" t="s">
        <v>284</v>
      </c>
    </row>
    <row r="227" s="2" customFormat="1">
      <c r="A227" s="37"/>
      <c r="B227" s="38"/>
      <c r="C227" s="39"/>
      <c r="D227" s="247" t="s">
        <v>152</v>
      </c>
      <c r="E227" s="39"/>
      <c r="F227" s="248" t="s">
        <v>282</v>
      </c>
      <c r="G227" s="39"/>
      <c r="H227" s="39"/>
      <c r="I227" s="200"/>
      <c r="J227" s="39"/>
      <c r="K227" s="39"/>
      <c r="L227" s="43"/>
      <c r="M227" s="249"/>
      <c r="N227" s="250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152</v>
      </c>
      <c r="AU227" s="16" t="s">
        <v>83</v>
      </c>
    </row>
    <row r="228" s="13" customFormat="1">
      <c r="A228" s="13"/>
      <c r="B228" s="251"/>
      <c r="C228" s="252"/>
      <c r="D228" s="247" t="s">
        <v>153</v>
      </c>
      <c r="E228" s="253" t="s">
        <v>1</v>
      </c>
      <c r="F228" s="254" t="s">
        <v>285</v>
      </c>
      <c r="G228" s="252"/>
      <c r="H228" s="255">
        <v>6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6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153</v>
      </c>
      <c r="AU228" s="261" t="s">
        <v>83</v>
      </c>
      <c r="AV228" s="13" t="s">
        <v>83</v>
      </c>
      <c r="AW228" s="13" t="s">
        <v>30</v>
      </c>
      <c r="AX228" s="13" t="s">
        <v>81</v>
      </c>
      <c r="AY228" s="261" t="s">
        <v>144</v>
      </c>
    </row>
    <row r="229" s="12" customFormat="1" ht="22.8" customHeight="1">
      <c r="A229" s="12"/>
      <c r="B229" s="217"/>
      <c r="C229" s="218"/>
      <c r="D229" s="219" t="s">
        <v>72</v>
      </c>
      <c r="E229" s="231" t="s">
        <v>162</v>
      </c>
      <c r="F229" s="231" t="s">
        <v>286</v>
      </c>
      <c r="G229" s="218"/>
      <c r="H229" s="218"/>
      <c r="I229" s="221"/>
      <c r="J229" s="232">
        <f>BK229</f>
        <v>0</v>
      </c>
      <c r="K229" s="218"/>
      <c r="L229" s="223"/>
      <c r="M229" s="224"/>
      <c r="N229" s="225"/>
      <c r="O229" s="225"/>
      <c r="P229" s="226">
        <f>SUM(P230:P233)</f>
        <v>0</v>
      </c>
      <c r="Q229" s="225"/>
      <c r="R229" s="226">
        <f>SUM(R230:R233)</f>
        <v>0</v>
      </c>
      <c r="S229" s="225"/>
      <c r="T229" s="227">
        <f>SUM(T230:T233)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8" t="s">
        <v>81</v>
      </c>
      <c r="AT229" s="229" t="s">
        <v>72</v>
      </c>
      <c r="AU229" s="229" t="s">
        <v>81</v>
      </c>
      <c r="AY229" s="228" t="s">
        <v>144</v>
      </c>
      <c r="BK229" s="230">
        <f>SUM(BK230:BK233)</f>
        <v>0</v>
      </c>
    </row>
    <row r="230" s="2" customFormat="1" ht="14.4" customHeight="1">
      <c r="A230" s="37"/>
      <c r="B230" s="38"/>
      <c r="C230" s="233" t="s">
        <v>287</v>
      </c>
      <c r="D230" s="233" t="s">
        <v>146</v>
      </c>
      <c r="E230" s="234" t="s">
        <v>288</v>
      </c>
      <c r="F230" s="235" t="s">
        <v>289</v>
      </c>
      <c r="G230" s="236" t="s">
        <v>290</v>
      </c>
      <c r="H230" s="237">
        <v>54</v>
      </c>
      <c r="I230" s="238"/>
      <c r="J230" s="239">
        <f>ROUND(I230*H230,2)</f>
        <v>0</v>
      </c>
      <c r="K230" s="240"/>
      <c r="L230" s="43"/>
      <c r="M230" s="241" t="s">
        <v>1</v>
      </c>
      <c r="N230" s="242" t="s">
        <v>38</v>
      </c>
      <c r="O230" s="90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45" t="s">
        <v>150</v>
      </c>
      <c r="AT230" s="245" t="s">
        <v>146</v>
      </c>
      <c r="AU230" s="245" t="s">
        <v>83</v>
      </c>
      <c r="AY230" s="16" t="s">
        <v>144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6" t="s">
        <v>81</v>
      </c>
      <c r="BK230" s="246">
        <f>ROUND(I230*H230,2)</f>
        <v>0</v>
      </c>
      <c r="BL230" s="16" t="s">
        <v>150</v>
      </c>
      <c r="BM230" s="245" t="s">
        <v>291</v>
      </c>
    </row>
    <row r="231" s="2" customFormat="1">
      <c r="A231" s="37"/>
      <c r="B231" s="38"/>
      <c r="C231" s="39"/>
      <c r="D231" s="247" t="s">
        <v>152</v>
      </c>
      <c r="E231" s="39"/>
      <c r="F231" s="248" t="s">
        <v>289</v>
      </c>
      <c r="G231" s="39"/>
      <c r="H231" s="39"/>
      <c r="I231" s="200"/>
      <c r="J231" s="39"/>
      <c r="K231" s="39"/>
      <c r="L231" s="43"/>
      <c r="M231" s="249"/>
      <c r="N231" s="250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152</v>
      </c>
      <c r="AU231" s="16" t="s">
        <v>83</v>
      </c>
    </row>
    <row r="232" s="2" customFormat="1" ht="19.8" customHeight="1">
      <c r="A232" s="37"/>
      <c r="B232" s="38"/>
      <c r="C232" s="233" t="s">
        <v>292</v>
      </c>
      <c r="D232" s="233" t="s">
        <v>146</v>
      </c>
      <c r="E232" s="234" t="s">
        <v>293</v>
      </c>
      <c r="F232" s="235" t="s">
        <v>294</v>
      </c>
      <c r="G232" s="236" t="s">
        <v>290</v>
      </c>
      <c r="H232" s="237">
        <v>54</v>
      </c>
      <c r="I232" s="238"/>
      <c r="J232" s="239">
        <f>ROUND(I232*H232,2)</f>
        <v>0</v>
      </c>
      <c r="K232" s="240"/>
      <c r="L232" s="43"/>
      <c r="M232" s="241" t="s">
        <v>1</v>
      </c>
      <c r="N232" s="242" t="s">
        <v>38</v>
      </c>
      <c r="O232" s="90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45" t="s">
        <v>150</v>
      </c>
      <c r="AT232" s="245" t="s">
        <v>146</v>
      </c>
      <c r="AU232" s="245" t="s">
        <v>83</v>
      </c>
      <c r="AY232" s="16" t="s">
        <v>144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16" t="s">
        <v>81</v>
      </c>
      <c r="BK232" s="246">
        <f>ROUND(I232*H232,2)</f>
        <v>0</v>
      </c>
      <c r="BL232" s="16" t="s">
        <v>150</v>
      </c>
      <c r="BM232" s="245" t="s">
        <v>295</v>
      </c>
    </row>
    <row r="233" s="2" customFormat="1">
      <c r="A233" s="37"/>
      <c r="B233" s="38"/>
      <c r="C233" s="39"/>
      <c r="D233" s="247" t="s">
        <v>152</v>
      </c>
      <c r="E233" s="39"/>
      <c r="F233" s="248" t="s">
        <v>294</v>
      </c>
      <c r="G233" s="39"/>
      <c r="H233" s="39"/>
      <c r="I233" s="200"/>
      <c r="J233" s="39"/>
      <c r="K233" s="39"/>
      <c r="L233" s="43"/>
      <c r="M233" s="249"/>
      <c r="N233" s="250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152</v>
      </c>
      <c r="AU233" s="16" t="s">
        <v>83</v>
      </c>
    </row>
    <row r="234" s="12" customFormat="1" ht="22.8" customHeight="1">
      <c r="A234" s="12"/>
      <c r="B234" s="217"/>
      <c r="C234" s="218"/>
      <c r="D234" s="219" t="s">
        <v>72</v>
      </c>
      <c r="E234" s="231" t="s">
        <v>150</v>
      </c>
      <c r="F234" s="231" t="s">
        <v>296</v>
      </c>
      <c r="G234" s="218"/>
      <c r="H234" s="218"/>
      <c r="I234" s="221"/>
      <c r="J234" s="232">
        <f>BK234</f>
        <v>0</v>
      </c>
      <c r="K234" s="218"/>
      <c r="L234" s="223"/>
      <c r="M234" s="224"/>
      <c r="N234" s="225"/>
      <c r="O234" s="225"/>
      <c r="P234" s="226">
        <f>SUM(P235:P267)</f>
        <v>0</v>
      </c>
      <c r="Q234" s="225"/>
      <c r="R234" s="226">
        <f>SUM(R235:R267)</f>
        <v>314.21943291127519</v>
      </c>
      <c r="S234" s="225"/>
      <c r="T234" s="227">
        <f>SUM(T235:T267)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8" t="s">
        <v>81</v>
      </c>
      <c r="AT234" s="229" t="s">
        <v>72</v>
      </c>
      <c r="AU234" s="229" t="s">
        <v>81</v>
      </c>
      <c r="AY234" s="228" t="s">
        <v>144</v>
      </c>
      <c r="BK234" s="230">
        <f>SUM(BK235:BK267)</f>
        <v>0</v>
      </c>
    </row>
    <row r="235" s="2" customFormat="1" ht="14.4" customHeight="1">
      <c r="A235" s="37"/>
      <c r="B235" s="38"/>
      <c r="C235" s="233" t="s">
        <v>297</v>
      </c>
      <c r="D235" s="233" t="s">
        <v>146</v>
      </c>
      <c r="E235" s="234" t="s">
        <v>298</v>
      </c>
      <c r="F235" s="235" t="s">
        <v>299</v>
      </c>
      <c r="G235" s="236" t="s">
        <v>190</v>
      </c>
      <c r="H235" s="237">
        <v>59.5</v>
      </c>
      <c r="I235" s="238"/>
      <c r="J235" s="239">
        <f>ROUND(I235*H235,2)</f>
        <v>0</v>
      </c>
      <c r="K235" s="240"/>
      <c r="L235" s="43"/>
      <c r="M235" s="241" t="s">
        <v>1</v>
      </c>
      <c r="N235" s="242" t="s">
        <v>38</v>
      </c>
      <c r="O235" s="90"/>
      <c r="P235" s="243">
        <f>O235*H235</f>
        <v>0</v>
      </c>
      <c r="Q235" s="243">
        <v>1.7034</v>
      </c>
      <c r="R235" s="243">
        <f>Q235*H235</f>
        <v>101.3523</v>
      </c>
      <c r="S235" s="243">
        <v>0</v>
      </c>
      <c r="T235" s="244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45" t="s">
        <v>150</v>
      </c>
      <c r="AT235" s="245" t="s">
        <v>146</v>
      </c>
      <c r="AU235" s="245" t="s">
        <v>83</v>
      </c>
      <c r="AY235" s="16" t="s">
        <v>144</v>
      </c>
      <c r="BE235" s="246">
        <f>IF(N235="základní",J235,0)</f>
        <v>0</v>
      </c>
      <c r="BF235" s="246">
        <f>IF(N235="snížená",J235,0)</f>
        <v>0</v>
      </c>
      <c r="BG235" s="246">
        <f>IF(N235="zákl. přenesená",J235,0)</f>
        <v>0</v>
      </c>
      <c r="BH235" s="246">
        <f>IF(N235="sníž. přenesená",J235,0)</f>
        <v>0</v>
      </c>
      <c r="BI235" s="246">
        <f>IF(N235="nulová",J235,0)</f>
        <v>0</v>
      </c>
      <c r="BJ235" s="16" t="s">
        <v>81</v>
      </c>
      <c r="BK235" s="246">
        <f>ROUND(I235*H235,2)</f>
        <v>0</v>
      </c>
      <c r="BL235" s="16" t="s">
        <v>150</v>
      </c>
      <c r="BM235" s="245" t="s">
        <v>300</v>
      </c>
    </row>
    <row r="236" s="2" customFormat="1">
      <c r="A236" s="37"/>
      <c r="B236" s="38"/>
      <c r="C236" s="39"/>
      <c r="D236" s="247" t="s">
        <v>152</v>
      </c>
      <c r="E236" s="39"/>
      <c r="F236" s="248" t="s">
        <v>299</v>
      </c>
      <c r="G236" s="39"/>
      <c r="H236" s="39"/>
      <c r="I236" s="200"/>
      <c r="J236" s="39"/>
      <c r="K236" s="39"/>
      <c r="L236" s="43"/>
      <c r="M236" s="249"/>
      <c r="N236" s="250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152</v>
      </c>
      <c r="AU236" s="16" t="s">
        <v>83</v>
      </c>
    </row>
    <row r="237" s="13" customFormat="1">
      <c r="A237" s="13"/>
      <c r="B237" s="251"/>
      <c r="C237" s="252"/>
      <c r="D237" s="247" t="s">
        <v>153</v>
      </c>
      <c r="E237" s="253" t="s">
        <v>1</v>
      </c>
      <c r="F237" s="254" t="s">
        <v>301</v>
      </c>
      <c r="G237" s="252"/>
      <c r="H237" s="255">
        <v>31.5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1" t="s">
        <v>153</v>
      </c>
      <c r="AU237" s="261" t="s">
        <v>83</v>
      </c>
      <c r="AV237" s="13" t="s">
        <v>83</v>
      </c>
      <c r="AW237" s="13" t="s">
        <v>30</v>
      </c>
      <c r="AX237" s="13" t="s">
        <v>73</v>
      </c>
      <c r="AY237" s="261" t="s">
        <v>144</v>
      </c>
    </row>
    <row r="238" s="13" customFormat="1">
      <c r="A238" s="13"/>
      <c r="B238" s="251"/>
      <c r="C238" s="252"/>
      <c r="D238" s="247" t="s">
        <v>153</v>
      </c>
      <c r="E238" s="253" t="s">
        <v>1</v>
      </c>
      <c r="F238" s="254" t="s">
        <v>302</v>
      </c>
      <c r="G238" s="252"/>
      <c r="H238" s="255">
        <v>28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1" t="s">
        <v>153</v>
      </c>
      <c r="AU238" s="261" t="s">
        <v>83</v>
      </c>
      <c r="AV238" s="13" t="s">
        <v>83</v>
      </c>
      <c r="AW238" s="13" t="s">
        <v>30</v>
      </c>
      <c r="AX238" s="13" t="s">
        <v>73</v>
      </c>
      <c r="AY238" s="261" t="s">
        <v>144</v>
      </c>
    </row>
    <row r="239" s="14" customFormat="1">
      <c r="A239" s="14"/>
      <c r="B239" s="262"/>
      <c r="C239" s="263"/>
      <c r="D239" s="247" t="s">
        <v>153</v>
      </c>
      <c r="E239" s="264" t="s">
        <v>1</v>
      </c>
      <c r="F239" s="265" t="s">
        <v>156</v>
      </c>
      <c r="G239" s="263"/>
      <c r="H239" s="266">
        <v>59.5</v>
      </c>
      <c r="I239" s="267"/>
      <c r="J239" s="263"/>
      <c r="K239" s="263"/>
      <c r="L239" s="268"/>
      <c r="M239" s="269"/>
      <c r="N239" s="270"/>
      <c r="O239" s="270"/>
      <c r="P239" s="270"/>
      <c r="Q239" s="270"/>
      <c r="R239" s="270"/>
      <c r="S239" s="270"/>
      <c r="T239" s="27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2" t="s">
        <v>153</v>
      </c>
      <c r="AU239" s="272" t="s">
        <v>83</v>
      </c>
      <c r="AV239" s="14" t="s">
        <v>150</v>
      </c>
      <c r="AW239" s="14" t="s">
        <v>30</v>
      </c>
      <c r="AX239" s="14" t="s">
        <v>81</v>
      </c>
      <c r="AY239" s="272" t="s">
        <v>144</v>
      </c>
    </row>
    <row r="240" s="2" customFormat="1" ht="14.4" customHeight="1">
      <c r="A240" s="37"/>
      <c r="B240" s="38"/>
      <c r="C240" s="233" t="s">
        <v>303</v>
      </c>
      <c r="D240" s="233" t="s">
        <v>146</v>
      </c>
      <c r="E240" s="234" t="s">
        <v>304</v>
      </c>
      <c r="F240" s="235" t="s">
        <v>305</v>
      </c>
      <c r="G240" s="236" t="s">
        <v>190</v>
      </c>
      <c r="H240" s="237">
        <v>64.459999999999994</v>
      </c>
      <c r="I240" s="238"/>
      <c r="J240" s="239">
        <f>ROUND(I240*H240,2)</f>
        <v>0</v>
      </c>
      <c r="K240" s="240"/>
      <c r="L240" s="43"/>
      <c r="M240" s="241" t="s">
        <v>1</v>
      </c>
      <c r="N240" s="242" t="s">
        <v>38</v>
      </c>
      <c r="O240" s="90"/>
      <c r="P240" s="243">
        <f>O240*H240</f>
        <v>0</v>
      </c>
      <c r="Q240" s="243">
        <v>1.8907700000000001</v>
      </c>
      <c r="R240" s="243">
        <f>Q240*H240</f>
        <v>121.87903419999999</v>
      </c>
      <c r="S240" s="243">
        <v>0</v>
      </c>
      <c r="T240" s="24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5" t="s">
        <v>150</v>
      </c>
      <c r="AT240" s="245" t="s">
        <v>146</v>
      </c>
      <c r="AU240" s="245" t="s">
        <v>83</v>
      </c>
      <c r="AY240" s="16" t="s">
        <v>144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6" t="s">
        <v>81</v>
      </c>
      <c r="BK240" s="246">
        <f>ROUND(I240*H240,2)</f>
        <v>0</v>
      </c>
      <c r="BL240" s="16" t="s">
        <v>150</v>
      </c>
      <c r="BM240" s="245" t="s">
        <v>306</v>
      </c>
    </row>
    <row r="241" s="2" customFormat="1">
      <c r="A241" s="37"/>
      <c r="B241" s="38"/>
      <c r="C241" s="39"/>
      <c r="D241" s="247" t="s">
        <v>152</v>
      </c>
      <c r="E241" s="39"/>
      <c r="F241" s="248" t="s">
        <v>305</v>
      </c>
      <c r="G241" s="39"/>
      <c r="H241" s="39"/>
      <c r="I241" s="200"/>
      <c r="J241" s="39"/>
      <c r="K241" s="39"/>
      <c r="L241" s="43"/>
      <c r="M241" s="249"/>
      <c r="N241" s="250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152</v>
      </c>
      <c r="AU241" s="16" t="s">
        <v>83</v>
      </c>
    </row>
    <row r="242" s="13" customFormat="1">
      <c r="A242" s="13"/>
      <c r="B242" s="251"/>
      <c r="C242" s="252"/>
      <c r="D242" s="247" t="s">
        <v>153</v>
      </c>
      <c r="E242" s="253" t="s">
        <v>1</v>
      </c>
      <c r="F242" s="254" t="s">
        <v>307</v>
      </c>
      <c r="G242" s="252"/>
      <c r="H242" s="255">
        <v>49.920000000000002</v>
      </c>
      <c r="I242" s="256"/>
      <c r="J242" s="252"/>
      <c r="K242" s="252"/>
      <c r="L242" s="257"/>
      <c r="M242" s="258"/>
      <c r="N242" s="259"/>
      <c r="O242" s="259"/>
      <c r="P242" s="259"/>
      <c r="Q242" s="259"/>
      <c r="R242" s="259"/>
      <c r="S242" s="259"/>
      <c r="T242" s="26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1" t="s">
        <v>153</v>
      </c>
      <c r="AU242" s="261" t="s">
        <v>83</v>
      </c>
      <c r="AV242" s="13" t="s">
        <v>83</v>
      </c>
      <c r="AW242" s="13" t="s">
        <v>30</v>
      </c>
      <c r="AX242" s="13" t="s">
        <v>73</v>
      </c>
      <c r="AY242" s="261" t="s">
        <v>144</v>
      </c>
    </row>
    <row r="243" s="13" customFormat="1">
      <c r="A243" s="13"/>
      <c r="B243" s="251"/>
      <c r="C243" s="252"/>
      <c r="D243" s="247" t="s">
        <v>153</v>
      </c>
      <c r="E243" s="253" t="s">
        <v>1</v>
      </c>
      <c r="F243" s="254" t="s">
        <v>308</v>
      </c>
      <c r="G243" s="252"/>
      <c r="H243" s="255">
        <v>2.04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1" t="s">
        <v>153</v>
      </c>
      <c r="AU243" s="261" t="s">
        <v>83</v>
      </c>
      <c r="AV243" s="13" t="s">
        <v>83</v>
      </c>
      <c r="AW243" s="13" t="s">
        <v>30</v>
      </c>
      <c r="AX243" s="13" t="s">
        <v>73</v>
      </c>
      <c r="AY243" s="261" t="s">
        <v>144</v>
      </c>
    </row>
    <row r="244" s="13" customFormat="1">
      <c r="A244" s="13"/>
      <c r="B244" s="251"/>
      <c r="C244" s="252"/>
      <c r="D244" s="247" t="s">
        <v>153</v>
      </c>
      <c r="E244" s="253" t="s">
        <v>1</v>
      </c>
      <c r="F244" s="254" t="s">
        <v>309</v>
      </c>
      <c r="G244" s="252"/>
      <c r="H244" s="255">
        <v>12.5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1" t="s">
        <v>153</v>
      </c>
      <c r="AU244" s="261" t="s">
        <v>83</v>
      </c>
      <c r="AV244" s="13" t="s">
        <v>83</v>
      </c>
      <c r="AW244" s="13" t="s">
        <v>30</v>
      </c>
      <c r="AX244" s="13" t="s">
        <v>73</v>
      </c>
      <c r="AY244" s="261" t="s">
        <v>144</v>
      </c>
    </row>
    <row r="245" s="14" customFormat="1">
      <c r="A245" s="14"/>
      <c r="B245" s="262"/>
      <c r="C245" s="263"/>
      <c r="D245" s="247" t="s">
        <v>153</v>
      </c>
      <c r="E245" s="264" t="s">
        <v>1</v>
      </c>
      <c r="F245" s="265" t="s">
        <v>156</v>
      </c>
      <c r="G245" s="263"/>
      <c r="H245" s="266">
        <v>64.460000000000008</v>
      </c>
      <c r="I245" s="267"/>
      <c r="J245" s="263"/>
      <c r="K245" s="263"/>
      <c r="L245" s="268"/>
      <c r="M245" s="269"/>
      <c r="N245" s="270"/>
      <c r="O245" s="270"/>
      <c r="P245" s="270"/>
      <c r="Q245" s="270"/>
      <c r="R245" s="270"/>
      <c r="S245" s="270"/>
      <c r="T245" s="27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2" t="s">
        <v>153</v>
      </c>
      <c r="AU245" s="272" t="s">
        <v>83</v>
      </c>
      <c r="AV245" s="14" t="s">
        <v>150</v>
      </c>
      <c r="AW245" s="14" t="s">
        <v>30</v>
      </c>
      <c r="AX245" s="14" t="s">
        <v>81</v>
      </c>
      <c r="AY245" s="272" t="s">
        <v>144</v>
      </c>
    </row>
    <row r="246" s="2" customFormat="1" ht="22.2" customHeight="1">
      <c r="A246" s="37"/>
      <c r="B246" s="38"/>
      <c r="C246" s="233" t="s">
        <v>310</v>
      </c>
      <c r="D246" s="233" t="s">
        <v>146</v>
      </c>
      <c r="E246" s="234" t="s">
        <v>311</v>
      </c>
      <c r="F246" s="235" t="s">
        <v>312</v>
      </c>
      <c r="G246" s="236" t="s">
        <v>190</v>
      </c>
      <c r="H246" s="237">
        <v>38.325000000000003</v>
      </c>
      <c r="I246" s="238"/>
      <c r="J246" s="239">
        <f>ROUND(I246*H246,2)</f>
        <v>0</v>
      </c>
      <c r="K246" s="240"/>
      <c r="L246" s="43"/>
      <c r="M246" s="241" t="s">
        <v>1</v>
      </c>
      <c r="N246" s="242" t="s">
        <v>38</v>
      </c>
      <c r="O246" s="90"/>
      <c r="P246" s="243">
        <f>O246*H246</f>
        <v>0</v>
      </c>
      <c r="Q246" s="243">
        <v>2.234</v>
      </c>
      <c r="R246" s="243">
        <f>Q246*H246</f>
        <v>85.618050000000011</v>
      </c>
      <c r="S246" s="243">
        <v>0</v>
      </c>
      <c r="T246" s="24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5" t="s">
        <v>150</v>
      </c>
      <c r="AT246" s="245" t="s">
        <v>146</v>
      </c>
      <c r="AU246" s="245" t="s">
        <v>83</v>
      </c>
      <c r="AY246" s="16" t="s">
        <v>144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6" t="s">
        <v>81</v>
      </c>
      <c r="BK246" s="246">
        <f>ROUND(I246*H246,2)</f>
        <v>0</v>
      </c>
      <c r="BL246" s="16" t="s">
        <v>150</v>
      </c>
      <c r="BM246" s="245" t="s">
        <v>313</v>
      </c>
    </row>
    <row r="247" s="2" customFormat="1">
      <c r="A247" s="37"/>
      <c r="B247" s="38"/>
      <c r="C247" s="39"/>
      <c r="D247" s="247" t="s">
        <v>152</v>
      </c>
      <c r="E247" s="39"/>
      <c r="F247" s="248" t="s">
        <v>312</v>
      </c>
      <c r="G247" s="39"/>
      <c r="H247" s="39"/>
      <c r="I247" s="200"/>
      <c r="J247" s="39"/>
      <c r="K247" s="39"/>
      <c r="L247" s="43"/>
      <c r="M247" s="249"/>
      <c r="N247" s="250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152</v>
      </c>
      <c r="AU247" s="16" t="s">
        <v>83</v>
      </c>
    </row>
    <row r="248" s="13" customFormat="1">
      <c r="A248" s="13"/>
      <c r="B248" s="251"/>
      <c r="C248" s="252"/>
      <c r="D248" s="247" t="s">
        <v>153</v>
      </c>
      <c r="E248" s="253" t="s">
        <v>1</v>
      </c>
      <c r="F248" s="254" t="s">
        <v>314</v>
      </c>
      <c r="G248" s="252"/>
      <c r="H248" s="255">
        <v>4.7249999999999996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1" t="s">
        <v>153</v>
      </c>
      <c r="AU248" s="261" t="s">
        <v>83</v>
      </c>
      <c r="AV248" s="13" t="s">
        <v>83</v>
      </c>
      <c r="AW248" s="13" t="s">
        <v>30</v>
      </c>
      <c r="AX248" s="13" t="s">
        <v>73</v>
      </c>
      <c r="AY248" s="261" t="s">
        <v>144</v>
      </c>
    </row>
    <row r="249" s="13" customFormat="1">
      <c r="A249" s="13"/>
      <c r="B249" s="251"/>
      <c r="C249" s="252"/>
      <c r="D249" s="247" t="s">
        <v>153</v>
      </c>
      <c r="E249" s="253" t="s">
        <v>1</v>
      </c>
      <c r="F249" s="254" t="s">
        <v>315</v>
      </c>
      <c r="G249" s="252"/>
      <c r="H249" s="255">
        <v>33.600000000000001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6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1" t="s">
        <v>153</v>
      </c>
      <c r="AU249" s="261" t="s">
        <v>83</v>
      </c>
      <c r="AV249" s="13" t="s">
        <v>83</v>
      </c>
      <c r="AW249" s="13" t="s">
        <v>30</v>
      </c>
      <c r="AX249" s="13" t="s">
        <v>73</v>
      </c>
      <c r="AY249" s="261" t="s">
        <v>144</v>
      </c>
    </row>
    <row r="250" s="14" customFormat="1">
      <c r="A250" s="14"/>
      <c r="B250" s="262"/>
      <c r="C250" s="263"/>
      <c r="D250" s="247" t="s">
        <v>153</v>
      </c>
      <c r="E250" s="264" t="s">
        <v>1</v>
      </c>
      <c r="F250" s="265" t="s">
        <v>156</v>
      </c>
      <c r="G250" s="263"/>
      <c r="H250" s="266">
        <v>38.325000000000003</v>
      </c>
      <c r="I250" s="267"/>
      <c r="J250" s="263"/>
      <c r="K250" s="263"/>
      <c r="L250" s="268"/>
      <c r="M250" s="269"/>
      <c r="N250" s="270"/>
      <c r="O250" s="270"/>
      <c r="P250" s="270"/>
      <c r="Q250" s="270"/>
      <c r="R250" s="270"/>
      <c r="S250" s="270"/>
      <c r="T250" s="27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2" t="s">
        <v>153</v>
      </c>
      <c r="AU250" s="272" t="s">
        <v>83</v>
      </c>
      <c r="AV250" s="14" t="s">
        <v>150</v>
      </c>
      <c r="AW250" s="14" t="s">
        <v>30</v>
      </c>
      <c r="AX250" s="14" t="s">
        <v>81</v>
      </c>
      <c r="AY250" s="272" t="s">
        <v>144</v>
      </c>
    </row>
    <row r="251" s="2" customFormat="1" ht="22.2" customHeight="1">
      <c r="A251" s="37"/>
      <c r="B251" s="38"/>
      <c r="C251" s="233" t="s">
        <v>316</v>
      </c>
      <c r="D251" s="233" t="s">
        <v>146</v>
      </c>
      <c r="E251" s="234" t="s">
        <v>317</v>
      </c>
      <c r="F251" s="235" t="s">
        <v>318</v>
      </c>
      <c r="G251" s="236" t="s">
        <v>225</v>
      </c>
      <c r="H251" s="237">
        <v>0.89600000000000002</v>
      </c>
      <c r="I251" s="238"/>
      <c r="J251" s="239">
        <f>ROUND(I251*H251,2)</f>
        <v>0</v>
      </c>
      <c r="K251" s="240"/>
      <c r="L251" s="43"/>
      <c r="M251" s="241" t="s">
        <v>1</v>
      </c>
      <c r="N251" s="242" t="s">
        <v>38</v>
      </c>
      <c r="O251" s="90"/>
      <c r="P251" s="243">
        <f>O251*H251</f>
        <v>0</v>
      </c>
      <c r="Q251" s="243">
        <v>0.85539807619999997</v>
      </c>
      <c r="R251" s="243">
        <f>Q251*H251</f>
        <v>0.76643667627519996</v>
      </c>
      <c r="S251" s="243">
        <v>0</v>
      </c>
      <c r="T251" s="24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45" t="s">
        <v>150</v>
      </c>
      <c r="AT251" s="245" t="s">
        <v>146</v>
      </c>
      <c r="AU251" s="245" t="s">
        <v>83</v>
      </c>
      <c r="AY251" s="16" t="s">
        <v>144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6" t="s">
        <v>81</v>
      </c>
      <c r="BK251" s="246">
        <f>ROUND(I251*H251,2)</f>
        <v>0</v>
      </c>
      <c r="BL251" s="16" t="s">
        <v>150</v>
      </c>
      <c r="BM251" s="245" t="s">
        <v>319</v>
      </c>
    </row>
    <row r="252" s="2" customFormat="1">
      <c r="A252" s="37"/>
      <c r="B252" s="38"/>
      <c r="C252" s="39"/>
      <c r="D252" s="247" t="s">
        <v>152</v>
      </c>
      <c r="E252" s="39"/>
      <c r="F252" s="248" t="s">
        <v>318</v>
      </c>
      <c r="G252" s="39"/>
      <c r="H252" s="39"/>
      <c r="I252" s="200"/>
      <c r="J252" s="39"/>
      <c r="K252" s="39"/>
      <c r="L252" s="43"/>
      <c r="M252" s="249"/>
      <c r="N252" s="250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152</v>
      </c>
      <c r="AU252" s="16" t="s">
        <v>83</v>
      </c>
    </row>
    <row r="253" s="13" customFormat="1">
      <c r="A253" s="13"/>
      <c r="B253" s="251"/>
      <c r="C253" s="252"/>
      <c r="D253" s="247" t="s">
        <v>153</v>
      </c>
      <c r="E253" s="253" t="s">
        <v>1</v>
      </c>
      <c r="F253" s="254" t="s">
        <v>320</v>
      </c>
      <c r="G253" s="252"/>
      <c r="H253" s="255">
        <v>0.89600000000000002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153</v>
      </c>
      <c r="AU253" s="261" t="s">
        <v>83</v>
      </c>
      <c r="AV253" s="13" t="s">
        <v>83</v>
      </c>
      <c r="AW253" s="13" t="s">
        <v>30</v>
      </c>
      <c r="AX253" s="13" t="s">
        <v>81</v>
      </c>
      <c r="AY253" s="261" t="s">
        <v>144</v>
      </c>
    </row>
    <row r="254" s="2" customFormat="1" ht="22.2" customHeight="1">
      <c r="A254" s="37"/>
      <c r="B254" s="38"/>
      <c r="C254" s="233" t="s">
        <v>321</v>
      </c>
      <c r="D254" s="233" t="s">
        <v>146</v>
      </c>
      <c r="E254" s="234" t="s">
        <v>322</v>
      </c>
      <c r="F254" s="235" t="s">
        <v>323</v>
      </c>
      <c r="G254" s="236" t="s">
        <v>283</v>
      </c>
      <c r="H254" s="237">
        <v>27</v>
      </c>
      <c r="I254" s="238"/>
      <c r="J254" s="239">
        <f>ROUND(I254*H254,2)</f>
        <v>0</v>
      </c>
      <c r="K254" s="240"/>
      <c r="L254" s="43"/>
      <c r="M254" s="241" t="s">
        <v>1</v>
      </c>
      <c r="N254" s="242" t="s">
        <v>38</v>
      </c>
      <c r="O254" s="90"/>
      <c r="P254" s="243">
        <f>O254*H254</f>
        <v>0</v>
      </c>
      <c r="Q254" s="243">
        <v>0.088321944999999999</v>
      </c>
      <c r="R254" s="243">
        <f>Q254*H254</f>
        <v>2.3846925149999998</v>
      </c>
      <c r="S254" s="243">
        <v>0</v>
      </c>
      <c r="T254" s="244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45" t="s">
        <v>150</v>
      </c>
      <c r="AT254" s="245" t="s">
        <v>146</v>
      </c>
      <c r="AU254" s="245" t="s">
        <v>83</v>
      </c>
      <c r="AY254" s="16" t="s">
        <v>144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16" t="s">
        <v>81</v>
      </c>
      <c r="BK254" s="246">
        <f>ROUND(I254*H254,2)</f>
        <v>0</v>
      </c>
      <c r="BL254" s="16" t="s">
        <v>150</v>
      </c>
      <c r="BM254" s="245" t="s">
        <v>324</v>
      </c>
    </row>
    <row r="255" s="2" customFormat="1">
      <c r="A255" s="37"/>
      <c r="B255" s="38"/>
      <c r="C255" s="39"/>
      <c r="D255" s="247" t="s">
        <v>152</v>
      </c>
      <c r="E255" s="39"/>
      <c r="F255" s="248" t="s">
        <v>323</v>
      </c>
      <c r="G255" s="39"/>
      <c r="H255" s="39"/>
      <c r="I255" s="200"/>
      <c r="J255" s="39"/>
      <c r="K255" s="39"/>
      <c r="L255" s="43"/>
      <c r="M255" s="249"/>
      <c r="N255" s="250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152</v>
      </c>
      <c r="AU255" s="16" t="s">
        <v>83</v>
      </c>
    </row>
    <row r="256" s="2" customFormat="1" ht="19.8" customHeight="1">
      <c r="A256" s="37"/>
      <c r="B256" s="38"/>
      <c r="C256" s="273" t="s">
        <v>325</v>
      </c>
      <c r="D256" s="273" t="s">
        <v>240</v>
      </c>
      <c r="E256" s="274" t="s">
        <v>326</v>
      </c>
      <c r="F256" s="275" t="s">
        <v>327</v>
      </c>
      <c r="G256" s="276" t="s">
        <v>283</v>
      </c>
      <c r="H256" s="277">
        <v>1</v>
      </c>
      <c r="I256" s="278"/>
      <c r="J256" s="279">
        <f>ROUND(I256*H256,2)</f>
        <v>0</v>
      </c>
      <c r="K256" s="280"/>
      <c r="L256" s="281"/>
      <c r="M256" s="282" t="s">
        <v>1</v>
      </c>
      <c r="N256" s="283" t="s">
        <v>38</v>
      </c>
      <c r="O256" s="90"/>
      <c r="P256" s="243">
        <f>O256*H256</f>
        <v>0</v>
      </c>
      <c r="Q256" s="243">
        <v>0.028000000000000001</v>
      </c>
      <c r="R256" s="243">
        <f>Q256*H256</f>
        <v>0.028000000000000001</v>
      </c>
      <c r="S256" s="243">
        <v>0</v>
      </c>
      <c r="T256" s="244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45" t="s">
        <v>187</v>
      </c>
      <c r="AT256" s="245" t="s">
        <v>240</v>
      </c>
      <c r="AU256" s="245" t="s">
        <v>83</v>
      </c>
      <c r="AY256" s="16" t="s">
        <v>144</v>
      </c>
      <c r="BE256" s="246">
        <f>IF(N256="základní",J256,0)</f>
        <v>0</v>
      </c>
      <c r="BF256" s="246">
        <f>IF(N256="snížená",J256,0)</f>
        <v>0</v>
      </c>
      <c r="BG256" s="246">
        <f>IF(N256="zákl. přenesená",J256,0)</f>
        <v>0</v>
      </c>
      <c r="BH256" s="246">
        <f>IF(N256="sníž. přenesená",J256,0)</f>
        <v>0</v>
      </c>
      <c r="BI256" s="246">
        <f>IF(N256="nulová",J256,0)</f>
        <v>0</v>
      </c>
      <c r="BJ256" s="16" t="s">
        <v>81</v>
      </c>
      <c r="BK256" s="246">
        <f>ROUND(I256*H256,2)</f>
        <v>0</v>
      </c>
      <c r="BL256" s="16" t="s">
        <v>150</v>
      </c>
      <c r="BM256" s="245" t="s">
        <v>328</v>
      </c>
    </row>
    <row r="257" s="2" customFormat="1">
      <c r="A257" s="37"/>
      <c r="B257" s="38"/>
      <c r="C257" s="39"/>
      <c r="D257" s="247" t="s">
        <v>152</v>
      </c>
      <c r="E257" s="39"/>
      <c r="F257" s="248" t="s">
        <v>327</v>
      </c>
      <c r="G257" s="39"/>
      <c r="H257" s="39"/>
      <c r="I257" s="200"/>
      <c r="J257" s="39"/>
      <c r="K257" s="39"/>
      <c r="L257" s="43"/>
      <c r="M257" s="249"/>
      <c r="N257" s="250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152</v>
      </c>
      <c r="AU257" s="16" t="s">
        <v>83</v>
      </c>
    </row>
    <row r="258" s="2" customFormat="1" ht="19.8" customHeight="1">
      <c r="A258" s="37"/>
      <c r="B258" s="38"/>
      <c r="C258" s="273" t="s">
        <v>329</v>
      </c>
      <c r="D258" s="273" t="s">
        <v>240</v>
      </c>
      <c r="E258" s="274" t="s">
        <v>330</v>
      </c>
      <c r="F258" s="275" t="s">
        <v>331</v>
      </c>
      <c r="G258" s="276" t="s">
        <v>283</v>
      </c>
      <c r="H258" s="277">
        <v>4</v>
      </c>
      <c r="I258" s="278"/>
      <c r="J258" s="279">
        <f>ROUND(I258*H258,2)</f>
        <v>0</v>
      </c>
      <c r="K258" s="280"/>
      <c r="L258" s="281"/>
      <c r="M258" s="282" t="s">
        <v>1</v>
      </c>
      <c r="N258" s="283" t="s">
        <v>38</v>
      </c>
      <c r="O258" s="90"/>
      <c r="P258" s="243">
        <f>O258*H258</f>
        <v>0</v>
      </c>
      <c r="Q258" s="243">
        <v>0.040000000000000001</v>
      </c>
      <c r="R258" s="243">
        <f>Q258*H258</f>
        <v>0.16</v>
      </c>
      <c r="S258" s="243">
        <v>0</v>
      </c>
      <c r="T258" s="244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45" t="s">
        <v>187</v>
      </c>
      <c r="AT258" s="245" t="s">
        <v>240</v>
      </c>
      <c r="AU258" s="245" t="s">
        <v>83</v>
      </c>
      <c r="AY258" s="16" t="s">
        <v>144</v>
      </c>
      <c r="BE258" s="246">
        <f>IF(N258="základní",J258,0)</f>
        <v>0</v>
      </c>
      <c r="BF258" s="246">
        <f>IF(N258="snížená",J258,0)</f>
        <v>0</v>
      </c>
      <c r="BG258" s="246">
        <f>IF(N258="zákl. přenesená",J258,0)</f>
        <v>0</v>
      </c>
      <c r="BH258" s="246">
        <f>IF(N258="sníž. přenesená",J258,0)</f>
        <v>0</v>
      </c>
      <c r="BI258" s="246">
        <f>IF(N258="nulová",J258,0)</f>
        <v>0</v>
      </c>
      <c r="BJ258" s="16" t="s">
        <v>81</v>
      </c>
      <c r="BK258" s="246">
        <f>ROUND(I258*H258,2)</f>
        <v>0</v>
      </c>
      <c r="BL258" s="16" t="s">
        <v>150</v>
      </c>
      <c r="BM258" s="245" t="s">
        <v>332</v>
      </c>
    </row>
    <row r="259" s="2" customFormat="1">
      <c r="A259" s="37"/>
      <c r="B259" s="38"/>
      <c r="C259" s="39"/>
      <c r="D259" s="247" t="s">
        <v>152</v>
      </c>
      <c r="E259" s="39"/>
      <c r="F259" s="248" t="s">
        <v>331</v>
      </c>
      <c r="G259" s="39"/>
      <c r="H259" s="39"/>
      <c r="I259" s="200"/>
      <c r="J259" s="39"/>
      <c r="K259" s="39"/>
      <c r="L259" s="43"/>
      <c r="M259" s="249"/>
      <c r="N259" s="250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152</v>
      </c>
      <c r="AU259" s="16" t="s">
        <v>83</v>
      </c>
    </row>
    <row r="260" s="2" customFormat="1" ht="19.8" customHeight="1">
      <c r="A260" s="37"/>
      <c r="B260" s="38"/>
      <c r="C260" s="273" t="s">
        <v>333</v>
      </c>
      <c r="D260" s="273" t="s">
        <v>240</v>
      </c>
      <c r="E260" s="274" t="s">
        <v>334</v>
      </c>
      <c r="F260" s="275" t="s">
        <v>335</v>
      </c>
      <c r="G260" s="276" t="s">
        <v>283</v>
      </c>
      <c r="H260" s="277">
        <v>14</v>
      </c>
      <c r="I260" s="278"/>
      <c r="J260" s="279">
        <f>ROUND(I260*H260,2)</f>
        <v>0</v>
      </c>
      <c r="K260" s="280"/>
      <c r="L260" s="281"/>
      <c r="M260" s="282" t="s">
        <v>1</v>
      </c>
      <c r="N260" s="283" t="s">
        <v>38</v>
      </c>
      <c r="O260" s="90"/>
      <c r="P260" s="243">
        <f>O260*H260</f>
        <v>0</v>
      </c>
      <c r="Q260" s="243">
        <v>0.050999999999999997</v>
      </c>
      <c r="R260" s="243">
        <f>Q260*H260</f>
        <v>0.71399999999999997</v>
      </c>
      <c r="S260" s="243">
        <v>0</v>
      </c>
      <c r="T260" s="244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45" t="s">
        <v>187</v>
      </c>
      <c r="AT260" s="245" t="s">
        <v>240</v>
      </c>
      <c r="AU260" s="245" t="s">
        <v>83</v>
      </c>
      <c r="AY260" s="16" t="s">
        <v>144</v>
      </c>
      <c r="BE260" s="246">
        <f>IF(N260="základní",J260,0)</f>
        <v>0</v>
      </c>
      <c r="BF260" s="246">
        <f>IF(N260="snížená",J260,0)</f>
        <v>0</v>
      </c>
      <c r="BG260" s="246">
        <f>IF(N260="zákl. přenesená",J260,0)</f>
        <v>0</v>
      </c>
      <c r="BH260" s="246">
        <f>IF(N260="sníž. přenesená",J260,0)</f>
        <v>0</v>
      </c>
      <c r="BI260" s="246">
        <f>IF(N260="nulová",J260,0)</f>
        <v>0</v>
      </c>
      <c r="BJ260" s="16" t="s">
        <v>81</v>
      </c>
      <c r="BK260" s="246">
        <f>ROUND(I260*H260,2)</f>
        <v>0</v>
      </c>
      <c r="BL260" s="16" t="s">
        <v>150</v>
      </c>
      <c r="BM260" s="245" t="s">
        <v>336</v>
      </c>
    </row>
    <row r="261" s="2" customFormat="1">
      <c r="A261" s="37"/>
      <c r="B261" s="38"/>
      <c r="C261" s="39"/>
      <c r="D261" s="247" t="s">
        <v>152</v>
      </c>
      <c r="E261" s="39"/>
      <c r="F261" s="248" t="s">
        <v>335</v>
      </c>
      <c r="G261" s="39"/>
      <c r="H261" s="39"/>
      <c r="I261" s="200"/>
      <c r="J261" s="39"/>
      <c r="K261" s="39"/>
      <c r="L261" s="43"/>
      <c r="M261" s="249"/>
      <c r="N261" s="250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152</v>
      </c>
      <c r="AU261" s="16" t="s">
        <v>83</v>
      </c>
    </row>
    <row r="262" s="2" customFormat="1" ht="22.2" customHeight="1">
      <c r="A262" s="37"/>
      <c r="B262" s="38"/>
      <c r="C262" s="273" t="s">
        <v>337</v>
      </c>
      <c r="D262" s="273" t="s">
        <v>240</v>
      </c>
      <c r="E262" s="274" t="s">
        <v>338</v>
      </c>
      <c r="F262" s="275" t="s">
        <v>339</v>
      </c>
      <c r="G262" s="276" t="s">
        <v>283</v>
      </c>
      <c r="H262" s="277">
        <v>8</v>
      </c>
      <c r="I262" s="278"/>
      <c r="J262" s="279">
        <f>ROUND(I262*H262,2)</f>
        <v>0</v>
      </c>
      <c r="K262" s="280"/>
      <c r="L262" s="281"/>
      <c r="M262" s="282" t="s">
        <v>1</v>
      </c>
      <c r="N262" s="283" t="s">
        <v>38</v>
      </c>
      <c r="O262" s="90"/>
      <c r="P262" s="243">
        <f>O262*H262</f>
        <v>0</v>
      </c>
      <c r="Q262" s="243">
        <v>0.068000000000000005</v>
      </c>
      <c r="R262" s="243">
        <f>Q262*H262</f>
        <v>0.54400000000000004</v>
      </c>
      <c r="S262" s="243">
        <v>0</v>
      </c>
      <c r="T262" s="244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45" t="s">
        <v>187</v>
      </c>
      <c r="AT262" s="245" t="s">
        <v>240</v>
      </c>
      <c r="AU262" s="245" t="s">
        <v>83</v>
      </c>
      <c r="AY262" s="16" t="s">
        <v>144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6" t="s">
        <v>81</v>
      </c>
      <c r="BK262" s="246">
        <f>ROUND(I262*H262,2)</f>
        <v>0</v>
      </c>
      <c r="BL262" s="16" t="s">
        <v>150</v>
      </c>
      <c r="BM262" s="245" t="s">
        <v>340</v>
      </c>
    </row>
    <row r="263" s="2" customFormat="1">
      <c r="A263" s="37"/>
      <c r="B263" s="38"/>
      <c r="C263" s="39"/>
      <c r="D263" s="247" t="s">
        <v>152</v>
      </c>
      <c r="E263" s="39"/>
      <c r="F263" s="248" t="s">
        <v>339</v>
      </c>
      <c r="G263" s="39"/>
      <c r="H263" s="39"/>
      <c r="I263" s="200"/>
      <c r="J263" s="39"/>
      <c r="K263" s="39"/>
      <c r="L263" s="43"/>
      <c r="M263" s="249"/>
      <c r="N263" s="250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152</v>
      </c>
      <c r="AU263" s="16" t="s">
        <v>83</v>
      </c>
    </row>
    <row r="264" s="2" customFormat="1" ht="22.2" customHeight="1">
      <c r="A264" s="37"/>
      <c r="B264" s="38"/>
      <c r="C264" s="233" t="s">
        <v>341</v>
      </c>
      <c r="D264" s="233" t="s">
        <v>146</v>
      </c>
      <c r="E264" s="234" t="s">
        <v>342</v>
      </c>
      <c r="F264" s="235" t="s">
        <v>343</v>
      </c>
      <c r="G264" s="236" t="s">
        <v>283</v>
      </c>
      <c r="H264" s="237">
        <v>3</v>
      </c>
      <c r="I264" s="238"/>
      <c r="J264" s="239">
        <f>ROUND(I264*H264,2)</f>
        <v>0</v>
      </c>
      <c r="K264" s="240"/>
      <c r="L264" s="43"/>
      <c r="M264" s="241" t="s">
        <v>1</v>
      </c>
      <c r="N264" s="242" t="s">
        <v>38</v>
      </c>
      <c r="O264" s="90"/>
      <c r="P264" s="243">
        <f>O264*H264</f>
        <v>0</v>
      </c>
      <c r="Q264" s="243">
        <v>0.17663983999999999</v>
      </c>
      <c r="R264" s="243">
        <f>Q264*H264</f>
        <v>0.52991951999999998</v>
      </c>
      <c r="S264" s="243">
        <v>0</v>
      </c>
      <c r="T264" s="244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45" t="s">
        <v>150</v>
      </c>
      <c r="AT264" s="245" t="s">
        <v>146</v>
      </c>
      <c r="AU264" s="245" t="s">
        <v>83</v>
      </c>
      <c r="AY264" s="16" t="s">
        <v>144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6" t="s">
        <v>81</v>
      </c>
      <c r="BK264" s="246">
        <f>ROUND(I264*H264,2)</f>
        <v>0</v>
      </c>
      <c r="BL264" s="16" t="s">
        <v>150</v>
      </c>
      <c r="BM264" s="245" t="s">
        <v>344</v>
      </c>
    </row>
    <row r="265" s="2" customFormat="1">
      <c r="A265" s="37"/>
      <c r="B265" s="38"/>
      <c r="C265" s="39"/>
      <c r="D265" s="247" t="s">
        <v>152</v>
      </c>
      <c r="E265" s="39"/>
      <c r="F265" s="248" t="s">
        <v>343</v>
      </c>
      <c r="G265" s="39"/>
      <c r="H265" s="39"/>
      <c r="I265" s="200"/>
      <c r="J265" s="39"/>
      <c r="K265" s="39"/>
      <c r="L265" s="43"/>
      <c r="M265" s="249"/>
      <c r="N265" s="250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152</v>
      </c>
      <c r="AU265" s="16" t="s">
        <v>83</v>
      </c>
    </row>
    <row r="266" s="2" customFormat="1" ht="22.2" customHeight="1">
      <c r="A266" s="37"/>
      <c r="B266" s="38"/>
      <c r="C266" s="273" t="s">
        <v>345</v>
      </c>
      <c r="D266" s="273" t="s">
        <v>240</v>
      </c>
      <c r="E266" s="274" t="s">
        <v>346</v>
      </c>
      <c r="F266" s="275" t="s">
        <v>347</v>
      </c>
      <c r="G266" s="276" t="s">
        <v>283</v>
      </c>
      <c r="H266" s="277">
        <v>3</v>
      </c>
      <c r="I266" s="278"/>
      <c r="J266" s="279">
        <f>ROUND(I266*H266,2)</f>
        <v>0</v>
      </c>
      <c r="K266" s="280"/>
      <c r="L266" s="281"/>
      <c r="M266" s="282" t="s">
        <v>1</v>
      </c>
      <c r="N266" s="283" t="s">
        <v>38</v>
      </c>
      <c r="O266" s="90"/>
      <c r="P266" s="243">
        <f>O266*H266</f>
        <v>0</v>
      </c>
      <c r="Q266" s="243">
        <v>0.081000000000000003</v>
      </c>
      <c r="R266" s="243">
        <f>Q266*H266</f>
        <v>0.24299999999999999</v>
      </c>
      <c r="S266" s="243">
        <v>0</v>
      </c>
      <c r="T266" s="244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45" t="s">
        <v>187</v>
      </c>
      <c r="AT266" s="245" t="s">
        <v>240</v>
      </c>
      <c r="AU266" s="245" t="s">
        <v>83</v>
      </c>
      <c r="AY266" s="16" t="s">
        <v>144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16" t="s">
        <v>81</v>
      </c>
      <c r="BK266" s="246">
        <f>ROUND(I266*H266,2)</f>
        <v>0</v>
      </c>
      <c r="BL266" s="16" t="s">
        <v>150</v>
      </c>
      <c r="BM266" s="245" t="s">
        <v>348</v>
      </c>
    </row>
    <row r="267" s="2" customFormat="1">
      <c r="A267" s="37"/>
      <c r="B267" s="38"/>
      <c r="C267" s="39"/>
      <c r="D267" s="247" t="s">
        <v>152</v>
      </c>
      <c r="E267" s="39"/>
      <c r="F267" s="248" t="s">
        <v>347</v>
      </c>
      <c r="G267" s="39"/>
      <c r="H267" s="39"/>
      <c r="I267" s="200"/>
      <c r="J267" s="39"/>
      <c r="K267" s="39"/>
      <c r="L267" s="43"/>
      <c r="M267" s="249"/>
      <c r="N267" s="250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152</v>
      </c>
      <c r="AU267" s="16" t="s">
        <v>83</v>
      </c>
    </row>
    <row r="268" s="12" customFormat="1" ht="22.8" customHeight="1">
      <c r="A268" s="12"/>
      <c r="B268" s="217"/>
      <c r="C268" s="218"/>
      <c r="D268" s="219" t="s">
        <v>72</v>
      </c>
      <c r="E268" s="231" t="s">
        <v>170</v>
      </c>
      <c r="F268" s="231" t="s">
        <v>349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SUM(P269:P283)</f>
        <v>0</v>
      </c>
      <c r="Q268" s="225"/>
      <c r="R268" s="226">
        <f>SUM(R269:R283)</f>
        <v>126.5593284</v>
      </c>
      <c r="S268" s="225"/>
      <c r="T268" s="227">
        <f>SUM(T269:T283)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81</v>
      </c>
      <c r="AT268" s="229" t="s">
        <v>72</v>
      </c>
      <c r="AU268" s="229" t="s">
        <v>81</v>
      </c>
      <c r="AY268" s="228" t="s">
        <v>144</v>
      </c>
      <c r="BK268" s="230">
        <f>SUM(BK269:BK283)</f>
        <v>0</v>
      </c>
    </row>
    <row r="269" s="2" customFormat="1" ht="14.4" customHeight="1">
      <c r="A269" s="37"/>
      <c r="B269" s="38"/>
      <c r="C269" s="233" t="s">
        <v>350</v>
      </c>
      <c r="D269" s="233" t="s">
        <v>146</v>
      </c>
      <c r="E269" s="234" t="s">
        <v>351</v>
      </c>
      <c r="F269" s="235" t="s">
        <v>352</v>
      </c>
      <c r="G269" s="236" t="s">
        <v>149</v>
      </c>
      <c r="H269" s="237">
        <v>249</v>
      </c>
      <c r="I269" s="238"/>
      <c r="J269" s="239">
        <f>ROUND(I269*H269,2)</f>
        <v>0</v>
      </c>
      <c r="K269" s="240"/>
      <c r="L269" s="43"/>
      <c r="M269" s="241" t="s">
        <v>1</v>
      </c>
      <c r="N269" s="242" t="s">
        <v>38</v>
      </c>
      <c r="O269" s="90"/>
      <c r="P269" s="243">
        <f>O269*H269</f>
        <v>0</v>
      </c>
      <c r="Q269" s="243">
        <v>0.46000000000000002</v>
      </c>
      <c r="R269" s="243">
        <f>Q269*H269</f>
        <v>114.54000000000001</v>
      </c>
      <c r="S269" s="243">
        <v>0</v>
      </c>
      <c r="T269" s="244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45" t="s">
        <v>150</v>
      </c>
      <c r="AT269" s="245" t="s">
        <v>146</v>
      </c>
      <c r="AU269" s="245" t="s">
        <v>83</v>
      </c>
      <c r="AY269" s="16" t="s">
        <v>144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6" t="s">
        <v>81</v>
      </c>
      <c r="BK269" s="246">
        <f>ROUND(I269*H269,2)</f>
        <v>0</v>
      </c>
      <c r="BL269" s="16" t="s">
        <v>150</v>
      </c>
      <c r="BM269" s="245" t="s">
        <v>353</v>
      </c>
    </row>
    <row r="270" s="2" customFormat="1">
      <c r="A270" s="37"/>
      <c r="B270" s="38"/>
      <c r="C270" s="39"/>
      <c r="D270" s="247" t="s">
        <v>152</v>
      </c>
      <c r="E270" s="39"/>
      <c r="F270" s="248" t="s">
        <v>352</v>
      </c>
      <c r="G270" s="39"/>
      <c r="H270" s="39"/>
      <c r="I270" s="200"/>
      <c r="J270" s="39"/>
      <c r="K270" s="39"/>
      <c r="L270" s="43"/>
      <c r="M270" s="249"/>
      <c r="N270" s="250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152</v>
      </c>
      <c r="AU270" s="16" t="s">
        <v>83</v>
      </c>
    </row>
    <row r="271" s="13" customFormat="1">
      <c r="A271" s="13"/>
      <c r="B271" s="251"/>
      <c r="C271" s="252"/>
      <c r="D271" s="247" t="s">
        <v>153</v>
      </c>
      <c r="E271" s="253" t="s">
        <v>1</v>
      </c>
      <c r="F271" s="254" t="s">
        <v>354</v>
      </c>
      <c r="G271" s="252"/>
      <c r="H271" s="255">
        <v>31.199999999999999</v>
      </c>
      <c r="I271" s="256"/>
      <c r="J271" s="252"/>
      <c r="K271" s="252"/>
      <c r="L271" s="257"/>
      <c r="M271" s="258"/>
      <c r="N271" s="259"/>
      <c r="O271" s="259"/>
      <c r="P271" s="259"/>
      <c r="Q271" s="259"/>
      <c r="R271" s="259"/>
      <c r="S271" s="259"/>
      <c r="T271" s="26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1" t="s">
        <v>153</v>
      </c>
      <c r="AU271" s="261" t="s">
        <v>83</v>
      </c>
      <c r="AV271" s="13" t="s">
        <v>83</v>
      </c>
      <c r="AW271" s="13" t="s">
        <v>30</v>
      </c>
      <c r="AX271" s="13" t="s">
        <v>73</v>
      </c>
      <c r="AY271" s="261" t="s">
        <v>144</v>
      </c>
    </row>
    <row r="272" s="13" customFormat="1">
      <c r="A272" s="13"/>
      <c r="B272" s="251"/>
      <c r="C272" s="252"/>
      <c r="D272" s="247" t="s">
        <v>153</v>
      </c>
      <c r="E272" s="253" t="s">
        <v>1</v>
      </c>
      <c r="F272" s="254" t="s">
        <v>160</v>
      </c>
      <c r="G272" s="252"/>
      <c r="H272" s="255">
        <v>26.399999999999999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61" t="s">
        <v>153</v>
      </c>
      <c r="AU272" s="261" t="s">
        <v>83</v>
      </c>
      <c r="AV272" s="13" t="s">
        <v>83</v>
      </c>
      <c r="AW272" s="13" t="s">
        <v>30</v>
      </c>
      <c r="AX272" s="13" t="s">
        <v>73</v>
      </c>
      <c r="AY272" s="261" t="s">
        <v>144</v>
      </c>
    </row>
    <row r="273" s="13" customFormat="1">
      <c r="A273" s="13"/>
      <c r="B273" s="251"/>
      <c r="C273" s="252"/>
      <c r="D273" s="247" t="s">
        <v>153</v>
      </c>
      <c r="E273" s="253" t="s">
        <v>1</v>
      </c>
      <c r="F273" s="254" t="s">
        <v>355</v>
      </c>
      <c r="G273" s="252"/>
      <c r="H273" s="255">
        <v>183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61" t="s">
        <v>153</v>
      </c>
      <c r="AU273" s="261" t="s">
        <v>83</v>
      </c>
      <c r="AV273" s="13" t="s">
        <v>83</v>
      </c>
      <c r="AW273" s="13" t="s">
        <v>30</v>
      </c>
      <c r="AX273" s="13" t="s">
        <v>73</v>
      </c>
      <c r="AY273" s="261" t="s">
        <v>144</v>
      </c>
    </row>
    <row r="274" s="13" customFormat="1">
      <c r="A274" s="13"/>
      <c r="B274" s="251"/>
      <c r="C274" s="252"/>
      <c r="D274" s="247" t="s">
        <v>153</v>
      </c>
      <c r="E274" s="253" t="s">
        <v>1</v>
      </c>
      <c r="F274" s="254" t="s">
        <v>161</v>
      </c>
      <c r="G274" s="252"/>
      <c r="H274" s="255">
        <v>8.4000000000000004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1" t="s">
        <v>153</v>
      </c>
      <c r="AU274" s="261" t="s">
        <v>83</v>
      </c>
      <c r="AV274" s="13" t="s">
        <v>83</v>
      </c>
      <c r="AW274" s="13" t="s">
        <v>30</v>
      </c>
      <c r="AX274" s="13" t="s">
        <v>73</v>
      </c>
      <c r="AY274" s="261" t="s">
        <v>144</v>
      </c>
    </row>
    <row r="275" s="14" customFormat="1">
      <c r="A275" s="14"/>
      <c r="B275" s="262"/>
      <c r="C275" s="263"/>
      <c r="D275" s="247" t="s">
        <v>153</v>
      </c>
      <c r="E275" s="264" t="s">
        <v>1</v>
      </c>
      <c r="F275" s="265" t="s">
        <v>156</v>
      </c>
      <c r="G275" s="263"/>
      <c r="H275" s="266">
        <v>249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2" t="s">
        <v>153</v>
      </c>
      <c r="AU275" s="272" t="s">
        <v>83</v>
      </c>
      <c r="AV275" s="14" t="s">
        <v>150</v>
      </c>
      <c r="AW275" s="14" t="s">
        <v>30</v>
      </c>
      <c r="AX275" s="14" t="s">
        <v>81</v>
      </c>
      <c r="AY275" s="272" t="s">
        <v>144</v>
      </c>
    </row>
    <row r="276" s="2" customFormat="1" ht="22.2" customHeight="1">
      <c r="A276" s="37"/>
      <c r="B276" s="38"/>
      <c r="C276" s="233" t="s">
        <v>356</v>
      </c>
      <c r="D276" s="233" t="s">
        <v>146</v>
      </c>
      <c r="E276" s="234" t="s">
        <v>357</v>
      </c>
      <c r="F276" s="235" t="s">
        <v>358</v>
      </c>
      <c r="G276" s="236" t="s">
        <v>149</v>
      </c>
      <c r="H276" s="237">
        <v>34.799999999999997</v>
      </c>
      <c r="I276" s="238"/>
      <c r="J276" s="239">
        <f>ROUND(I276*H276,2)</f>
        <v>0</v>
      </c>
      <c r="K276" s="240"/>
      <c r="L276" s="43"/>
      <c r="M276" s="241" t="s">
        <v>1</v>
      </c>
      <c r="N276" s="242" t="s">
        <v>38</v>
      </c>
      <c r="O276" s="90"/>
      <c r="P276" s="243">
        <f>O276*H276</f>
        <v>0</v>
      </c>
      <c r="Q276" s="243">
        <v>0.345383</v>
      </c>
      <c r="R276" s="243">
        <f>Q276*H276</f>
        <v>12.019328399999999</v>
      </c>
      <c r="S276" s="243">
        <v>0</v>
      </c>
      <c r="T276" s="244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45" t="s">
        <v>150</v>
      </c>
      <c r="AT276" s="245" t="s">
        <v>146</v>
      </c>
      <c r="AU276" s="245" t="s">
        <v>83</v>
      </c>
      <c r="AY276" s="16" t="s">
        <v>144</v>
      </c>
      <c r="BE276" s="246">
        <f>IF(N276="základní",J276,0)</f>
        <v>0</v>
      </c>
      <c r="BF276" s="246">
        <f>IF(N276="snížená",J276,0)</f>
        <v>0</v>
      </c>
      <c r="BG276" s="246">
        <f>IF(N276="zákl. přenesená",J276,0)</f>
        <v>0</v>
      </c>
      <c r="BH276" s="246">
        <f>IF(N276="sníž. přenesená",J276,0)</f>
        <v>0</v>
      </c>
      <c r="BI276" s="246">
        <f>IF(N276="nulová",J276,0)</f>
        <v>0</v>
      </c>
      <c r="BJ276" s="16" t="s">
        <v>81</v>
      </c>
      <c r="BK276" s="246">
        <f>ROUND(I276*H276,2)</f>
        <v>0</v>
      </c>
      <c r="BL276" s="16" t="s">
        <v>150</v>
      </c>
      <c r="BM276" s="245" t="s">
        <v>359</v>
      </c>
    </row>
    <row r="277" s="2" customFormat="1">
      <c r="A277" s="37"/>
      <c r="B277" s="38"/>
      <c r="C277" s="39"/>
      <c r="D277" s="247" t="s">
        <v>152</v>
      </c>
      <c r="E277" s="39"/>
      <c r="F277" s="248" t="s">
        <v>358</v>
      </c>
      <c r="G277" s="39"/>
      <c r="H277" s="39"/>
      <c r="I277" s="200"/>
      <c r="J277" s="39"/>
      <c r="K277" s="39"/>
      <c r="L277" s="43"/>
      <c r="M277" s="249"/>
      <c r="N277" s="250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152</v>
      </c>
      <c r="AU277" s="16" t="s">
        <v>83</v>
      </c>
    </row>
    <row r="278" s="13" customFormat="1">
      <c r="A278" s="13"/>
      <c r="B278" s="251"/>
      <c r="C278" s="252"/>
      <c r="D278" s="247" t="s">
        <v>153</v>
      </c>
      <c r="E278" s="253" t="s">
        <v>1</v>
      </c>
      <c r="F278" s="254" t="s">
        <v>160</v>
      </c>
      <c r="G278" s="252"/>
      <c r="H278" s="255">
        <v>26.399999999999999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1" t="s">
        <v>153</v>
      </c>
      <c r="AU278" s="261" t="s">
        <v>83</v>
      </c>
      <c r="AV278" s="13" t="s">
        <v>83</v>
      </c>
      <c r="AW278" s="13" t="s">
        <v>30</v>
      </c>
      <c r="AX278" s="13" t="s">
        <v>73</v>
      </c>
      <c r="AY278" s="261" t="s">
        <v>144</v>
      </c>
    </row>
    <row r="279" s="13" customFormat="1">
      <c r="A279" s="13"/>
      <c r="B279" s="251"/>
      <c r="C279" s="252"/>
      <c r="D279" s="247" t="s">
        <v>153</v>
      </c>
      <c r="E279" s="253" t="s">
        <v>1</v>
      </c>
      <c r="F279" s="254" t="s">
        <v>161</v>
      </c>
      <c r="G279" s="252"/>
      <c r="H279" s="255">
        <v>8.4000000000000004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61" t="s">
        <v>153</v>
      </c>
      <c r="AU279" s="261" t="s">
        <v>83</v>
      </c>
      <c r="AV279" s="13" t="s">
        <v>83</v>
      </c>
      <c r="AW279" s="13" t="s">
        <v>30</v>
      </c>
      <c r="AX279" s="13" t="s">
        <v>73</v>
      </c>
      <c r="AY279" s="261" t="s">
        <v>144</v>
      </c>
    </row>
    <row r="280" s="14" customFormat="1">
      <c r="A280" s="14"/>
      <c r="B280" s="262"/>
      <c r="C280" s="263"/>
      <c r="D280" s="247" t="s">
        <v>153</v>
      </c>
      <c r="E280" s="264" t="s">
        <v>1</v>
      </c>
      <c r="F280" s="265" t="s">
        <v>156</v>
      </c>
      <c r="G280" s="263"/>
      <c r="H280" s="266">
        <v>34.799999999999997</v>
      </c>
      <c r="I280" s="267"/>
      <c r="J280" s="263"/>
      <c r="K280" s="263"/>
      <c r="L280" s="268"/>
      <c r="M280" s="269"/>
      <c r="N280" s="270"/>
      <c r="O280" s="270"/>
      <c r="P280" s="270"/>
      <c r="Q280" s="270"/>
      <c r="R280" s="270"/>
      <c r="S280" s="270"/>
      <c r="T280" s="27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2" t="s">
        <v>153</v>
      </c>
      <c r="AU280" s="272" t="s">
        <v>83</v>
      </c>
      <c r="AV280" s="14" t="s">
        <v>150</v>
      </c>
      <c r="AW280" s="14" t="s">
        <v>30</v>
      </c>
      <c r="AX280" s="14" t="s">
        <v>81</v>
      </c>
      <c r="AY280" s="272" t="s">
        <v>144</v>
      </c>
    </row>
    <row r="281" s="2" customFormat="1" ht="30" customHeight="1">
      <c r="A281" s="37"/>
      <c r="B281" s="38"/>
      <c r="C281" s="233" t="s">
        <v>360</v>
      </c>
      <c r="D281" s="233" t="s">
        <v>146</v>
      </c>
      <c r="E281" s="234" t="s">
        <v>361</v>
      </c>
      <c r="F281" s="235" t="s">
        <v>362</v>
      </c>
      <c r="G281" s="236" t="s">
        <v>149</v>
      </c>
      <c r="H281" s="237">
        <v>52.799999999999997</v>
      </c>
      <c r="I281" s="238"/>
      <c r="J281" s="239">
        <f>ROUND(I281*H281,2)</f>
        <v>0</v>
      </c>
      <c r="K281" s="240"/>
      <c r="L281" s="43"/>
      <c r="M281" s="241" t="s">
        <v>1</v>
      </c>
      <c r="N281" s="242" t="s">
        <v>38</v>
      </c>
      <c r="O281" s="90"/>
      <c r="P281" s="243">
        <f>O281*H281</f>
        <v>0</v>
      </c>
      <c r="Q281" s="243">
        <v>0</v>
      </c>
      <c r="R281" s="243">
        <f>Q281*H281</f>
        <v>0</v>
      </c>
      <c r="S281" s="243">
        <v>0</v>
      </c>
      <c r="T281" s="244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45" t="s">
        <v>150</v>
      </c>
      <c r="AT281" s="245" t="s">
        <v>146</v>
      </c>
      <c r="AU281" s="245" t="s">
        <v>83</v>
      </c>
      <c r="AY281" s="16" t="s">
        <v>144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6" t="s">
        <v>81</v>
      </c>
      <c r="BK281" s="246">
        <f>ROUND(I281*H281,2)</f>
        <v>0</v>
      </c>
      <c r="BL281" s="16" t="s">
        <v>150</v>
      </c>
      <c r="BM281" s="245" t="s">
        <v>363</v>
      </c>
    </row>
    <row r="282" s="2" customFormat="1">
      <c r="A282" s="37"/>
      <c r="B282" s="38"/>
      <c r="C282" s="39"/>
      <c r="D282" s="247" t="s">
        <v>152</v>
      </c>
      <c r="E282" s="39"/>
      <c r="F282" s="248" t="s">
        <v>362</v>
      </c>
      <c r="G282" s="39"/>
      <c r="H282" s="39"/>
      <c r="I282" s="200"/>
      <c r="J282" s="39"/>
      <c r="K282" s="39"/>
      <c r="L282" s="43"/>
      <c r="M282" s="249"/>
      <c r="N282" s="250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152</v>
      </c>
      <c r="AU282" s="16" t="s">
        <v>83</v>
      </c>
    </row>
    <row r="283" s="13" customFormat="1">
      <c r="A283" s="13"/>
      <c r="B283" s="251"/>
      <c r="C283" s="252"/>
      <c r="D283" s="247" t="s">
        <v>153</v>
      </c>
      <c r="E283" s="253" t="s">
        <v>1</v>
      </c>
      <c r="F283" s="254" t="s">
        <v>364</v>
      </c>
      <c r="G283" s="252"/>
      <c r="H283" s="255">
        <v>52.799999999999997</v>
      </c>
      <c r="I283" s="256"/>
      <c r="J283" s="252"/>
      <c r="K283" s="252"/>
      <c r="L283" s="257"/>
      <c r="M283" s="258"/>
      <c r="N283" s="259"/>
      <c r="O283" s="259"/>
      <c r="P283" s="259"/>
      <c r="Q283" s="259"/>
      <c r="R283" s="259"/>
      <c r="S283" s="259"/>
      <c r="T283" s="26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1" t="s">
        <v>153</v>
      </c>
      <c r="AU283" s="261" t="s">
        <v>83</v>
      </c>
      <c r="AV283" s="13" t="s">
        <v>83</v>
      </c>
      <c r="AW283" s="13" t="s">
        <v>30</v>
      </c>
      <c r="AX283" s="13" t="s">
        <v>81</v>
      </c>
      <c r="AY283" s="261" t="s">
        <v>144</v>
      </c>
    </row>
    <row r="284" s="12" customFormat="1" ht="22.8" customHeight="1">
      <c r="A284" s="12"/>
      <c r="B284" s="217"/>
      <c r="C284" s="218"/>
      <c r="D284" s="219" t="s">
        <v>72</v>
      </c>
      <c r="E284" s="231" t="s">
        <v>187</v>
      </c>
      <c r="F284" s="231" t="s">
        <v>365</v>
      </c>
      <c r="G284" s="218"/>
      <c r="H284" s="218"/>
      <c r="I284" s="221"/>
      <c r="J284" s="232">
        <f>BK284</f>
        <v>0</v>
      </c>
      <c r="K284" s="218"/>
      <c r="L284" s="223"/>
      <c r="M284" s="224"/>
      <c r="N284" s="225"/>
      <c r="O284" s="225"/>
      <c r="P284" s="226">
        <f>SUM(P285:P360)</f>
        <v>0</v>
      </c>
      <c r="Q284" s="225"/>
      <c r="R284" s="226">
        <f>SUM(R285:R360)</f>
        <v>83.197740016000012</v>
      </c>
      <c r="S284" s="225"/>
      <c r="T284" s="227">
        <f>SUM(T285:T360)</f>
        <v>3.0720000000000001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8" t="s">
        <v>81</v>
      </c>
      <c r="AT284" s="229" t="s">
        <v>72</v>
      </c>
      <c r="AU284" s="229" t="s">
        <v>81</v>
      </c>
      <c r="AY284" s="228" t="s">
        <v>144</v>
      </c>
      <c r="BK284" s="230">
        <f>SUM(BK285:BK360)</f>
        <v>0</v>
      </c>
    </row>
    <row r="285" s="2" customFormat="1" ht="22.2" customHeight="1">
      <c r="A285" s="37"/>
      <c r="B285" s="38"/>
      <c r="C285" s="233" t="s">
        <v>366</v>
      </c>
      <c r="D285" s="233" t="s">
        <v>146</v>
      </c>
      <c r="E285" s="234" t="s">
        <v>367</v>
      </c>
      <c r="F285" s="235" t="s">
        <v>368</v>
      </c>
      <c r="G285" s="236" t="s">
        <v>290</v>
      </c>
      <c r="H285" s="237">
        <v>125</v>
      </c>
      <c r="I285" s="238"/>
      <c r="J285" s="239">
        <f>ROUND(I285*H285,2)</f>
        <v>0</v>
      </c>
      <c r="K285" s="240"/>
      <c r="L285" s="43"/>
      <c r="M285" s="241" t="s">
        <v>1</v>
      </c>
      <c r="N285" s="242" t="s">
        <v>38</v>
      </c>
      <c r="O285" s="90"/>
      <c r="P285" s="243">
        <f>O285*H285</f>
        <v>0</v>
      </c>
      <c r="Q285" s="243">
        <v>0</v>
      </c>
      <c r="R285" s="243">
        <f>Q285*H285</f>
        <v>0</v>
      </c>
      <c r="S285" s="243">
        <v>0</v>
      </c>
      <c r="T285" s="244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45" t="s">
        <v>150</v>
      </c>
      <c r="AT285" s="245" t="s">
        <v>146</v>
      </c>
      <c r="AU285" s="245" t="s">
        <v>83</v>
      </c>
      <c r="AY285" s="16" t="s">
        <v>144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16" t="s">
        <v>81</v>
      </c>
      <c r="BK285" s="246">
        <f>ROUND(I285*H285,2)</f>
        <v>0</v>
      </c>
      <c r="BL285" s="16" t="s">
        <v>150</v>
      </c>
      <c r="BM285" s="245" t="s">
        <v>369</v>
      </c>
    </row>
    <row r="286" s="2" customFormat="1">
      <c r="A286" s="37"/>
      <c r="B286" s="38"/>
      <c r="C286" s="39"/>
      <c r="D286" s="247" t="s">
        <v>152</v>
      </c>
      <c r="E286" s="39"/>
      <c r="F286" s="248" t="s">
        <v>368</v>
      </c>
      <c r="G286" s="39"/>
      <c r="H286" s="39"/>
      <c r="I286" s="200"/>
      <c r="J286" s="39"/>
      <c r="K286" s="39"/>
      <c r="L286" s="43"/>
      <c r="M286" s="249"/>
      <c r="N286" s="250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152</v>
      </c>
      <c r="AU286" s="16" t="s">
        <v>83</v>
      </c>
    </row>
    <row r="287" s="2" customFormat="1" ht="14.4" customHeight="1">
      <c r="A287" s="37"/>
      <c r="B287" s="38"/>
      <c r="C287" s="273" t="s">
        <v>370</v>
      </c>
      <c r="D287" s="273" t="s">
        <v>240</v>
      </c>
      <c r="E287" s="274" t="s">
        <v>371</v>
      </c>
      <c r="F287" s="275" t="s">
        <v>372</v>
      </c>
      <c r="G287" s="276" t="s">
        <v>290</v>
      </c>
      <c r="H287" s="277">
        <v>128.75</v>
      </c>
      <c r="I287" s="278"/>
      <c r="J287" s="279">
        <f>ROUND(I287*H287,2)</f>
        <v>0</v>
      </c>
      <c r="K287" s="280"/>
      <c r="L287" s="281"/>
      <c r="M287" s="282" t="s">
        <v>1</v>
      </c>
      <c r="N287" s="283" t="s">
        <v>38</v>
      </c>
      <c r="O287" s="90"/>
      <c r="P287" s="243">
        <f>O287*H287</f>
        <v>0</v>
      </c>
      <c r="Q287" s="243">
        <v>0.00042999999999999999</v>
      </c>
      <c r="R287" s="243">
        <f>Q287*H287</f>
        <v>0.055362500000000002</v>
      </c>
      <c r="S287" s="243">
        <v>0</v>
      </c>
      <c r="T287" s="244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45" t="s">
        <v>187</v>
      </c>
      <c r="AT287" s="245" t="s">
        <v>240</v>
      </c>
      <c r="AU287" s="245" t="s">
        <v>83</v>
      </c>
      <c r="AY287" s="16" t="s">
        <v>144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6" t="s">
        <v>81</v>
      </c>
      <c r="BK287" s="246">
        <f>ROUND(I287*H287,2)</f>
        <v>0</v>
      </c>
      <c r="BL287" s="16" t="s">
        <v>150</v>
      </c>
      <c r="BM287" s="245" t="s">
        <v>373</v>
      </c>
    </row>
    <row r="288" s="2" customFormat="1">
      <c r="A288" s="37"/>
      <c r="B288" s="38"/>
      <c r="C288" s="39"/>
      <c r="D288" s="247" t="s">
        <v>152</v>
      </c>
      <c r="E288" s="39"/>
      <c r="F288" s="248" t="s">
        <v>372</v>
      </c>
      <c r="G288" s="39"/>
      <c r="H288" s="39"/>
      <c r="I288" s="200"/>
      <c r="J288" s="39"/>
      <c r="K288" s="39"/>
      <c r="L288" s="43"/>
      <c r="M288" s="249"/>
      <c r="N288" s="250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152</v>
      </c>
      <c r="AU288" s="16" t="s">
        <v>83</v>
      </c>
    </row>
    <row r="289" s="13" customFormat="1">
      <c r="A289" s="13"/>
      <c r="B289" s="251"/>
      <c r="C289" s="252"/>
      <c r="D289" s="247" t="s">
        <v>153</v>
      </c>
      <c r="E289" s="253" t="s">
        <v>1</v>
      </c>
      <c r="F289" s="254" t="s">
        <v>374</v>
      </c>
      <c r="G289" s="252"/>
      <c r="H289" s="255">
        <v>128.75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6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153</v>
      </c>
      <c r="AU289" s="261" t="s">
        <v>83</v>
      </c>
      <c r="AV289" s="13" t="s">
        <v>83</v>
      </c>
      <c r="AW289" s="13" t="s">
        <v>30</v>
      </c>
      <c r="AX289" s="13" t="s">
        <v>81</v>
      </c>
      <c r="AY289" s="261" t="s">
        <v>144</v>
      </c>
    </row>
    <row r="290" s="2" customFormat="1" ht="30" customHeight="1">
      <c r="A290" s="37"/>
      <c r="B290" s="38"/>
      <c r="C290" s="233" t="s">
        <v>375</v>
      </c>
      <c r="D290" s="233" t="s">
        <v>146</v>
      </c>
      <c r="E290" s="234" t="s">
        <v>376</v>
      </c>
      <c r="F290" s="235" t="s">
        <v>377</v>
      </c>
      <c r="G290" s="236" t="s">
        <v>290</v>
      </c>
      <c r="H290" s="237">
        <v>416</v>
      </c>
      <c r="I290" s="238"/>
      <c r="J290" s="239">
        <f>ROUND(I290*H290,2)</f>
        <v>0</v>
      </c>
      <c r="K290" s="240"/>
      <c r="L290" s="43"/>
      <c r="M290" s="241" t="s">
        <v>1</v>
      </c>
      <c r="N290" s="242" t="s">
        <v>38</v>
      </c>
      <c r="O290" s="90"/>
      <c r="P290" s="243">
        <f>O290*H290</f>
        <v>0</v>
      </c>
      <c r="Q290" s="243">
        <v>1.1E-05</v>
      </c>
      <c r="R290" s="243">
        <f>Q290*H290</f>
        <v>0.0045760000000000002</v>
      </c>
      <c r="S290" s="243">
        <v>0</v>
      </c>
      <c r="T290" s="244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45" t="s">
        <v>150</v>
      </c>
      <c r="AT290" s="245" t="s">
        <v>146</v>
      </c>
      <c r="AU290" s="245" t="s">
        <v>83</v>
      </c>
      <c r="AY290" s="16" t="s">
        <v>144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6" t="s">
        <v>81</v>
      </c>
      <c r="BK290" s="246">
        <f>ROUND(I290*H290,2)</f>
        <v>0</v>
      </c>
      <c r="BL290" s="16" t="s">
        <v>150</v>
      </c>
      <c r="BM290" s="245" t="s">
        <v>378</v>
      </c>
    </row>
    <row r="291" s="2" customFormat="1">
      <c r="A291" s="37"/>
      <c r="B291" s="38"/>
      <c r="C291" s="39"/>
      <c r="D291" s="247" t="s">
        <v>152</v>
      </c>
      <c r="E291" s="39"/>
      <c r="F291" s="248" t="s">
        <v>377</v>
      </c>
      <c r="G291" s="39"/>
      <c r="H291" s="39"/>
      <c r="I291" s="200"/>
      <c r="J291" s="39"/>
      <c r="K291" s="39"/>
      <c r="L291" s="43"/>
      <c r="M291" s="249"/>
      <c r="N291" s="250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152</v>
      </c>
      <c r="AU291" s="16" t="s">
        <v>83</v>
      </c>
    </row>
    <row r="292" s="13" customFormat="1">
      <c r="A292" s="13"/>
      <c r="B292" s="251"/>
      <c r="C292" s="252"/>
      <c r="D292" s="247" t="s">
        <v>153</v>
      </c>
      <c r="E292" s="253" t="s">
        <v>1</v>
      </c>
      <c r="F292" s="254" t="s">
        <v>379</v>
      </c>
      <c r="G292" s="252"/>
      <c r="H292" s="255">
        <v>416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61" t="s">
        <v>153</v>
      </c>
      <c r="AU292" s="261" t="s">
        <v>83</v>
      </c>
      <c r="AV292" s="13" t="s">
        <v>83</v>
      </c>
      <c r="AW292" s="13" t="s">
        <v>30</v>
      </c>
      <c r="AX292" s="13" t="s">
        <v>81</v>
      </c>
      <c r="AY292" s="261" t="s">
        <v>144</v>
      </c>
    </row>
    <row r="293" s="2" customFormat="1" ht="14.4" customHeight="1">
      <c r="A293" s="37"/>
      <c r="B293" s="38"/>
      <c r="C293" s="273" t="s">
        <v>380</v>
      </c>
      <c r="D293" s="273" t="s">
        <v>240</v>
      </c>
      <c r="E293" s="274" t="s">
        <v>381</v>
      </c>
      <c r="F293" s="275" t="s">
        <v>382</v>
      </c>
      <c r="G293" s="276" t="s">
        <v>290</v>
      </c>
      <c r="H293" s="277">
        <v>428.48000000000002</v>
      </c>
      <c r="I293" s="278"/>
      <c r="J293" s="279">
        <f>ROUND(I293*H293,2)</f>
        <v>0</v>
      </c>
      <c r="K293" s="280"/>
      <c r="L293" s="281"/>
      <c r="M293" s="282" t="s">
        <v>1</v>
      </c>
      <c r="N293" s="283" t="s">
        <v>38</v>
      </c>
      <c r="O293" s="90"/>
      <c r="P293" s="243">
        <f>O293*H293</f>
        <v>0</v>
      </c>
      <c r="Q293" s="243">
        <v>0.0026700000000000001</v>
      </c>
      <c r="R293" s="243">
        <f>Q293*H293</f>
        <v>1.1440416</v>
      </c>
      <c r="S293" s="243">
        <v>0</v>
      </c>
      <c r="T293" s="244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45" t="s">
        <v>187</v>
      </c>
      <c r="AT293" s="245" t="s">
        <v>240</v>
      </c>
      <c r="AU293" s="245" t="s">
        <v>83</v>
      </c>
      <c r="AY293" s="16" t="s">
        <v>144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6" t="s">
        <v>81</v>
      </c>
      <c r="BK293" s="246">
        <f>ROUND(I293*H293,2)</f>
        <v>0</v>
      </c>
      <c r="BL293" s="16" t="s">
        <v>150</v>
      </c>
      <c r="BM293" s="245" t="s">
        <v>383</v>
      </c>
    </row>
    <row r="294" s="2" customFormat="1">
      <c r="A294" s="37"/>
      <c r="B294" s="38"/>
      <c r="C294" s="39"/>
      <c r="D294" s="247" t="s">
        <v>152</v>
      </c>
      <c r="E294" s="39"/>
      <c r="F294" s="248" t="s">
        <v>382</v>
      </c>
      <c r="G294" s="39"/>
      <c r="H294" s="39"/>
      <c r="I294" s="200"/>
      <c r="J294" s="39"/>
      <c r="K294" s="39"/>
      <c r="L294" s="43"/>
      <c r="M294" s="249"/>
      <c r="N294" s="250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152</v>
      </c>
      <c r="AU294" s="16" t="s">
        <v>83</v>
      </c>
    </row>
    <row r="295" s="13" customFormat="1">
      <c r="A295" s="13"/>
      <c r="B295" s="251"/>
      <c r="C295" s="252"/>
      <c r="D295" s="247" t="s">
        <v>153</v>
      </c>
      <c r="E295" s="253" t="s">
        <v>1</v>
      </c>
      <c r="F295" s="254" t="s">
        <v>384</v>
      </c>
      <c r="G295" s="252"/>
      <c r="H295" s="255">
        <v>428.48000000000002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61" t="s">
        <v>153</v>
      </c>
      <c r="AU295" s="261" t="s">
        <v>83</v>
      </c>
      <c r="AV295" s="13" t="s">
        <v>83</v>
      </c>
      <c r="AW295" s="13" t="s">
        <v>30</v>
      </c>
      <c r="AX295" s="13" t="s">
        <v>81</v>
      </c>
      <c r="AY295" s="261" t="s">
        <v>144</v>
      </c>
    </row>
    <row r="296" s="2" customFormat="1" ht="30" customHeight="1">
      <c r="A296" s="37"/>
      <c r="B296" s="38"/>
      <c r="C296" s="233" t="s">
        <v>385</v>
      </c>
      <c r="D296" s="233" t="s">
        <v>146</v>
      </c>
      <c r="E296" s="234" t="s">
        <v>386</v>
      </c>
      <c r="F296" s="235" t="s">
        <v>387</v>
      </c>
      <c r="G296" s="236" t="s">
        <v>290</v>
      </c>
      <c r="H296" s="237">
        <v>17</v>
      </c>
      <c r="I296" s="238"/>
      <c r="J296" s="239">
        <f>ROUND(I296*H296,2)</f>
        <v>0</v>
      </c>
      <c r="K296" s="240"/>
      <c r="L296" s="43"/>
      <c r="M296" s="241" t="s">
        <v>1</v>
      </c>
      <c r="N296" s="242" t="s">
        <v>38</v>
      </c>
      <c r="O296" s="90"/>
      <c r="P296" s="243">
        <f>O296*H296</f>
        <v>0</v>
      </c>
      <c r="Q296" s="243">
        <v>1.2999999999999999E-05</v>
      </c>
      <c r="R296" s="243">
        <f>Q296*H296</f>
        <v>0.00022099999999999998</v>
      </c>
      <c r="S296" s="243">
        <v>0</v>
      </c>
      <c r="T296" s="244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45" t="s">
        <v>150</v>
      </c>
      <c r="AT296" s="245" t="s">
        <v>146</v>
      </c>
      <c r="AU296" s="245" t="s">
        <v>83</v>
      </c>
      <c r="AY296" s="16" t="s">
        <v>144</v>
      </c>
      <c r="BE296" s="246">
        <f>IF(N296="základní",J296,0)</f>
        <v>0</v>
      </c>
      <c r="BF296" s="246">
        <f>IF(N296="snížená",J296,0)</f>
        <v>0</v>
      </c>
      <c r="BG296" s="246">
        <f>IF(N296="zákl. přenesená",J296,0)</f>
        <v>0</v>
      </c>
      <c r="BH296" s="246">
        <f>IF(N296="sníž. přenesená",J296,0)</f>
        <v>0</v>
      </c>
      <c r="BI296" s="246">
        <f>IF(N296="nulová",J296,0)</f>
        <v>0</v>
      </c>
      <c r="BJ296" s="16" t="s">
        <v>81</v>
      </c>
      <c r="BK296" s="246">
        <f>ROUND(I296*H296,2)</f>
        <v>0</v>
      </c>
      <c r="BL296" s="16" t="s">
        <v>150</v>
      </c>
      <c r="BM296" s="245" t="s">
        <v>388</v>
      </c>
    </row>
    <row r="297" s="2" customFormat="1">
      <c r="A297" s="37"/>
      <c r="B297" s="38"/>
      <c r="C297" s="39"/>
      <c r="D297" s="247" t="s">
        <v>152</v>
      </c>
      <c r="E297" s="39"/>
      <c r="F297" s="248" t="s">
        <v>387</v>
      </c>
      <c r="G297" s="39"/>
      <c r="H297" s="39"/>
      <c r="I297" s="200"/>
      <c r="J297" s="39"/>
      <c r="K297" s="39"/>
      <c r="L297" s="43"/>
      <c r="M297" s="249"/>
      <c r="N297" s="250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152</v>
      </c>
      <c r="AU297" s="16" t="s">
        <v>83</v>
      </c>
    </row>
    <row r="298" s="2" customFormat="1" ht="14.4" customHeight="1">
      <c r="A298" s="37"/>
      <c r="B298" s="38"/>
      <c r="C298" s="273" t="s">
        <v>389</v>
      </c>
      <c r="D298" s="273" t="s">
        <v>240</v>
      </c>
      <c r="E298" s="274" t="s">
        <v>390</v>
      </c>
      <c r="F298" s="275" t="s">
        <v>391</v>
      </c>
      <c r="G298" s="276" t="s">
        <v>290</v>
      </c>
      <c r="H298" s="277">
        <v>17.510000000000002</v>
      </c>
      <c r="I298" s="278"/>
      <c r="J298" s="279">
        <f>ROUND(I298*H298,2)</f>
        <v>0</v>
      </c>
      <c r="K298" s="280"/>
      <c r="L298" s="281"/>
      <c r="M298" s="282" t="s">
        <v>1</v>
      </c>
      <c r="N298" s="283" t="s">
        <v>38</v>
      </c>
      <c r="O298" s="90"/>
      <c r="P298" s="243">
        <f>O298*H298</f>
        <v>0</v>
      </c>
      <c r="Q298" s="243">
        <v>0.0042599999999999999</v>
      </c>
      <c r="R298" s="243">
        <f>Q298*H298</f>
        <v>0.074592600000000009</v>
      </c>
      <c r="S298" s="243">
        <v>0</v>
      </c>
      <c r="T298" s="244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45" t="s">
        <v>187</v>
      </c>
      <c r="AT298" s="245" t="s">
        <v>240</v>
      </c>
      <c r="AU298" s="245" t="s">
        <v>83</v>
      </c>
      <c r="AY298" s="16" t="s">
        <v>144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6" t="s">
        <v>81</v>
      </c>
      <c r="BK298" s="246">
        <f>ROUND(I298*H298,2)</f>
        <v>0</v>
      </c>
      <c r="BL298" s="16" t="s">
        <v>150</v>
      </c>
      <c r="BM298" s="245" t="s">
        <v>392</v>
      </c>
    </row>
    <row r="299" s="2" customFormat="1">
      <c r="A299" s="37"/>
      <c r="B299" s="38"/>
      <c r="C299" s="39"/>
      <c r="D299" s="247" t="s">
        <v>152</v>
      </c>
      <c r="E299" s="39"/>
      <c r="F299" s="248" t="s">
        <v>391</v>
      </c>
      <c r="G299" s="39"/>
      <c r="H299" s="39"/>
      <c r="I299" s="200"/>
      <c r="J299" s="39"/>
      <c r="K299" s="39"/>
      <c r="L299" s="43"/>
      <c r="M299" s="249"/>
      <c r="N299" s="250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152</v>
      </c>
      <c r="AU299" s="16" t="s">
        <v>83</v>
      </c>
    </row>
    <row r="300" s="13" customFormat="1">
      <c r="A300" s="13"/>
      <c r="B300" s="251"/>
      <c r="C300" s="252"/>
      <c r="D300" s="247" t="s">
        <v>153</v>
      </c>
      <c r="E300" s="253" t="s">
        <v>1</v>
      </c>
      <c r="F300" s="254" t="s">
        <v>393</v>
      </c>
      <c r="G300" s="252"/>
      <c r="H300" s="255">
        <v>17.510000000000002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61" t="s">
        <v>153</v>
      </c>
      <c r="AU300" s="261" t="s">
        <v>83</v>
      </c>
      <c r="AV300" s="13" t="s">
        <v>83</v>
      </c>
      <c r="AW300" s="13" t="s">
        <v>30</v>
      </c>
      <c r="AX300" s="13" t="s">
        <v>81</v>
      </c>
      <c r="AY300" s="261" t="s">
        <v>144</v>
      </c>
    </row>
    <row r="301" s="2" customFormat="1" ht="30" customHeight="1">
      <c r="A301" s="37"/>
      <c r="B301" s="38"/>
      <c r="C301" s="233" t="s">
        <v>394</v>
      </c>
      <c r="D301" s="233" t="s">
        <v>146</v>
      </c>
      <c r="E301" s="234" t="s">
        <v>395</v>
      </c>
      <c r="F301" s="235" t="s">
        <v>396</v>
      </c>
      <c r="G301" s="236" t="s">
        <v>283</v>
      </c>
      <c r="H301" s="237">
        <v>18</v>
      </c>
      <c r="I301" s="238"/>
      <c r="J301" s="239">
        <f>ROUND(I301*H301,2)</f>
        <v>0</v>
      </c>
      <c r="K301" s="240"/>
      <c r="L301" s="43"/>
      <c r="M301" s="241" t="s">
        <v>1</v>
      </c>
      <c r="N301" s="242" t="s">
        <v>38</v>
      </c>
      <c r="O301" s="90"/>
      <c r="P301" s="243">
        <f>O301*H301</f>
        <v>0</v>
      </c>
      <c r="Q301" s="243">
        <v>3.7500000000000001E-06</v>
      </c>
      <c r="R301" s="243">
        <f>Q301*H301</f>
        <v>6.7500000000000001E-05</v>
      </c>
      <c r="S301" s="243">
        <v>0</v>
      </c>
      <c r="T301" s="244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45" t="s">
        <v>150</v>
      </c>
      <c r="AT301" s="245" t="s">
        <v>146</v>
      </c>
      <c r="AU301" s="245" t="s">
        <v>83</v>
      </c>
      <c r="AY301" s="16" t="s">
        <v>144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6" t="s">
        <v>81</v>
      </c>
      <c r="BK301" s="246">
        <f>ROUND(I301*H301,2)</f>
        <v>0</v>
      </c>
      <c r="BL301" s="16" t="s">
        <v>150</v>
      </c>
      <c r="BM301" s="245" t="s">
        <v>397</v>
      </c>
    </row>
    <row r="302" s="2" customFormat="1">
      <c r="A302" s="37"/>
      <c r="B302" s="38"/>
      <c r="C302" s="39"/>
      <c r="D302" s="247" t="s">
        <v>152</v>
      </c>
      <c r="E302" s="39"/>
      <c r="F302" s="248" t="s">
        <v>396</v>
      </c>
      <c r="G302" s="39"/>
      <c r="H302" s="39"/>
      <c r="I302" s="200"/>
      <c r="J302" s="39"/>
      <c r="K302" s="39"/>
      <c r="L302" s="43"/>
      <c r="M302" s="249"/>
      <c r="N302" s="250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152</v>
      </c>
      <c r="AU302" s="16" t="s">
        <v>83</v>
      </c>
    </row>
    <row r="303" s="2" customFormat="1" ht="14.4" customHeight="1">
      <c r="A303" s="37"/>
      <c r="B303" s="38"/>
      <c r="C303" s="273" t="s">
        <v>398</v>
      </c>
      <c r="D303" s="273" t="s">
        <v>240</v>
      </c>
      <c r="E303" s="274" t="s">
        <v>399</v>
      </c>
      <c r="F303" s="275" t="s">
        <v>400</v>
      </c>
      <c r="G303" s="276" t="s">
        <v>283</v>
      </c>
      <c r="H303" s="277">
        <v>18</v>
      </c>
      <c r="I303" s="278"/>
      <c r="J303" s="279">
        <f>ROUND(I303*H303,2)</f>
        <v>0</v>
      </c>
      <c r="K303" s="280"/>
      <c r="L303" s="281"/>
      <c r="M303" s="282" t="s">
        <v>1</v>
      </c>
      <c r="N303" s="283" t="s">
        <v>38</v>
      </c>
      <c r="O303" s="90"/>
      <c r="P303" s="243">
        <f>O303*H303</f>
        <v>0</v>
      </c>
      <c r="Q303" s="243">
        <v>0.00064999999999999997</v>
      </c>
      <c r="R303" s="243">
        <f>Q303*H303</f>
        <v>0.011699999999999999</v>
      </c>
      <c r="S303" s="243">
        <v>0</v>
      </c>
      <c r="T303" s="244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45" t="s">
        <v>187</v>
      </c>
      <c r="AT303" s="245" t="s">
        <v>240</v>
      </c>
      <c r="AU303" s="245" t="s">
        <v>83</v>
      </c>
      <c r="AY303" s="16" t="s">
        <v>144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6" t="s">
        <v>81</v>
      </c>
      <c r="BK303" s="246">
        <f>ROUND(I303*H303,2)</f>
        <v>0</v>
      </c>
      <c r="BL303" s="16" t="s">
        <v>150</v>
      </c>
      <c r="BM303" s="245" t="s">
        <v>401</v>
      </c>
    </row>
    <row r="304" s="2" customFormat="1">
      <c r="A304" s="37"/>
      <c r="B304" s="38"/>
      <c r="C304" s="39"/>
      <c r="D304" s="247" t="s">
        <v>152</v>
      </c>
      <c r="E304" s="39"/>
      <c r="F304" s="248" t="s">
        <v>400</v>
      </c>
      <c r="G304" s="39"/>
      <c r="H304" s="39"/>
      <c r="I304" s="200"/>
      <c r="J304" s="39"/>
      <c r="K304" s="39"/>
      <c r="L304" s="43"/>
      <c r="M304" s="249"/>
      <c r="N304" s="250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152</v>
      </c>
      <c r="AU304" s="16" t="s">
        <v>83</v>
      </c>
    </row>
    <row r="305" s="2" customFormat="1" ht="30" customHeight="1">
      <c r="A305" s="37"/>
      <c r="B305" s="38"/>
      <c r="C305" s="233" t="s">
        <v>402</v>
      </c>
      <c r="D305" s="233" t="s">
        <v>146</v>
      </c>
      <c r="E305" s="234" t="s">
        <v>403</v>
      </c>
      <c r="F305" s="235" t="s">
        <v>404</v>
      </c>
      <c r="G305" s="236" t="s">
        <v>283</v>
      </c>
      <c r="H305" s="237">
        <v>7</v>
      </c>
      <c r="I305" s="238"/>
      <c r="J305" s="239">
        <f>ROUND(I305*H305,2)</f>
        <v>0</v>
      </c>
      <c r="K305" s="240"/>
      <c r="L305" s="43"/>
      <c r="M305" s="241" t="s">
        <v>1</v>
      </c>
      <c r="N305" s="242" t="s">
        <v>38</v>
      </c>
      <c r="O305" s="90"/>
      <c r="P305" s="243">
        <f>O305*H305</f>
        <v>0</v>
      </c>
      <c r="Q305" s="243">
        <v>7.5000000000000002E-06</v>
      </c>
      <c r="R305" s="243">
        <f>Q305*H305</f>
        <v>5.2500000000000002E-05</v>
      </c>
      <c r="S305" s="243">
        <v>0</v>
      </c>
      <c r="T305" s="24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45" t="s">
        <v>150</v>
      </c>
      <c r="AT305" s="245" t="s">
        <v>146</v>
      </c>
      <c r="AU305" s="245" t="s">
        <v>83</v>
      </c>
      <c r="AY305" s="16" t="s">
        <v>144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6" t="s">
        <v>81</v>
      </c>
      <c r="BK305" s="246">
        <f>ROUND(I305*H305,2)</f>
        <v>0</v>
      </c>
      <c r="BL305" s="16" t="s">
        <v>150</v>
      </c>
      <c r="BM305" s="245" t="s">
        <v>405</v>
      </c>
    </row>
    <row r="306" s="2" customFormat="1">
      <c r="A306" s="37"/>
      <c r="B306" s="38"/>
      <c r="C306" s="39"/>
      <c r="D306" s="247" t="s">
        <v>152</v>
      </c>
      <c r="E306" s="39"/>
      <c r="F306" s="248" t="s">
        <v>404</v>
      </c>
      <c r="G306" s="39"/>
      <c r="H306" s="39"/>
      <c r="I306" s="200"/>
      <c r="J306" s="39"/>
      <c r="K306" s="39"/>
      <c r="L306" s="43"/>
      <c r="M306" s="249"/>
      <c r="N306" s="250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152</v>
      </c>
      <c r="AU306" s="16" t="s">
        <v>83</v>
      </c>
    </row>
    <row r="307" s="2" customFormat="1" ht="14.4" customHeight="1">
      <c r="A307" s="37"/>
      <c r="B307" s="38"/>
      <c r="C307" s="273" t="s">
        <v>406</v>
      </c>
      <c r="D307" s="273" t="s">
        <v>240</v>
      </c>
      <c r="E307" s="274" t="s">
        <v>407</v>
      </c>
      <c r="F307" s="275" t="s">
        <v>408</v>
      </c>
      <c r="G307" s="276" t="s">
        <v>283</v>
      </c>
      <c r="H307" s="277">
        <v>7</v>
      </c>
      <c r="I307" s="278"/>
      <c r="J307" s="279">
        <f>ROUND(I307*H307,2)</f>
        <v>0</v>
      </c>
      <c r="K307" s="280"/>
      <c r="L307" s="281"/>
      <c r="M307" s="282" t="s">
        <v>1</v>
      </c>
      <c r="N307" s="283" t="s">
        <v>38</v>
      </c>
      <c r="O307" s="90"/>
      <c r="P307" s="243">
        <f>O307*H307</f>
        <v>0</v>
      </c>
      <c r="Q307" s="243">
        <v>0.0015399999999999999</v>
      </c>
      <c r="R307" s="243">
        <f>Q307*H307</f>
        <v>0.01078</v>
      </c>
      <c r="S307" s="243">
        <v>0</v>
      </c>
      <c r="T307" s="244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45" t="s">
        <v>187</v>
      </c>
      <c r="AT307" s="245" t="s">
        <v>240</v>
      </c>
      <c r="AU307" s="245" t="s">
        <v>83</v>
      </c>
      <c r="AY307" s="16" t="s">
        <v>144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6" t="s">
        <v>81</v>
      </c>
      <c r="BK307" s="246">
        <f>ROUND(I307*H307,2)</f>
        <v>0</v>
      </c>
      <c r="BL307" s="16" t="s">
        <v>150</v>
      </c>
      <c r="BM307" s="245" t="s">
        <v>409</v>
      </c>
    </row>
    <row r="308" s="2" customFormat="1">
      <c r="A308" s="37"/>
      <c r="B308" s="38"/>
      <c r="C308" s="39"/>
      <c r="D308" s="247" t="s">
        <v>152</v>
      </c>
      <c r="E308" s="39"/>
      <c r="F308" s="248" t="s">
        <v>408</v>
      </c>
      <c r="G308" s="39"/>
      <c r="H308" s="39"/>
      <c r="I308" s="200"/>
      <c r="J308" s="39"/>
      <c r="K308" s="39"/>
      <c r="L308" s="43"/>
      <c r="M308" s="249"/>
      <c r="N308" s="250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152</v>
      </c>
      <c r="AU308" s="16" t="s">
        <v>83</v>
      </c>
    </row>
    <row r="309" s="2" customFormat="1" ht="22.2" customHeight="1">
      <c r="A309" s="37"/>
      <c r="B309" s="38"/>
      <c r="C309" s="233" t="s">
        <v>410</v>
      </c>
      <c r="D309" s="233" t="s">
        <v>146</v>
      </c>
      <c r="E309" s="234" t="s">
        <v>411</v>
      </c>
      <c r="F309" s="235" t="s">
        <v>412</v>
      </c>
      <c r="G309" s="236" t="s">
        <v>190</v>
      </c>
      <c r="H309" s="237">
        <v>1.6000000000000001</v>
      </c>
      <c r="I309" s="238"/>
      <c r="J309" s="239">
        <f>ROUND(I309*H309,2)</f>
        <v>0</v>
      </c>
      <c r="K309" s="240"/>
      <c r="L309" s="43"/>
      <c r="M309" s="241" t="s">
        <v>1</v>
      </c>
      <c r="N309" s="242" t="s">
        <v>38</v>
      </c>
      <c r="O309" s="90"/>
      <c r="P309" s="243">
        <f>O309*H309</f>
        <v>0</v>
      </c>
      <c r="Q309" s="243">
        <v>0</v>
      </c>
      <c r="R309" s="243">
        <f>Q309*H309</f>
        <v>0</v>
      </c>
      <c r="S309" s="243">
        <v>1.9199999999999999</v>
      </c>
      <c r="T309" s="244">
        <f>S309*H309</f>
        <v>3.0720000000000001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45" t="s">
        <v>150</v>
      </c>
      <c r="AT309" s="245" t="s">
        <v>146</v>
      </c>
      <c r="AU309" s="245" t="s">
        <v>83</v>
      </c>
      <c r="AY309" s="16" t="s">
        <v>144</v>
      </c>
      <c r="BE309" s="246">
        <f>IF(N309="základní",J309,0)</f>
        <v>0</v>
      </c>
      <c r="BF309" s="246">
        <f>IF(N309="snížená",J309,0)</f>
        <v>0</v>
      </c>
      <c r="BG309" s="246">
        <f>IF(N309="zákl. přenesená",J309,0)</f>
        <v>0</v>
      </c>
      <c r="BH309" s="246">
        <f>IF(N309="sníž. přenesená",J309,0)</f>
        <v>0</v>
      </c>
      <c r="BI309" s="246">
        <f>IF(N309="nulová",J309,0)</f>
        <v>0</v>
      </c>
      <c r="BJ309" s="16" t="s">
        <v>81</v>
      </c>
      <c r="BK309" s="246">
        <f>ROUND(I309*H309,2)</f>
        <v>0</v>
      </c>
      <c r="BL309" s="16" t="s">
        <v>150</v>
      </c>
      <c r="BM309" s="245" t="s">
        <v>413</v>
      </c>
    </row>
    <row r="310" s="2" customFormat="1">
      <c r="A310" s="37"/>
      <c r="B310" s="38"/>
      <c r="C310" s="39"/>
      <c r="D310" s="247" t="s">
        <v>152</v>
      </c>
      <c r="E310" s="39"/>
      <c r="F310" s="248" t="s">
        <v>412</v>
      </c>
      <c r="G310" s="39"/>
      <c r="H310" s="39"/>
      <c r="I310" s="200"/>
      <c r="J310" s="39"/>
      <c r="K310" s="39"/>
      <c r="L310" s="43"/>
      <c r="M310" s="249"/>
      <c r="N310" s="250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152</v>
      </c>
      <c r="AU310" s="16" t="s">
        <v>83</v>
      </c>
    </row>
    <row r="311" s="13" customFormat="1">
      <c r="A311" s="13"/>
      <c r="B311" s="251"/>
      <c r="C311" s="252"/>
      <c r="D311" s="247" t="s">
        <v>153</v>
      </c>
      <c r="E311" s="253" t="s">
        <v>1</v>
      </c>
      <c r="F311" s="254" t="s">
        <v>414</v>
      </c>
      <c r="G311" s="252"/>
      <c r="H311" s="255">
        <v>1.6000000000000001</v>
      </c>
      <c r="I311" s="256"/>
      <c r="J311" s="252"/>
      <c r="K311" s="252"/>
      <c r="L311" s="257"/>
      <c r="M311" s="258"/>
      <c r="N311" s="259"/>
      <c r="O311" s="259"/>
      <c r="P311" s="259"/>
      <c r="Q311" s="259"/>
      <c r="R311" s="259"/>
      <c r="S311" s="259"/>
      <c r="T311" s="26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1" t="s">
        <v>153</v>
      </c>
      <c r="AU311" s="261" t="s">
        <v>83</v>
      </c>
      <c r="AV311" s="13" t="s">
        <v>83</v>
      </c>
      <c r="AW311" s="13" t="s">
        <v>30</v>
      </c>
      <c r="AX311" s="13" t="s">
        <v>81</v>
      </c>
      <c r="AY311" s="261" t="s">
        <v>144</v>
      </c>
    </row>
    <row r="312" s="2" customFormat="1" ht="22.2" customHeight="1">
      <c r="A312" s="37"/>
      <c r="B312" s="38"/>
      <c r="C312" s="233" t="s">
        <v>415</v>
      </c>
      <c r="D312" s="233" t="s">
        <v>146</v>
      </c>
      <c r="E312" s="234" t="s">
        <v>416</v>
      </c>
      <c r="F312" s="235" t="s">
        <v>417</v>
      </c>
      <c r="G312" s="236" t="s">
        <v>290</v>
      </c>
      <c r="H312" s="237">
        <v>125</v>
      </c>
      <c r="I312" s="238"/>
      <c r="J312" s="239">
        <f>ROUND(I312*H312,2)</f>
        <v>0</v>
      </c>
      <c r="K312" s="240"/>
      <c r="L312" s="43"/>
      <c r="M312" s="241" t="s">
        <v>1</v>
      </c>
      <c r="N312" s="242" t="s">
        <v>38</v>
      </c>
      <c r="O312" s="90"/>
      <c r="P312" s="243">
        <f>O312*H312</f>
        <v>0</v>
      </c>
      <c r="Q312" s="243">
        <v>1.6999999999999999E-07</v>
      </c>
      <c r="R312" s="243">
        <f>Q312*H312</f>
        <v>2.1249999999999998E-05</v>
      </c>
      <c r="S312" s="243">
        <v>0</v>
      </c>
      <c r="T312" s="244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45" t="s">
        <v>150</v>
      </c>
      <c r="AT312" s="245" t="s">
        <v>146</v>
      </c>
      <c r="AU312" s="245" t="s">
        <v>83</v>
      </c>
      <c r="AY312" s="16" t="s">
        <v>144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6" t="s">
        <v>81</v>
      </c>
      <c r="BK312" s="246">
        <f>ROUND(I312*H312,2)</f>
        <v>0</v>
      </c>
      <c r="BL312" s="16" t="s">
        <v>150</v>
      </c>
      <c r="BM312" s="245" t="s">
        <v>418</v>
      </c>
    </row>
    <row r="313" s="2" customFormat="1">
      <c r="A313" s="37"/>
      <c r="B313" s="38"/>
      <c r="C313" s="39"/>
      <c r="D313" s="247" t="s">
        <v>152</v>
      </c>
      <c r="E313" s="39"/>
      <c r="F313" s="248" t="s">
        <v>417</v>
      </c>
      <c r="G313" s="39"/>
      <c r="H313" s="39"/>
      <c r="I313" s="200"/>
      <c r="J313" s="39"/>
      <c r="K313" s="39"/>
      <c r="L313" s="43"/>
      <c r="M313" s="249"/>
      <c r="N313" s="250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152</v>
      </c>
      <c r="AU313" s="16" t="s">
        <v>83</v>
      </c>
    </row>
    <row r="314" s="2" customFormat="1" ht="14.4" customHeight="1">
      <c r="A314" s="37"/>
      <c r="B314" s="38"/>
      <c r="C314" s="233" t="s">
        <v>419</v>
      </c>
      <c r="D314" s="233" t="s">
        <v>146</v>
      </c>
      <c r="E314" s="234" t="s">
        <v>420</v>
      </c>
      <c r="F314" s="235" t="s">
        <v>421</v>
      </c>
      <c r="G314" s="236" t="s">
        <v>290</v>
      </c>
      <c r="H314" s="237">
        <v>125</v>
      </c>
      <c r="I314" s="238"/>
      <c r="J314" s="239">
        <f>ROUND(I314*H314,2)</f>
        <v>0</v>
      </c>
      <c r="K314" s="240"/>
      <c r="L314" s="43"/>
      <c r="M314" s="241" t="s">
        <v>1</v>
      </c>
      <c r="N314" s="242" t="s">
        <v>38</v>
      </c>
      <c r="O314" s="90"/>
      <c r="P314" s="243">
        <f>O314*H314</f>
        <v>0</v>
      </c>
      <c r="Q314" s="243">
        <v>0</v>
      </c>
      <c r="R314" s="243">
        <f>Q314*H314</f>
        <v>0</v>
      </c>
      <c r="S314" s="243">
        <v>0</v>
      </c>
      <c r="T314" s="244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45" t="s">
        <v>150</v>
      </c>
      <c r="AT314" s="245" t="s">
        <v>146</v>
      </c>
      <c r="AU314" s="245" t="s">
        <v>83</v>
      </c>
      <c r="AY314" s="16" t="s">
        <v>144</v>
      </c>
      <c r="BE314" s="246">
        <f>IF(N314="základní",J314,0)</f>
        <v>0</v>
      </c>
      <c r="BF314" s="246">
        <f>IF(N314="snížená",J314,0)</f>
        <v>0</v>
      </c>
      <c r="BG314" s="246">
        <f>IF(N314="zákl. přenesená",J314,0)</f>
        <v>0</v>
      </c>
      <c r="BH314" s="246">
        <f>IF(N314="sníž. přenesená",J314,0)</f>
        <v>0</v>
      </c>
      <c r="BI314" s="246">
        <f>IF(N314="nulová",J314,0)</f>
        <v>0</v>
      </c>
      <c r="BJ314" s="16" t="s">
        <v>81</v>
      </c>
      <c r="BK314" s="246">
        <f>ROUND(I314*H314,2)</f>
        <v>0</v>
      </c>
      <c r="BL314" s="16" t="s">
        <v>150</v>
      </c>
      <c r="BM314" s="245" t="s">
        <v>422</v>
      </c>
    </row>
    <row r="315" s="2" customFormat="1">
      <c r="A315" s="37"/>
      <c r="B315" s="38"/>
      <c r="C315" s="39"/>
      <c r="D315" s="247" t="s">
        <v>152</v>
      </c>
      <c r="E315" s="39"/>
      <c r="F315" s="248" t="s">
        <v>421</v>
      </c>
      <c r="G315" s="39"/>
      <c r="H315" s="39"/>
      <c r="I315" s="200"/>
      <c r="J315" s="39"/>
      <c r="K315" s="39"/>
      <c r="L315" s="43"/>
      <c r="M315" s="249"/>
      <c r="N315" s="250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152</v>
      </c>
      <c r="AU315" s="16" t="s">
        <v>83</v>
      </c>
    </row>
    <row r="316" s="2" customFormat="1" ht="22.2" customHeight="1">
      <c r="A316" s="37"/>
      <c r="B316" s="38"/>
      <c r="C316" s="233" t="s">
        <v>423</v>
      </c>
      <c r="D316" s="233" t="s">
        <v>146</v>
      </c>
      <c r="E316" s="234" t="s">
        <v>424</v>
      </c>
      <c r="F316" s="235" t="s">
        <v>425</v>
      </c>
      <c r="G316" s="236" t="s">
        <v>283</v>
      </c>
      <c r="H316" s="237">
        <v>1</v>
      </c>
      <c r="I316" s="238"/>
      <c r="J316" s="239">
        <f>ROUND(I316*H316,2)</f>
        <v>0</v>
      </c>
      <c r="K316" s="240"/>
      <c r="L316" s="43"/>
      <c r="M316" s="241" t="s">
        <v>1</v>
      </c>
      <c r="N316" s="242" t="s">
        <v>38</v>
      </c>
      <c r="O316" s="90"/>
      <c r="P316" s="243">
        <f>O316*H316</f>
        <v>0</v>
      </c>
      <c r="Q316" s="243">
        <v>0.45937290600000003</v>
      </c>
      <c r="R316" s="243">
        <f>Q316*H316</f>
        <v>0.45937290600000003</v>
      </c>
      <c r="S316" s="243">
        <v>0</v>
      </c>
      <c r="T316" s="244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45" t="s">
        <v>150</v>
      </c>
      <c r="AT316" s="245" t="s">
        <v>146</v>
      </c>
      <c r="AU316" s="245" t="s">
        <v>83</v>
      </c>
      <c r="AY316" s="16" t="s">
        <v>144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6" t="s">
        <v>81</v>
      </c>
      <c r="BK316" s="246">
        <f>ROUND(I316*H316,2)</f>
        <v>0</v>
      </c>
      <c r="BL316" s="16" t="s">
        <v>150</v>
      </c>
      <c r="BM316" s="245" t="s">
        <v>426</v>
      </c>
    </row>
    <row r="317" s="2" customFormat="1">
      <c r="A317" s="37"/>
      <c r="B317" s="38"/>
      <c r="C317" s="39"/>
      <c r="D317" s="247" t="s">
        <v>152</v>
      </c>
      <c r="E317" s="39"/>
      <c r="F317" s="248" t="s">
        <v>425</v>
      </c>
      <c r="G317" s="39"/>
      <c r="H317" s="39"/>
      <c r="I317" s="200"/>
      <c r="J317" s="39"/>
      <c r="K317" s="39"/>
      <c r="L317" s="43"/>
      <c r="M317" s="249"/>
      <c r="N317" s="250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152</v>
      </c>
      <c r="AU317" s="16" t="s">
        <v>83</v>
      </c>
    </row>
    <row r="318" s="2" customFormat="1" ht="30" customHeight="1">
      <c r="A318" s="37"/>
      <c r="B318" s="38"/>
      <c r="C318" s="233" t="s">
        <v>427</v>
      </c>
      <c r="D318" s="233" t="s">
        <v>146</v>
      </c>
      <c r="E318" s="234" t="s">
        <v>428</v>
      </c>
      <c r="F318" s="235" t="s">
        <v>429</v>
      </c>
      <c r="G318" s="236" t="s">
        <v>283</v>
      </c>
      <c r="H318" s="237">
        <v>15</v>
      </c>
      <c r="I318" s="238"/>
      <c r="J318" s="239">
        <f>ROUND(I318*H318,2)</f>
        <v>0</v>
      </c>
      <c r="K318" s="240"/>
      <c r="L318" s="43"/>
      <c r="M318" s="241" t="s">
        <v>1</v>
      </c>
      <c r="N318" s="242" t="s">
        <v>38</v>
      </c>
      <c r="O318" s="90"/>
      <c r="P318" s="243">
        <f>O318*H318</f>
        <v>0</v>
      </c>
      <c r="Q318" s="243">
        <v>2.1167649439999998</v>
      </c>
      <c r="R318" s="243">
        <f>Q318*H318</f>
        <v>31.751474159999997</v>
      </c>
      <c r="S318" s="243">
        <v>0</v>
      </c>
      <c r="T318" s="244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45" t="s">
        <v>150</v>
      </c>
      <c r="AT318" s="245" t="s">
        <v>146</v>
      </c>
      <c r="AU318" s="245" t="s">
        <v>83</v>
      </c>
      <c r="AY318" s="16" t="s">
        <v>144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6" t="s">
        <v>81</v>
      </c>
      <c r="BK318" s="246">
        <f>ROUND(I318*H318,2)</f>
        <v>0</v>
      </c>
      <c r="BL318" s="16" t="s">
        <v>150</v>
      </c>
      <c r="BM318" s="245" t="s">
        <v>430</v>
      </c>
    </row>
    <row r="319" s="2" customFormat="1">
      <c r="A319" s="37"/>
      <c r="B319" s="38"/>
      <c r="C319" s="39"/>
      <c r="D319" s="247" t="s">
        <v>152</v>
      </c>
      <c r="E319" s="39"/>
      <c r="F319" s="248" t="s">
        <v>429</v>
      </c>
      <c r="G319" s="39"/>
      <c r="H319" s="39"/>
      <c r="I319" s="200"/>
      <c r="J319" s="39"/>
      <c r="K319" s="39"/>
      <c r="L319" s="43"/>
      <c r="M319" s="249"/>
      <c r="N319" s="250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152</v>
      </c>
      <c r="AU319" s="16" t="s">
        <v>83</v>
      </c>
    </row>
    <row r="320" s="2" customFormat="1" ht="22.2" customHeight="1">
      <c r="A320" s="37"/>
      <c r="B320" s="38"/>
      <c r="C320" s="273" t="s">
        <v>431</v>
      </c>
      <c r="D320" s="273" t="s">
        <v>240</v>
      </c>
      <c r="E320" s="274" t="s">
        <v>432</v>
      </c>
      <c r="F320" s="275" t="s">
        <v>433</v>
      </c>
      <c r="G320" s="276" t="s">
        <v>283</v>
      </c>
      <c r="H320" s="277">
        <v>16</v>
      </c>
      <c r="I320" s="278"/>
      <c r="J320" s="279">
        <f>ROUND(I320*H320,2)</f>
        <v>0</v>
      </c>
      <c r="K320" s="280"/>
      <c r="L320" s="281"/>
      <c r="M320" s="282" t="s">
        <v>1</v>
      </c>
      <c r="N320" s="283" t="s">
        <v>38</v>
      </c>
      <c r="O320" s="90"/>
      <c r="P320" s="243">
        <f>O320*H320</f>
        <v>0</v>
      </c>
      <c r="Q320" s="243">
        <v>0.54800000000000004</v>
      </c>
      <c r="R320" s="243">
        <f>Q320*H320</f>
        <v>8.7680000000000007</v>
      </c>
      <c r="S320" s="243">
        <v>0</v>
      </c>
      <c r="T320" s="244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45" t="s">
        <v>187</v>
      </c>
      <c r="AT320" s="245" t="s">
        <v>240</v>
      </c>
      <c r="AU320" s="245" t="s">
        <v>83</v>
      </c>
      <c r="AY320" s="16" t="s">
        <v>144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6" t="s">
        <v>81</v>
      </c>
      <c r="BK320" s="246">
        <f>ROUND(I320*H320,2)</f>
        <v>0</v>
      </c>
      <c r="BL320" s="16" t="s">
        <v>150</v>
      </c>
      <c r="BM320" s="245" t="s">
        <v>434</v>
      </c>
    </row>
    <row r="321" s="2" customFormat="1">
      <c r="A321" s="37"/>
      <c r="B321" s="38"/>
      <c r="C321" s="39"/>
      <c r="D321" s="247" t="s">
        <v>152</v>
      </c>
      <c r="E321" s="39"/>
      <c r="F321" s="248" t="s">
        <v>433</v>
      </c>
      <c r="G321" s="39"/>
      <c r="H321" s="39"/>
      <c r="I321" s="200"/>
      <c r="J321" s="39"/>
      <c r="K321" s="39"/>
      <c r="L321" s="43"/>
      <c r="M321" s="249"/>
      <c r="N321" s="250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152</v>
      </c>
      <c r="AU321" s="16" t="s">
        <v>83</v>
      </c>
    </row>
    <row r="322" s="2" customFormat="1" ht="22.2" customHeight="1">
      <c r="A322" s="37"/>
      <c r="B322" s="38"/>
      <c r="C322" s="273" t="s">
        <v>435</v>
      </c>
      <c r="D322" s="273" t="s">
        <v>240</v>
      </c>
      <c r="E322" s="274" t="s">
        <v>436</v>
      </c>
      <c r="F322" s="275" t="s">
        <v>437</v>
      </c>
      <c r="G322" s="276" t="s">
        <v>283</v>
      </c>
      <c r="H322" s="277">
        <v>1</v>
      </c>
      <c r="I322" s="278"/>
      <c r="J322" s="279">
        <f>ROUND(I322*H322,2)</f>
        <v>0</v>
      </c>
      <c r="K322" s="280"/>
      <c r="L322" s="281"/>
      <c r="M322" s="282" t="s">
        <v>1</v>
      </c>
      <c r="N322" s="283" t="s">
        <v>38</v>
      </c>
      <c r="O322" s="90"/>
      <c r="P322" s="243">
        <f>O322*H322</f>
        <v>0</v>
      </c>
      <c r="Q322" s="243">
        <v>0.52100000000000002</v>
      </c>
      <c r="R322" s="243">
        <f>Q322*H322</f>
        <v>0.52100000000000002</v>
      </c>
      <c r="S322" s="243">
        <v>0</v>
      </c>
      <c r="T322" s="244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45" t="s">
        <v>187</v>
      </c>
      <c r="AT322" s="245" t="s">
        <v>240</v>
      </c>
      <c r="AU322" s="245" t="s">
        <v>83</v>
      </c>
      <c r="AY322" s="16" t="s">
        <v>144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6" t="s">
        <v>81</v>
      </c>
      <c r="BK322" s="246">
        <f>ROUND(I322*H322,2)</f>
        <v>0</v>
      </c>
      <c r="BL322" s="16" t="s">
        <v>150</v>
      </c>
      <c r="BM322" s="245" t="s">
        <v>438</v>
      </c>
    </row>
    <row r="323" s="2" customFormat="1">
      <c r="A323" s="37"/>
      <c r="B323" s="38"/>
      <c r="C323" s="39"/>
      <c r="D323" s="247" t="s">
        <v>152</v>
      </c>
      <c r="E323" s="39"/>
      <c r="F323" s="248" t="s">
        <v>437</v>
      </c>
      <c r="G323" s="39"/>
      <c r="H323" s="39"/>
      <c r="I323" s="200"/>
      <c r="J323" s="39"/>
      <c r="K323" s="39"/>
      <c r="L323" s="43"/>
      <c r="M323" s="249"/>
      <c r="N323" s="250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152</v>
      </c>
      <c r="AU323" s="16" t="s">
        <v>83</v>
      </c>
    </row>
    <row r="324" s="2" customFormat="1" ht="22.2" customHeight="1">
      <c r="A324" s="37"/>
      <c r="B324" s="38"/>
      <c r="C324" s="273" t="s">
        <v>439</v>
      </c>
      <c r="D324" s="273" t="s">
        <v>240</v>
      </c>
      <c r="E324" s="274" t="s">
        <v>440</v>
      </c>
      <c r="F324" s="275" t="s">
        <v>441</v>
      </c>
      <c r="G324" s="276" t="s">
        <v>283</v>
      </c>
      <c r="H324" s="277">
        <v>2</v>
      </c>
      <c r="I324" s="278"/>
      <c r="J324" s="279">
        <f>ROUND(I324*H324,2)</f>
        <v>0</v>
      </c>
      <c r="K324" s="280"/>
      <c r="L324" s="281"/>
      <c r="M324" s="282" t="s">
        <v>1</v>
      </c>
      <c r="N324" s="283" t="s">
        <v>38</v>
      </c>
      <c r="O324" s="90"/>
      <c r="P324" s="243">
        <f>O324*H324</f>
        <v>0</v>
      </c>
      <c r="Q324" s="243">
        <v>0.254</v>
      </c>
      <c r="R324" s="243">
        <f>Q324*H324</f>
        <v>0.50800000000000001</v>
      </c>
      <c r="S324" s="243">
        <v>0</v>
      </c>
      <c r="T324" s="244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45" t="s">
        <v>187</v>
      </c>
      <c r="AT324" s="245" t="s">
        <v>240</v>
      </c>
      <c r="AU324" s="245" t="s">
        <v>83</v>
      </c>
      <c r="AY324" s="16" t="s">
        <v>144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6" t="s">
        <v>81</v>
      </c>
      <c r="BK324" s="246">
        <f>ROUND(I324*H324,2)</f>
        <v>0</v>
      </c>
      <c r="BL324" s="16" t="s">
        <v>150</v>
      </c>
      <c r="BM324" s="245" t="s">
        <v>442</v>
      </c>
    </row>
    <row r="325" s="2" customFormat="1">
      <c r="A325" s="37"/>
      <c r="B325" s="38"/>
      <c r="C325" s="39"/>
      <c r="D325" s="247" t="s">
        <v>152</v>
      </c>
      <c r="E325" s="39"/>
      <c r="F325" s="248" t="s">
        <v>441</v>
      </c>
      <c r="G325" s="39"/>
      <c r="H325" s="39"/>
      <c r="I325" s="200"/>
      <c r="J325" s="39"/>
      <c r="K325" s="39"/>
      <c r="L325" s="43"/>
      <c r="M325" s="249"/>
      <c r="N325" s="250"/>
      <c r="O325" s="90"/>
      <c r="P325" s="90"/>
      <c r="Q325" s="90"/>
      <c r="R325" s="90"/>
      <c r="S325" s="90"/>
      <c r="T325" s="91"/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T325" s="16" t="s">
        <v>152</v>
      </c>
      <c r="AU325" s="16" t="s">
        <v>83</v>
      </c>
    </row>
    <row r="326" s="2" customFormat="1" ht="22.2" customHeight="1">
      <c r="A326" s="37"/>
      <c r="B326" s="38"/>
      <c r="C326" s="273" t="s">
        <v>443</v>
      </c>
      <c r="D326" s="273" t="s">
        <v>240</v>
      </c>
      <c r="E326" s="274" t="s">
        <v>444</v>
      </c>
      <c r="F326" s="275" t="s">
        <v>445</v>
      </c>
      <c r="G326" s="276" t="s">
        <v>283</v>
      </c>
      <c r="H326" s="277">
        <v>8</v>
      </c>
      <c r="I326" s="278"/>
      <c r="J326" s="279">
        <f>ROUND(I326*H326,2)</f>
        <v>0</v>
      </c>
      <c r="K326" s="280"/>
      <c r="L326" s="281"/>
      <c r="M326" s="282" t="s">
        <v>1</v>
      </c>
      <c r="N326" s="283" t="s">
        <v>38</v>
      </c>
      <c r="O326" s="90"/>
      <c r="P326" s="243">
        <f>O326*H326</f>
        <v>0</v>
      </c>
      <c r="Q326" s="243">
        <v>0.50600000000000001</v>
      </c>
      <c r="R326" s="243">
        <f>Q326*H326</f>
        <v>4.048</v>
      </c>
      <c r="S326" s="243">
        <v>0</v>
      </c>
      <c r="T326" s="244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45" t="s">
        <v>187</v>
      </c>
      <c r="AT326" s="245" t="s">
        <v>240</v>
      </c>
      <c r="AU326" s="245" t="s">
        <v>83</v>
      </c>
      <c r="AY326" s="16" t="s">
        <v>144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6" t="s">
        <v>81</v>
      </c>
      <c r="BK326" s="246">
        <f>ROUND(I326*H326,2)</f>
        <v>0</v>
      </c>
      <c r="BL326" s="16" t="s">
        <v>150</v>
      </c>
      <c r="BM326" s="245" t="s">
        <v>446</v>
      </c>
    </row>
    <row r="327" s="2" customFormat="1">
      <c r="A327" s="37"/>
      <c r="B327" s="38"/>
      <c r="C327" s="39"/>
      <c r="D327" s="247" t="s">
        <v>152</v>
      </c>
      <c r="E327" s="39"/>
      <c r="F327" s="248" t="s">
        <v>445</v>
      </c>
      <c r="G327" s="39"/>
      <c r="H327" s="39"/>
      <c r="I327" s="200"/>
      <c r="J327" s="39"/>
      <c r="K327" s="39"/>
      <c r="L327" s="43"/>
      <c r="M327" s="249"/>
      <c r="N327" s="250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152</v>
      </c>
      <c r="AU327" s="16" t="s">
        <v>83</v>
      </c>
    </row>
    <row r="328" s="2" customFormat="1" ht="22.2" customHeight="1">
      <c r="A328" s="37"/>
      <c r="B328" s="38"/>
      <c r="C328" s="273" t="s">
        <v>447</v>
      </c>
      <c r="D328" s="273" t="s">
        <v>240</v>
      </c>
      <c r="E328" s="274" t="s">
        <v>448</v>
      </c>
      <c r="F328" s="275" t="s">
        <v>449</v>
      </c>
      <c r="G328" s="276" t="s">
        <v>283</v>
      </c>
      <c r="H328" s="277">
        <v>2</v>
      </c>
      <c r="I328" s="278"/>
      <c r="J328" s="279">
        <f>ROUND(I328*H328,2)</f>
        <v>0</v>
      </c>
      <c r="K328" s="280"/>
      <c r="L328" s="281"/>
      <c r="M328" s="282" t="s">
        <v>1</v>
      </c>
      <c r="N328" s="283" t="s">
        <v>38</v>
      </c>
      <c r="O328" s="90"/>
      <c r="P328" s="243">
        <f>O328*H328</f>
        <v>0</v>
      </c>
      <c r="Q328" s="243">
        <v>1.0129999999999999</v>
      </c>
      <c r="R328" s="243">
        <f>Q328*H328</f>
        <v>2.0259999999999998</v>
      </c>
      <c r="S328" s="243">
        <v>0</v>
      </c>
      <c r="T328" s="244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45" t="s">
        <v>187</v>
      </c>
      <c r="AT328" s="245" t="s">
        <v>240</v>
      </c>
      <c r="AU328" s="245" t="s">
        <v>83</v>
      </c>
      <c r="AY328" s="16" t="s">
        <v>144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6" t="s">
        <v>81</v>
      </c>
      <c r="BK328" s="246">
        <f>ROUND(I328*H328,2)</f>
        <v>0</v>
      </c>
      <c r="BL328" s="16" t="s">
        <v>150</v>
      </c>
      <c r="BM328" s="245" t="s">
        <v>450</v>
      </c>
    </row>
    <row r="329" s="2" customFormat="1">
      <c r="A329" s="37"/>
      <c r="B329" s="38"/>
      <c r="C329" s="39"/>
      <c r="D329" s="247" t="s">
        <v>152</v>
      </c>
      <c r="E329" s="39"/>
      <c r="F329" s="248" t="s">
        <v>449</v>
      </c>
      <c r="G329" s="39"/>
      <c r="H329" s="39"/>
      <c r="I329" s="200"/>
      <c r="J329" s="39"/>
      <c r="K329" s="39"/>
      <c r="L329" s="43"/>
      <c r="M329" s="249"/>
      <c r="N329" s="250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152</v>
      </c>
      <c r="AU329" s="16" t="s">
        <v>83</v>
      </c>
    </row>
    <row r="330" s="2" customFormat="1" ht="14.4" customHeight="1">
      <c r="A330" s="37"/>
      <c r="B330" s="38"/>
      <c r="C330" s="273" t="s">
        <v>451</v>
      </c>
      <c r="D330" s="273" t="s">
        <v>240</v>
      </c>
      <c r="E330" s="274" t="s">
        <v>452</v>
      </c>
      <c r="F330" s="275" t="s">
        <v>453</v>
      </c>
      <c r="G330" s="276" t="s">
        <v>283</v>
      </c>
      <c r="H330" s="277">
        <v>30</v>
      </c>
      <c r="I330" s="278"/>
      <c r="J330" s="279">
        <f>ROUND(I330*H330,2)</f>
        <v>0</v>
      </c>
      <c r="K330" s="280"/>
      <c r="L330" s="281"/>
      <c r="M330" s="282" t="s">
        <v>1</v>
      </c>
      <c r="N330" s="283" t="s">
        <v>38</v>
      </c>
      <c r="O330" s="90"/>
      <c r="P330" s="243">
        <f>O330*H330</f>
        <v>0</v>
      </c>
      <c r="Q330" s="243">
        <v>0.002</v>
      </c>
      <c r="R330" s="243">
        <f>Q330*H330</f>
        <v>0.059999999999999998</v>
      </c>
      <c r="S330" s="243">
        <v>0</v>
      </c>
      <c r="T330" s="244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45" t="s">
        <v>187</v>
      </c>
      <c r="AT330" s="245" t="s">
        <v>240</v>
      </c>
      <c r="AU330" s="245" t="s">
        <v>83</v>
      </c>
      <c r="AY330" s="16" t="s">
        <v>144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6" t="s">
        <v>81</v>
      </c>
      <c r="BK330" s="246">
        <f>ROUND(I330*H330,2)</f>
        <v>0</v>
      </c>
      <c r="BL330" s="16" t="s">
        <v>150</v>
      </c>
      <c r="BM330" s="245" t="s">
        <v>454</v>
      </c>
    </row>
    <row r="331" s="2" customFormat="1">
      <c r="A331" s="37"/>
      <c r="B331" s="38"/>
      <c r="C331" s="39"/>
      <c r="D331" s="247" t="s">
        <v>152</v>
      </c>
      <c r="E331" s="39"/>
      <c r="F331" s="248" t="s">
        <v>453</v>
      </c>
      <c r="G331" s="39"/>
      <c r="H331" s="39"/>
      <c r="I331" s="200"/>
      <c r="J331" s="39"/>
      <c r="K331" s="39"/>
      <c r="L331" s="43"/>
      <c r="M331" s="249"/>
      <c r="N331" s="250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152</v>
      </c>
      <c r="AU331" s="16" t="s">
        <v>83</v>
      </c>
    </row>
    <row r="332" s="2" customFormat="1" ht="22.2" customHeight="1">
      <c r="A332" s="37"/>
      <c r="B332" s="38"/>
      <c r="C332" s="273" t="s">
        <v>455</v>
      </c>
      <c r="D332" s="273" t="s">
        <v>240</v>
      </c>
      <c r="E332" s="274" t="s">
        <v>456</v>
      </c>
      <c r="F332" s="275" t="s">
        <v>457</v>
      </c>
      <c r="G332" s="276" t="s">
        <v>283</v>
      </c>
      <c r="H332" s="277">
        <v>14</v>
      </c>
      <c r="I332" s="278"/>
      <c r="J332" s="279">
        <f>ROUND(I332*H332,2)</f>
        <v>0</v>
      </c>
      <c r="K332" s="280"/>
      <c r="L332" s="281"/>
      <c r="M332" s="282" t="s">
        <v>1</v>
      </c>
      <c r="N332" s="283" t="s">
        <v>38</v>
      </c>
      <c r="O332" s="90"/>
      <c r="P332" s="243">
        <f>O332*H332</f>
        <v>0</v>
      </c>
      <c r="Q332" s="243">
        <v>1.363</v>
      </c>
      <c r="R332" s="243">
        <f>Q332*H332</f>
        <v>19.082000000000001</v>
      </c>
      <c r="S332" s="243">
        <v>0</v>
      </c>
      <c r="T332" s="244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45" t="s">
        <v>187</v>
      </c>
      <c r="AT332" s="245" t="s">
        <v>240</v>
      </c>
      <c r="AU332" s="245" t="s">
        <v>83</v>
      </c>
      <c r="AY332" s="16" t="s">
        <v>144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16" t="s">
        <v>81</v>
      </c>
      <c r="BK332" s="246">
        <f>ROUND(I332*H332,2)</f>
        <v>0</v>
      </c>
      <c r="BL332" s="16" t="s">
        <v>150</v>
      </c>
      <c r="BM332" s="245" t="s">
        <v>458</v>
      </c>
    </row>
    <row r="333" s="2" customFormat="1">
      <c r="A333" s="37"/>
      <c r="B333" s="38"/>
      <c r="C333" s="39"/>
      <c r="D333" s="247" t="s">
        <v>152</v>
      </c>
      <c r="E333" s="39"/>
      <c r="F333" s="248" t="s">
        <v>457</v>
      </c>
      <c r="G333" s="39"/>
      <c r="H333" s="39"/>
      <c r="I333" s="200"/>
      <c r="J333" s="39"/>
      <c r="K333" s="39"/>
      <c r="L333" s="43"/>
      <c r="M333" s="249"/>
      <c r="N333" s="250"/>
      <c r="O333" s="90"/>
      <c r="P333" s="90"/>
      <c r="Q333" s="90"/>
      <c r="R333" s="90"/>
      <c r="S333" s="90"/>
      <c r="T333" s="91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T333" s="16" t="s">
        <v>152</v>
      </c>
      <c r="AU333" s="16" t="s">
        <v>83</v>
      </c>
    </row>
    <row r="334" s="2" customFormat="1" ht="14.4" customHeight="1">
      <c r="A334" s="37"/>
      <c r="B334" s="38"/>
      <c r="C334" s="273" t="s">
        <v>459</v>
      </c>
      <c r="D334" s="273" t="s">
        <v>240</v>
      </c>
      <c r="E334" s="274" t="s">
        <v>460</v>
      </c>
      <c r="F334" s="275" t="s">
        <v>461</v>
      </c>
      <c r="G334" s="276" t="s">
        <v>283</v>
      </c>
      <c r="H334" s="277">
        <v>1</v>
      </c>
      <c r="I334" s="278"/>
      <c r="J334" s="279">
        <f>ROUND(I334*H334,2)</f>
        <v>0</v>
      </c>
      <c r="K334" s="280"/>
      <c r="L334" s="281"/>
      <c r="M334" s="282" t="s">
        <v>1</v>
      </c>
      <c r="N334" s="283" t="s">
        <v>38</v>
      </c>
      <c r="O334" s="90"/>
      <c r="P334" s="243">
        <f>O334*H334</f>
        <v>0</v>
      </c>
      <c r="Q334" s="243">
        <v>1.8500000000000001</v>
      </c>
      <c r="R334" s="243">
        <f>Q334*H334</f>
        <v>1.8500000000000001</v>
      </c>
      <c r="S334" s="243">
        <v>0</v>
      </c>
      <c r="T334" s="244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45" t="s">
        <v>187</v>
      </c>
      <c r="AT334" s="245" t="s">
        <v>240</v>
      </c>
      <c r="AU334" s="245" t="s">
        <v>83</v>
      </c>
      <c r="AY334" s="16" t="s">
        <v>144</v>
      </c>
      <c r="BE334" s="246">
        <f>IF(N334="základní",J334,0)</f>
        <v>0</v>
      </c>
      <c r="BF334" s="246">
        <f>IF(N334="snížená",J334,0)</f>
        <v>0</v>
      </c>
      <c r="BG334" s="246">
        <f>IF(N334="zákl. přenesená",J334,0)</f>
        <v>0</v>
      </c>
      <c r="BH334" s="246">
        <f>IF(N334="sníž. přenesená",J334,0)</f>
        <v>0</v>
      </c>
      <c r="BI334" s="246">
        <f>IF(N334="nulová",J334,0)</f>
        <v>0</v>
      </c>
      <c r="BJ334" s="16" t="s">
        <v>81</v>
      </c>
      <c r="BK334" s="246">
        <f>ROUND(I334*H334,2)</f>
        <v>0</v>
      </c>
      <c r="BL334" s="16" t="s">
        <v>150</v>
      </c>
      <c r="BM334" s="245" t="s">
        <v>462</v>
      </c>
    </row>
    <row r="335" s="2" customFormat="1">
      <c r="A335" s="37"/>
      <c r="B335" s="38"/>
      <c r="C335" s="39"/>
      <c r="D335" s="247" t="s">
        <v>152</v>
      </c>
      <c r="E335" s="39"/>
      <c r="F335" s="248" t="s">
        <v>461</v>
      </c>
      <c r="G335" s="39"/>
      <c r="H335" s="39"/>
      <c r="I335" s="200"/>
      <c r="J335" s="39"/>
      <c r="K335" s="39"/>
      <c r="L335" s="43"/>
      <c r="M335" s="249"/>
      <c r="N335" s="250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152</v>
      </c>
      <c r="AU335" s="16" t="s">
        <v>83</v>
      </c>
    </row>
    <row r="336" s="2" customFormat="1" ht="14.4" customHeight="1">
      <c r="A336" s="37"/>
      <c r="B336" s="38"/>
      <c r="C336" s="273" t="s">
        <v>463</v>
      </c>
      <c r="D336" s="273" t="s">
        <v>240</v>
      </c>
      <c r="E336" s="274" t="s">
        <v>464</v>
      </c>
      <c r="F336" s="275" t="s">
        <v>465</v>
      </c>
      <c r="G336" s="276" t="s">
        <v>283</v>
      </c>
      <c r="H336" s="277">
        <v>1</v>
      </c>
      <c r="I336" s="278"/>
      <c r="J336" s="279">
        <f>ROUND(I336*H336,2)</f>
        <v>0</v>
      </c>
      <c r="K336" s="280"/>
      <c r="L336" s="281"/>
      <c r="M336" s="282" t="s">
        <v>1</v>
      </c>
      <c r="N336" s="283" t="s">
        <v>38</v>
      </c>
      <c r="O336" s="90"/>
      <c r="P336" s="243">
        <f>O336*H336</f>
        <v>0</v>
      </c>
      <c r="Q336" s="243">
        <v>1.2350000000000001</v>
      </c>
      <c r="R336" s="243">
        <f>Q336*H336</f>
        <v>1.2350000000000001</v>
      </c>
      <c r="S336" s="243">
        <v>0</v>
      </c>
      <c r="T336" s="244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45" t="s">
        <v>187</v>
      </c>
      <c r="AT336" s="245" t="s">
        <v>240</v>
      </c>
      <c r="AU336" s="245" t="s">
        <v>83</v>
      </c>
      <c r="AY336" s="16" t="s">
        <v>144</v>
      </c>
      <c r="BE336" s="246">
        <f>IF(N336="základní",J336,0)</f>
        <v>0</v>
      </c>
      <c r="BF336" s="246">
        <f>IF(N336="snížená",J336,0)</f>
        <v>0</v>
      </c>
      <c r="BG336" s="246">
        <f>IF(N336="zákl. přenesená",J336,0)</f>
        <v>0</v>
      </c>
      <c r="BH336" s="246">
        <f>IF(N336="sníž. přenesená",J336,0)</f>
        <v>0</v>
      </c>
      <c r="BI336" s="246">
        <f>IF(N336="nulová",J336,0)</f>
        <v>0</v>
      </c>
      <c r="BJ336" s="16" t="s">
        <v>81</v>
      </c>
      <c r="BK336" s="246">
        <f>ROUND(I336*H336,2)</f>
        <v>0</v>
      </c>
      <c r="BL336" s="16" t="s">
        <v>150</v>
      </c>
      <c r="BM336" s="245" t="s">
        <v>466</v>
      </c>
    </row>
    <row r="337" s="2" customFormat="1">
      <c r="A337" s="37"/>
      <c r="B337" s="38"/>
      <c r="C337" s="39"/>
      <c r="D337" s="247" t="s">
        <v>152</v>
      </c>
      <c r="E337" s="39"/>
      <c r="F337" s="248" t="s">
        <v>465</v>
      </c>
      <c r="G337" s="39"/>
      <c r="H337" s="39"/>
      <c r="I337" s="200"/>
      <c r="J337" s="39"/>
      <c r="K337" s="39"/>
      <c r="L337" s="43"/>
      <c r="M337" s="249"/>
      <c r="N337" s="250"/>
      <c r="O337" s="90"/>
      <c r="P337" s="90"/>
      <c r="Q337" s="90"/>
      <c r="R337" s="90"/>
      <c r="S337" s="90"/>
      <c r="T337" s="91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6" t="s">
        <v>152</v>
      </c>
      <c r="AU337" s="16" t="s">
        <v>83</v>
      </c>
    </row>
    <row r="338" s="2" customFormat="1" ht="14.4" customHeight="1">
      <c r="A338" s="37"/>
      <c r="B338" s="38"/>
      <c r="C338" s="273" t="s">
        <v>467</v>
      </c>
      <c r="D338" s="273" t="s">
        <v>240</v>
      </c>
      <c r="E338" s="274" t="s">
        <v>468</v>
      </c>
      <c r="F338" s="275" t="s">
        <v>469</v>
      </c>
      <c r="G338" s="276" t="s">
        <v>283</v>
      </c>
      <c r="H338" s="277">
        <v>1</v>
      </c>
      <c r="I338" s="278"/>
      <c r="J338" s="279">
        <f>ROUND(I338*H338,2)</f>
        <v>0</v>
      </c>
      <c r="K338" s="280"/>
      <c r="L338" s="281"/>
      <c r="M338" s="282" t="s">
        <v>1</v>
      </c>
      <c r="N338" s="283" t="s">
        <v>38</v>
      </c>
      <c r="O338" s="90"/>
      <c r="P338" s="243">
        <f>O338*H338</f>
        <v>0</v>
      </c>
      <c r="Q338" s="243">
        <v>2.4700000000000002</v>
      </c>
      <c r="R338" s="243">
        <f>Q338*H338</f>
        <v>2.4700000000000002</v>
      </c>
      <c r="S338" s="243">
        <v>0</v>
      </c>
      <c r="T338" s="244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45" t="s">
        <v>187</v>
      </c>
      <c r="AT338" s="245" t="s">
        <v>240</v>
      </c>
      <c r="AU338" s="245" t="s">
        <v>83</v>
      </c>
      <c r="AY338" s="16" t="s">
        <v>144</v>
      </c>
      <c r="BE338" s="246">
        <f>IF(N338="základní",J338,0)</f>
        <v>0</v>
      </c>
      <c r="BF338" s="246">
        <f>IF(N338="snížená",J338,0)</f>
        <v>0</v>
      </c>
      <c r="BG338" s="246">
        <f>IF(N338="zákl. přenesená",J338,0)</f>
        <v>0</v>
      </c>
      <c r="BH338" s="246">
        <f>IF(N338="sníž. přenesená",J338,0)</f>
        <v>0</v>
      </c>
      <c r="BI338" s="246">
        <f>IF(N338="nulová",J338,0)</f>
        <v>0</v>
      </c>
      <c r="BJ338" s="16" t="s">
        <v>81</v>
      </c>
      <c r="BK338" s="246">
        <f>ROUND(I338*H338,2)</f>
        <v>0</v>
      </c>
      <c r="BL338" s="16" t="s">
        <v>150</v>
      </c>
      <c r="BM338" s="245" t="s">
        <v>470</v>
      </c>
    </row>
    <row r="339" s="2" customFormat="1">
      <c r="A339" s="37"/>
      <c r="B339" s="38"/>
      <c r="C339" s="39"/>
      <c r="D339" s="247" t="s">
        <v>152</v>
      </c>
      <c r="E339" s="39"/>
      <c r="F339" s="248" t="s">
        <v>469</v>
      </c>
      <c r="G339" s="39"/>
      <c r="H339" s="39"/>
      <c r="I339" s="200"/>
      <c r="J339" s="39"/>
      <c r="K339" s="39"/>
      <c r="L339" s="43"/>
      <c r="M339" s="249"/>
      <c r="N339" s="250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152</v>
      </c>
      <c r="AU339" s="16" t="s">
        <v>83</v>
      </c>
    </row>
    <row r="340" s="2" customFormat="1" ht="14.4" customHeight="1">
      <c r="A340" s="37"/>
      <c r="B340" s="38"/>
      <c r="C340" s="273" t="s">
        <v>471</v>
      </c>
      <c r="D340" s="273" t="s">
        <v>240</v>
      </c>
      <c r="E340" s="274" t="s">
        <v>472</v>
      </c>
      <c r="F340" s="275" t="s">
        <v>473</v>
      </c>
      <c r="G340" s="276" t="s">
        <v>283</v>
      </c>
      <c r="H340" s="277">
        <v>1</v>
      </c>
      <c r="I340" s="278"/>
      <c r="J340" s="279">
        <f>ROUND(I340*H340,2)</f>
        <v>0</v>
      </c>
      <c r="K340" s="280"/>
      <c r="L340" s="281"/>
      <c r="M340" s="282" t="s">
        <v>1</v>
      </c>
      <c r="N340" s="283" t="s">
        <v>38</v>
      </c>
      <c r="O340" s="90"/>
      <c r="P340" s="243">
        <f>O340*H340</f>
        <v>0</v>
      </c>
      <c r="Q340" s="243">
        <v>5.5999999999999996</v>
      </c>
      <c r="R340" s="243">
        <f>Q340*H340</f>
        <v>5.5999999999999996</v>
      </c>
      <c r="S340" s="243">
        <v>0</v>
      </c>
      <c r="T340" s="244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45" t="s">
        <v>187</v>
      </c>
      <c r="AT340" s="245" t="s">
        <v>240</v>
      </c>
      <c r="AU340" s="245" t="s">
        <v>83</v>
      </c>
      <c r="AY340" s="16" t="s">
        <v>144</v>
      </c>
      <c r="BE340" s="246">
        <f>IF(N340="základní",J340,0)</f>
        <v>0</v>
      </c>
      <c r="BF340" s="246">
        <f>IF(N340="snížená",J340,0)</f>
        <v>0</v>
      </c>
      <c r="BG340" s="246">
        <f>IF(N340="zákl. přenesená",J340,0)</f>
        <v>0</v>
      </c>
      <c r="BH340" s="246">
        <f>IF(N340="sníž. přenesená",J340,0)</f>
        <v>0</v>
      </c>
      <c r="BI340" s="246">
        <f>IF(N340="nulová",J340,0)</f>
        <v>0</v>
      </c>
      <c r="BJ340" s="16" t="s">
        <v>81</v>
      </c>
      <c r="BK340" s="246">
        <f>ROUND(I340*H340,2)</f>
        <v>0</v>
      </c>
      <c r="BL340" s="16" t="s">
        <v>150</v>
      </c>
      <c r="BM340" s="245" t="s">
        <v>474</v>
      </c>
    </row>
    <row r="341" s="2" customFormat="1">
      <c r="A341" s="37"/>
      <c r="B341" s="38"/>
      <c r="C341" s="39"/>
      <c r="D341" s="247" t="s">
        <v>152</v>
      </c>
      <c r="E341" s="39"/>
      <c r="F341" s="248" t="s">
        <v>473</v>
      </c>
      <c r="G341" s="39"/>
      <c r="H341" s="39"/>
      <c r="I341" s="200"/>
      <c r="J341" s="39"/>
      <c r="K341" s="39"/>
      <c r="L341" s="43"/>
      <c r="M341" s="249"/>
      <c r="N341" s="250"/>
      <c r="O341" s="90"/>
      <c r="P341" s="90"/>
      <c r="Q341" s="90"/>
      <c r="R341" s="90"/>
      <c r="S341" s="90"/>
      <c r="T341" s="91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152</v>
      </c>
      <c r="AU341" s="16" t="s">
        <v>83</v>
      </c>
    </row>
    <row r="342" s="2" customFormat="1" ht="22.2" customHeight="1">
      <c r="A342" s="37"/>
      <c r="B342" s="38"/>
      <c r="C342" s="233" t="s">
        <v>475</v>
      </c>
      <c r="D342" s="233" t="s">
        <v>146</v>
      </c>
      <c r="E342" s="234" t="s">
        <v>476</v>
      </c>
      <c r="F342" s="235" t="s">
        <v>477</v>
      </c>
      <c r="G342" s="236" t="s">
        <v>283</v>
      </c>
      <c r="H342" s="237">
        <v>16</v>
      </c>
      <c r="I342" s="238"/>
      <c r="J342" s="239">
        <f>ROUND(I342*H342,2)</f>
        <v>0</v>
      </c>
      <c r="K342" s="240"/>
      <c r="L342" s="43"/>
      <c r="M342" s="241" t="s">
        <v>1</v>
      </c>
      <c r="N342" s="242" t="s">
        <v>38</v>
      </c>
      <c r="O342" s="90"/>
      <c r="P342" s="243">
        <f>O342*H342</f>
        <v>0</v>
      </c>
      <c r="Q342" s="243">
        <v>0.217338</v>
      </c>
      <c r="R342" s="243">
        <f>Q342*H342</f>
        <v>3.4774080000000001</v>
      </c>
      <c r="S342" s="243">
        <v>0</v>
      </c>
      <c r="T342" s="244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45" t="s">
        <v>150</v>
      </c>
      <c r="AT342" s="245" t="s">
        <v>146</v>
      </c>
      <c r="AU342" s="245" t="s">
        <v>83</v>
      </c>
      <c r="AY342" s="16" t="s">
        <v>144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6" t="s">
        <v>81</v>
      </c>
      <c r="BK342" s="246">
        <f>ROUND(I342*H342,2)</f>
        <v>0</v>
      </c>
      <c r="BL342" s="16" t="s">
        <v>150</v>
      </c>
      <c r="BM342" s="245" t="s">
        <v>478</v>
      </c>
    </row>
    <row r="343" s="2" customFormat="1">
      <c r="A343" s="37"/>
      <c r="B343" s="38"/>
      <c r="C343" s="39"/>
      <c r="D343" s="247" t="s">
        <v>152</v>
      </c>
      <c r="E343" s="39"/>
      <c r="F343" s="248" t="s">
        <v>477</v>
      </c>
      <c r="G343" s="39"/>
      <c r="H343" s="39"/>
      <c r="I343" s="200"/>
      <c r="J343" s="39"/>
      <c r="K343" s="39"/>
      <c r="L343" s="43"/>
      <c r="M343" s="249"/>
      <c r="N343" s="250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152</v>
      </c>
      <c r="AU343" s="16" t="s">
        <v>83</v>
      </c>
    </row>
    <row r="344" s="2" customFormat="1" ht="14.4" customHeight="1">
      <c r="A344" s="37"/>
      <c r="B344" s="38"/>
      <c r="C344" s="273" t="s">
        <v>479</v>
      </c>
      <c r="D344" s="273" t="s">
        <v>240</v>
      </c>
      <c r="E344" s="274" t="s">
        <v>480</v>
      </c>
      <c r="F344" s="275" t="s">
        <v>481</v>
      </c>
      <c r="G344" s="276" t="s">
        <v>482</v>
      </c>
      <c r="H344" s="277">
        <v>16</v>
      </c>
      <c r="I344" s="278"/>
      <c r="J344" s="279">
        <f>ROUND(I344*H344,2)</f>
        <v>0</v>
      </c>
      <c r="K344" s="280"/>
      <c r="L344" s="281"/>
      <c r="M344" s="282" t="s">
        <v>1</v>
      </c>
      <c r="N344" s="283" t="s">
        <v>38</v>
      </c>
      <c r="O344" s="90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45" t="s">
        <v>187</v>
      </c>
      <c r="AT344" s="245" t="s">
        <v>240</v>
      </c>
      <c r="AU344" s="245" t="s">
        <v>83</v>
      </c>
      <c r="AY344" s="16" t="s">
        <v>144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6" t="s">
        <v>81</v>
      </c>
      <c r="BK344" s="246">
        <f>ROUND(I344*H344,2)</f>
        <v>0</v>
      </c>
      <c r="BL344" s="16" t="s">
        <v>150</v>
      </c>
      <c r="BM344" s="245" t="s">
        <v>483</v>
      </c>
    </row>
    <row r="345" s="2" customFormat="1">
      <c r="A345" s="37"/>
      <c r="B345" s="38"/>
      <c r="C345" s="39"/>
      <c r="D345" s="247" t="s">
        <v>152</v>
      </c>
      <c r="E345" s="39"/>
      <c r="F345" s="248" t="s">
        <v>481</v>
      </c>
      <c r="G345" s="39"/>
      <c r="H345" s="39"/>
      <c r="I345" s="200"/>
      <c r="J345" s="39"/>
      <c r="K345" s="39"/>
      <c r="L345" s="43"/>
      <c r="M345" s="249"/>
      <c r="N345" s="250"/>
      <c r="O345" s="90"/>
      <c r="P345" s="90"/>
      <c r="Q345" s="90"/>
      <c r="R345" s="90"/>
      <c r="S345" s="90"/>
      <c r="T345" s="91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152</v>
      </c>
      <c r="AU345" s="16" t="s">
        <v>83</v>
      </c>
    </row>
    <row r="346" s="2" customFormat="1" ht="34.8" customHeight="1">
      <c r="A346" s="37"/>
      <c r="B346" s="38"/>
      <c r="C346" s="233" t="s">
        <v>484</v>
      </c>
      <c r="D346" s="233" t="s">
        <v>146</v>
      </c>
      <c r="E346" s="234" t="s">
        <v>485</v>
      </c>
      <c r="F346" s="235" t="s">
        <v>486</v>
      </c>
      <c r="G346" s="236" t="s">
        <v>487</v>
      </c>
      <c r="H346" s="237">
        <v>1</v>
      </c>
      <c r="I346" s="238"/>
      <c r="J346" s="239">
        <f>ROUND(I346*H346,2)</f>
        <v>0</v>
      </c>
      <c r="K346" s="240"/>
      <c r="L346" s="43"/>
      <c r="M346" s="241" t="s">
        <v>1</v>
      </c>
      <c r="N346" s="242" t="s">
        <v>38</v>
      </c>
      <c r="O346" s="90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45" t="s">
        <v>150</v>
      </c>
      <c r="AT346" s="245" t="s">
        <v>146</v>
      </c>
      <c r="AU346" s="245" t="s">
        <v>83</v>
      </c>
      <c r="AY346" s="16" t="s">
        <v>144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6" t="s">
        <v>81</v>
      </c>
      <c r="BK346" s="246">
        <f>ROUND(I346*H346,2)</f>
        <v>0</v>
      </c>
      <c r="BL346" s="16" t="s">
        <v>150</v>
      </c>
      <c r="BM346" s="245" t="s">
        <v>488</v>
      </c>
    </row>
    <row r="347" s="2" customFormat="1" ht="40.2" customHeight="1">
      <c r="A347" s="37"/>
      <c r="B347" s="38"/>
      <c r="C347" s="233" t="s">
        <v>489</v>
      </c>
      <c r="D347" s="233" t="s">
        <v>146</v>
      </c>
      <c r="E347" s="234" t="s">
        <v>490</v>
      </c>
      <c r="F347" s="235" t="s">
        <v>491</v>
      </c>
      <c r="G347" s="236" t="s">
        <v>487</v>
      </c>
      <c r="H347" s="237">
        <v>1</v>
      </c>
      <c r="I347" s="238"/>
      <c r="J347" s="239">
        <f>ROUND(I347*H347,2)</f>
        <v>0</v>
      </c>
      <c r="K347" s="240"/>
      <c r="L347" s="43"/>
      <c r="M347" s="241" t="s">
        <v>1</v>
      </c>
      <c r="N347" s="242" t="s">
        <v>38</v>
      </c>
      <c r="O347" s="90"/>
      <c r="P347" s="243">
        <f>O347*H347</f>
        <v>0</v>
      </c>
      <c r="Q347" s="243">
        <v>0</v>
      </c>
      <c r="R347" s="243">
        <f>Q347*H347</f>
        <v>0</v>
      </c>
      <c r="S347" s="243">
        <v>0</v>
      </c>
      <c r="T347" s="244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45" t="s">
        <v>150</v>
      </c>
      <c r="AT347" s="245" t="s">
        <v>146</v>
      </c>
      <c r="AU347" s="245" t="s">
        <v>83</v>
      </c>
      <c r="AY347" s="16" t="s">
        <v>144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6" t="s">
        <v>81</v>
      </c>
      <c r="BK347" s="246">
        <f>ROUND(I347*H347,2)</f>
        <v>0</v>
      </c>
      <c r="BL347" s="16" t="s">
        <v>150</v>
      </c>
      <c r="BM347" s="245" t="s">
        <v>492</v>
      </c>
    </row>
    <row r="348" s="2" customFormat="1" ht="22.2" customHeight="1">
      <c r="A348" s="37"/>
      <c r="B348" s="38"/>
      <c r="C348" s="233" t="s">
        <v>493</v>
      </c>
      <c r="D348" s="233" t="s">
        <v>146</v>
      </c>
      <c r="E348" s="234" t="s">
        <v>494</v>
      </c>
      <c r="F348" s="235" t="s">
        <v>495</v>
      </c>
      <c r="G348" s="236" t="s">
        <v>487</v>
      </c>
      <c r="H348" s="237">
        <v>12</v>
      </c>
      <c r="I348" s="238"/>
      <c r="J348" s="239">
        <f>ROUND(I348*H348,2)</f>
        <v>0</v>
      </c>
      <c r="K348" s="240"/>
      <c r="L348" s="43"/>
      <c r="M348" s="241" t="s">
        <v>1</v>
      </c>
      <c r="N348" s="242" t="s">
        <v>38</v>
      </c>
      <c r="O348" s="90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45" t="s">
        <v>150</v>
      </c>
      <c r="AT348" s="245" t="s">
        <v>146</v>
      </c>
      <c r="AU348" s="245" t="s">
        <v>83</v>
      </c>
      <c r="AY348" s="16" t="s">
        <v>144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6" t="s">
        <v>81</v>
      </c>
      <c r="BK348" s="246">
        <f>ROUND(I348*H348,2)</f>
        <v>0</v>
      </c>
      <c r="BL348" s="16" t="s">
        <v>150</v>
      </c>
      <c r="BM348" s="245" t="s">
        <v>496</v>
      </c>
    </row>
    <row r="349" s="2" customFormat="1" ht="14.4" customHeight="1">
      <c r="A349" s="37"/>
      <c r="B349" s="38"/>
      <c r="C349" s="233" t="s">
        <v>497</v>
      </c>
      <c r="D349" s="233" t="s">
        <v>146</v>
      </c>
      <c r="E349" s="234" t="s">
        <v>498</v>
      </c>
      <c r="F349" s="235" t="s">
        <v>499</v>
      </c>
      <c r="G349" s="236" t="s">
        <v>290</v>
      </c>
      <c r="H349" s="237">
        <v>70</v>
      </c>
      <c r="I349" s="238"/>
      <c r="J349" s="239">
        <f>ROUND(I349*H349,2)</f>
        <v>0</v>
      </c>
      <c r="K349" s="240"/>
      <c r="L349" s="43"/>
      <c r="M349" s="241" t="s">
        <v>1</v>
      </c>
      <c r="N349" s="242" t="s">
        <v>38</v>
      </c>
      <c r="O349" s="90"/>
      <c r="P349" s="243">
        <f>O349*H349</f>
        <v>0</v>
      </c>
      <c r="Q349" s="243">
        <v>0</v>
      </c>
      <c r="R349" s="243">
        <f>Q349*H349</f>
        <v>0</v>
      </c>
      <c r="S349" s="243">
        <v>0</v>
      </c>
      <c r="T349" s="244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45" t="s">
        <v>150</v>
      </c>
      <c r="AT349" s="245" t="s">
        <v>146</v>
      </c>
      <c r="AU349" s="245" t="s">
        <v>83</v>
      </c>
      <c r="AY349" s="16" t="s">
        <v>144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6" t="s">
        <v>81</v>
      </c>
      <c r="BK349" s="246">
        <f>ROUND(I349*H349,2)</f>
        <v>0</v>
      </c>
      <c r="BL349" s="16" t="s">
        <v>150</v>
      </c>
      <c r="BM349" s="245" t="s">
        <v>500</v>
      </c>
    </row>
    <row r="350" s="2" customFormat="1" ht="22.2" customHeight="1">
      <c r="A350" s="37"/>
      <c r="B350" s="38"/>
      <c r="C350" s="233" t="s">
        <v>501</v>
      </c>
      <c r="D350" s="233" t="s">
        <v>146</v>
      </c>
      <c r="E350" s="234" t="s">
        <v>502</v>
      </c>
      <c r="F350" s="235" t="s">
        <v>503</v>
      </c>
      <c r="G350" s="236" t="s">
        <v>487</v>
      </c>
      <c r="H350" s="237">
        <v>1</v>
      </c>
      <c r="I350" s="238"/>
      <c r="J350" s="239">
        <f>ROUND(I350*H350,2)</f>
        <v>0</v>
      </c>
      <c r="K350" s="240"/>
      <c r="L350" s="43"/>
      <c r="M350" s="241" t="s">
        <v>1</v>
      </c>
      <c r="N350" s="242" t="s">
        <v>38</v>
      </c>
      <c r="O350" s="90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45" t="s">
        <v>150</v>
      </c>
      <c r="AT350" s="245" t="s">
        <v>146</v>
      </c>
      <c r="AU350" s="245" t="s">
        <v>83</v>
      </c>
      <c r="AY350" s="16" t="s">
        <v>144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6" t="s">
        <v>81</v>
      </c>
      <c r="BK350" s="246">
        <f>ROUND(I350*H350,2)</f>
        <v>0</v>
      </c>
      <c r="BL350" s="16" t="s">
        <v>150</v>
      </c>
      <c r="BM350" s="245" t="s">
        <v>504</v>
      </c>
    </row>
    <row r="351" s="2" customFormat="1">
      <c r="A351" s="37"/>
      <c r="B351" s="38"/>
      <c r="C351" s="39"/>
      <c r="D351" s="247" t="s">
        <v>152</v>
      </c>
      <c r="E351" s="39"/>
      <c r="F351" s="248" t="s">
        <v>503</v>
      </c>
      <c r="G351" s="39"/>
      <c r="H351" s="39"/>
      <c r="I351" s="200"/>
      <c r="J351" s="39"/>
      <c r="K351" s="39"/>
      <c r="L351" s="43"/>
      <c r="M351" s="249"/>
      <c r="N351" s="250"/>
      <c r="O351" s="90"/>
      <c r="P351" s="90"/>
      <c r="Q351" s="90"/>
      <c r="R351" s="90"/>
      <c r="S351" s="90"/>
      <c r="T351" s="91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152</v>
      </c>
      <c r="AU351" s="16" t="s">
        <v>83</v>
      </c>
    </row>
    <row r="352" s="2" customFormat="1" ht="19.8" customHeight="1">
      <c r="A352" s="37"/>
      <c r="B352" s="38"/>
      <c r="C352" s="233" t="s">
        <v>505</v>
      </c>
      <c r="D352" s="233" t="s">
        <v>146</v>
      </c>
      <c r="E352" s="234" t="s">
        <v>506</v>
      </c>
      <c r="F352" s="235" t="s">
        <v>507</v>
      </c>
      <c r="G352" s="236" t="s">
        <v>290</v>
      </c>
      <c r="H352" s="237">
        <v>128</v>
      </c>
      <c r="I352" s="238"/>
      <c r="J352" s="239">
        <f>ROUND(I352*H352,2)</f>
        <v>0</v>
      </c>
      <c r="K352" s="240"/>
      <c r="L352" s="43"/>
      <c r="M352" s="241" t="s">
        <v>1</v>
      </c>
      <c r="N352" s="242" t="s">
        <v>38</v>
      </c>
      <c r="O352" s="90"/>
      <c r="P352" s="243">
        <f>O352*H352</f>
        <v>0</v>
      </c>
      <c r="Q352" s="243">
        <v>0.00019000000000000001</v>
      </c>
      <c r="R352" s="243">
        <f>Q352*H352</f>
        <v>0.024320000000000001</v>
      </c>
      <c r="S352" s="243">
        <v>0</v>
      </c>
      <c r="T352" s="244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45" t="s">
        <v>150</v>
      </c>
      <c r="AT352" s="245" t="s">
        <v>146</v>
      </c>
      <c r="AU352" s="245" t="s">
        <v>83</v>
      </c>
      <c r="AY352" s="16" t="s">
        <v>144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6" t="s">
        <v>81</v>
      </c>
      <c r="BK352" s="246">
        <f>ROUND(I352*H352,2)</f>
        <v>0</v>
      </c>
      <c r="BL352" s="16" t="s">
        <v>150</v>
      </c>
      <c r="BM352" s="245" t="s">
        <v>508</v>
      </c>
    </row>
    <row r="353" s="2" customFormat="1">
      <c r="A353" s="37"/>
      <c r="B353" s="38"/>
      <c r="C353" s="39"/>
      <c r="D353" s="247" t="s">
        <v>152</v>
      </c>
      <c r="E353" s="39"/>
      <c r="F353" s="248" t="s">
        <v>507</v>
      </c>
      <c r="G353" s="39"/>
      <c r="H353" s="39"/>
      <c r="I353" s="200"/>
      <c r="J353" s="39"/>
      <c r="K353" s="39"/>
      <c r="L353" s="43"/>
      <c r="M353" s="249"/>
      <c r="N353" s="250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152</v>
      </c>
      <c r="AU353" s="16" t="s">
        <v>83</v>
      </c>
    </row>
    <row r="354" s="13" customFormat="1">
      <c r="A354" s="13"/>
      <c r="B354" s="251"/>
      <c r="C354" s="252"/>
      <c r="D354" s="247" t="s">
        <v>153</v>
      </c>
      <c r="E354" s="253" t="s">
        <v>1</v>
      </c>
      <c r="F354" s="254" t="s">
        <v>509</v>
      </c>
      <c r="G354" s="252"/>
      <c r="H354" s="255">
        <v>128</v>
      </c>
      <c r="I354" s="256"/>
      <c r="J354" s="252"/>
      <c r="K354" s="252"/>
      <c r="L354" s="257"/>
      <c r="M354" s="258"/>
      <c r="N354" s="259"/>
      <c r="O354" s="259"/>
      <c r="P354" s="259"/>
      <c r="Q354" s="259"/>
      <c r="R354" s="259"/>
      <c r="S354" s="259"/>
      <c r="T354" s="26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1" t="s">
        <v>153</v>
      </c>
      <c r="AU354" s="261" t="s">
        <v>83</v>
      </c>
      <c r="AV354" s="13" t="s">
        <v>83</v>
      </c>
      <c r="AW354" s="13" t="s">
        <v>30</v>
      </c>
      <c r="AX354" s="13" t="s">
        <v>81</v>
      </c>
      <c r="AY354" s="261" t="s">
        <v>144</v>
      </c>
    </row>
    <row r="355" s="2" customFormat="1" ht="19.8" customHeight="1">
      <c r="A355" s="37"/>
      <c r="B355" s="38"/>
      <c r="C355" s="233" t="s">
        <v>510</v>
      </c>
      <c r="D355" s="233" t="s">
        <v>146</v>
      </c>
      <c r="E355" s="234" t="s">
        <v>511</v>
      </c>
      <c r="F355" s="235" t="s">
        <v>512</v>
      </c>
      <c r="G355" s="236" t="s">
        <v>290</v>
      </c>
      <c r="H355" s="237">
        <v>125</v>
      </c>
      <c r="I355" s="238"/>
      <c r="J355" s="239">
        <f>ROUND(I355*H355,2)</f>
        <v>0</v>
      </c>
      <c r="K355" s="240"/>
      <c r="L355" s="43"/>
      <c r="M355" s="241" t="s">
        <v>1</v>
      </c>
      <c r="N355" s="242" t="s">
        <v>38</v>
      </c>
      <c r="O355" s="90"/>
      <c r="P355" s="243">
        <f>O355*H355</f>
        <v>0</v>
      </c>
      <c r="Q355" s="243">
        <v>0.000126</v>
      </c>
      <c r="R355" s="243">
        <f>Q355*H355</f>
        <v>0.01575</v>
      </c>
      <c r="S355" s="243">
        <v>0</v>
      </c>
      <c r="T355" s="244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45" t="s">
        <v>150</v>
      </c>
      <c r="AT355" s="245" t="s">
        <v>146</v>
      </c>
      <c r="AU355" s="245" t="s">
        <v>83</v>
      </c>
      <c r="AY355" s="16" t="s">
        <v>144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6" t="s">
        <v>81</v>
      </c>
      <c r="BK355" s="246">
        <f>ROUND(I355*H355,2)</f>
        <v>0</v>
      </c>
      <c r="BL355" s="16" t="s">
        <v>150</v>
      </c>
      <c r="BM355" s="245" t="s">
        <v>513</v>
      </c>
    </row>
    <row r="356" s="2" customFormat="1">
      <c r="A356" s="37"/>
      <c r="B356" s="38"/>
      <c r="C356" s="39"/>
      <c r="D356" s="247" t="s">
        <v>152</v>
      </c>
      <c r="E356" s="39"/>
      <c r="F356" s="248" t="s">
        <v>512</v>
      </c>
      <c r="G356" s="39"/>
      <c r="H356" s="39"/>
      <c r="I356" s="200"/>
      <c r="J356" s="39"/>
      <c r="K356" s="39"/>
      <c r="L356" s="43"/>
      <c r="M356" s="249"/>
      <c r="N356" s="250"/>
      <c r="O356" s="90"/>
      <c r="P356" s="90"/>
      <c r="Q356" s="90"/>
      <c r="R356" s="90"/>
      <c r="S356" s="90"/>
      <c r="T356" s="91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152</v>
      </c>
      <c r="AU356" s="16" t="s">
        <v>83</v>
      </c>
    </row>
    <row r="357" s="2" customFormat="1" ht="14.4" customHeight="1">
      <c r="A357" s="37"/>
      <c r="B357" s="38"/>
      <c r="C357" s="233" t="s">
        <v>514</v>
      </c>
      <c r="D357" s="233" t="s">
        <v>146</v>
      </c>
      <c r="E357" s="234" t="s">
        <v>515</v>
      </c>
      <c r="F357" s="235" t="s">
        <v>516</v>
      </c>
      <c r="G357" s="236" t="s">
        <v>487</v>
      </c>
      <c r="H357" s="237">
        <v>2</v>
      </c>
      <c r="I357" s="238"/>
      <c r="J357" s="239">
        <f>ROUND(I357*H357,2)</f>
        <v>0</v>
      </c>
      <c r="K357" s="240"/>
      <c r="L357" s="43"/>
      <c r="M357" s="241" t="s">
        <v>1</v>
      </c>
      <c r="N357" s="242" t="s">
        <v>38</v>
      </c>
      <c r="O357" s="90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45" t="s">
        <v>150</v>
      </c>
      <c r="AT357" s="245" t="s">
        <v>146</v>
      </c>
      <c r="AU357" s="245" t="s">
        <v>83</v>
      </c>
      <c r="AY357" s="16" t="s">
        <v>144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6" t="s">
        <v>81</v>
      </c>
      <c r="BK357" s="246">
        <f>ROUND(I357*H357,2)</f>
        <v>0</v>
      </c>
      <c r="BL357" s="16" t="s">
        <v>150</v>
      </c>
      <c r="BM357" s="245" t="s">
        <v>517</v>
      </c>
    </row>
    <row r="358" s="2" customFormat="1">
      <c r="A358" s="37"/>
      <c r="B358" s="38"/>
      <c r="C358" s="39"/>
      <c r="D358" s="247" t="s">
        <v>152</v>
      </c>
      <c r="E358" s="39"/>
      <c r="F358" s="248" t="s">
        <v>516</v>
      </c>
      <c r="G358" s="39"/>
      <c r="H358" s="39"/>
      <c r="I358" s="200"/>
      <c r="J358" s="39"/>
      <c r="K358" s="39"/>
      <c r="L358" s="43"/>
      <c r="M358" s="249"/>
      <c r="N358" s="250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152</v>
      </c>
      <c r="AU358" s="16" t="s">
        <v>83</v>
      </c>
    </row>
    <row r="359" s="2" customFormat="1" ht="14.4" customHeight="1">
      <c r="A359" s="37"/>
      <c r="B359" s="38"/>
      <c r="C359" s="233" t="s">
        <v>518</v>
      </c>
      <c r="D359" s="233" t="s">
        <v>146</v>
      </c>
      <c r="E359" s="234" t="s">
        <v>519</v>
      </c>
      <c r="F359" s="235" t="s">
        <v>520</v>
      </c>
      <c r="G359" s="236" t="s">
        <v>487</v>
      </c>
      <c r="H359" s="237">
        <v>1</v>
      </c>
      <c r="I359" s="238"/>
      <c r="J359" s="239">
        <f>ROUND(I359*H359,2)</f>
        <v>0</v>
      </c>
      <c r="K359" s="240"/>
      <c r="L359" s="43"/>
      <c r="M359" s="241" t="s">
        <v>1</v>
      </c>
      <c r="N359" s="242" t="s">
        <v>38</v>
      </c>
      <c r="O359" s="90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45" t="s">
        <v>150</v>
      </c>
      <c r="AT359" s="245" t="s">
        <v>146</v>
      </c>
      <c r="AU359" s="245" t="s">
        <v>83</v>
      </c>
      <c r="AY359" s="16" t="s">
        <v>144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6" t="s">
        <v>81</v>
      </c>
      <c r="BK359" s="246">
        <f>ROUND(I359*H359,2)</f>
        <v>0</v>
      </c>
      <c r="BL359" s="16" t="s">
        <v>150</v>
      </c>
      <c r="BM359" s="245" t="s">
        <v>521</v>
      </c>
    </row>
    <row r="360" s="2" customFormat="1">
      <c r="A360" s="37"/>
      <c r="B360" s="38"/>
      <c r="C360" s="39"/>
      <c r="D360" s="247" t="s">
        <v>152</v>
      </c>
      <c r="E360" s="39"/>
      <c r="F360" s="248" t="s">
        <v>522</v>
      </c>
      <c r="G360" s="39"/>
      <c r="H360" s="39"/>
      <c r="I360" s="200"/>
      <c r="J360" s="39"/>
      <c r="K360" s="39"/>
      <c r="L360" s="43"/>
      <c r="M360" s="249"/>
      <c r="N360" s="250"/>
      <c r="O360" s="90"/>
      <c r="P360" s="90"/>
      <c r="Q360" s="90"/>
      <c r="R360" s="90"/>
      <c r="S360" s="90"/>
      <c r="T360" s="91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152</v>
      </c>
      <c r="AU360" s="16" t="s">
        <v>83</v>
      </c>
    </row>
    <row r="361" s="12" customFormat="1" ht="22.8" customHeight="1">
      <c r="A361" s="12"/>
      <c r="B361" s="217"/>
      <c r="C361" s="218"/>
      <c r="D361" s="219" t="s">
        <v>72</v>
      </c>
      <c r="E361" s="231" t="s">
        <v>193</v>
      </c>
      <c r="F361" s="231" t="s">
        <v>523</v>
      </c>
      <c r="G361" s="218"/>
      <c r="H361" s="218"/>
      <c r="I361" s="221"/>
      <c r="J361" s="232">
        <f>BK361</f>
        <v>0</v>
      </c>
      <c r="K361" s="218"/>
      <c r="L361" s="223"/>
      <c r="M361" s="224"/>
      <c r="N361" s="225"/>
      <c r="O361" s="225"/>
      <c r="P361" s="226">
        <f>SUM(P362:P371)</f>
        <v>0</v>
      </c>
      <c r="Q361" s="225"/>
      <c r="R361" s="226">
        <f>SUM(R362:R371)</f>
        <v>0.015195860000000002</v>
      </c>
      <c r="S361" s="225"/>
      <c r="T361" s="227">
        <f>SUM(T362:T371)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28" t="s">
        <v>81</v>
      </c>
      <c r="AT361" s="229" t="s">
        <v>72</v>
      </c>
      <c r="AU361" s="229" t="s">
        <v>81</v>
      </c>
      <c r="AY361" s="228" t="s">
        <v>144</v>
      </c>
      <c r="BK361" s="230">
        <f>SUM(BK362:BK371)</f>
        <v>0</v>
      </c>
    </row>
    <row r="362" s="2" customFormat="1" ht="22.2" customHeight="1">
      <c r="A362" s="37"/>
      <c r="B362" s="38"/>
      <c r="C362" s="233" t="s">
        <v>524</v>
      </c>
      <c r="D362" s="233" t="s">
        <v>146</v>
      </c>
      <c r="E362" s="234" t="s">
        <v>525</v>
      </c>
      <c r="F362" s="235" t="s">
        <v>526</v>
      </c>
      <c r="G362" s="236" t="s">
        <v>290</v>
      </c>
      <c r="H362" s="237">
        <v>58</v>
      </c>
      <c r="I362" s="238"/>
      <c r="J362" s="239">
        <f>ROUND(I362*H362,2)</f>
        <v>0</v>
      </c>
      <c r="K362" s="240"/>
      <c r="L362" s="43"/>
      <c r="M362" s="241" t="s">
        <v>1</v>
      </c>
      <c r="N362" s="242" t="s">
        <v>38</v>
      </c>
      <c r="O362" s="90"/>
      <c r="P362" s="243">
        <f>O362*H362</f>
        <v>0</v>
      </c>
      <c r="Q362" s="243">
        <v>4.3699999999999997E-06</v>
      </c>
      <c r="R362" s="243">
        <f>Q362*H362</f>
        <v>0.00025346</v>
      </c>
      <c r="S362" s="243">
        <v>0</v>
      </c>
      <c r="T362" s="244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45" t="s">
        <v>150</v>
      </c>
      <c r="AT362" s="245" t="s">
        <v>146</v>
      </c>
      <c r="AU362" s="245" t="s">
        <v>83</v>
      </c>
      <c r="AY362" s="16" t="s">
        <v>144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6" t="s">
        <v>81</v>
      </c>
      <c r="BK362" s="246">
        <f>ROUND(I362*H362,2)</f>
        <v>0</v>
      </c>
      <c r="BL362" s="16" t="s">
        <v>150</v>
      </c>
      <c r="BM362" s="245" t="s">
        <v>527</v>
      </c>
    </row>
    <row r="363" s="2" customFormat="1">
      <c r="A363" s="37"/>
      <c r="B363" s="38"/>
      <c r="C363" s="39"/>
      <c r="D363" s="247" t="s">
        <v>152</v>
      </c>
      <c r="E363" s="39"/>
      <c r="F363" s="248" t="s">
        <v>526</v>
      </c>
      <c r="G363" s="39"/>
      <c r="H363" s="39"/>
      <c r="I363" s="200"/>
      <c r="J363" s="39"/>
      <c r="K363" s="39"/>
      <c r="L363" s="43"/>
      <c r="M363" s="249"/>
      <c r="N363" s="250"/>
      <c r="O363" s="90"/>
      <c r="P363" s="90"/>
      <c r="Q363" s="90"/>
      <c r="R363" s="90"/>
      <c r="S363" s="90"/>
      <c r="T363" s="91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152</v>
      </c>
      <c r="AU363" s="16" t="s">
        <v>83</v>
      </c>
    </row>
    <row r="364" s="13" customFormat="1">
      <c r="A364" s="13"/>
      <c r="B364" s="251"/>
      <c r="C364" s="252"/>
      <c r="D364" s="247" t="s">
        <v>153</v>
      </c>
      <c r="E364" s="253" t="s">
        <v>1</v>
      </c>
      <c r="F364" s="254" t="s">
        <v>528</v>
      </c>
      <c r="G364" s="252"/>
      <c r="H364" s="255">
        <v>58</v>
      </c>
      <c r="I364" s="256"/>
      <c r="J364" s="252"/>
      <c r="K364" s="252"/>
      <c r="L364" s="257"/>
      <c r="M364" s="258"/>
      <c r="N364" s="259"/>
      <c r="O364" s="259"/>
      <c r="P364" s="259"/>
      <c r="Q364" s="259"/>
      <c r="R364" s="259"/>
      <c r="S364" s="259"/>
      <c r="T364" s="26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61" t="s">
        <v>153</v>
      </c>
      <c r="AU364" s="261" t="s">
        <v>83</v>
      </c>
      <c r="AV364" s="13" t="s">
        <v>83</v>
      </c>
      <c r="AW364" s="13" t="s">
        <v>30</v>
      </c>
      <c r="AX364" s="13" t="s">
        <v>81</v>
      </c>
      <c r="AY364" s="261" t="s">
        <v>144</v>
      </c>
    </row>
    <row r="365" s="2" customFormat="1" ht="22.2" customHeight="1">
      <c r="A365" s="37"/>
      <c r="B365" s="38"/>
      <c r="C365" s="233" t="s">
        <v>529</v>
      </c>
      <c r="D365" s="233" t="s">
        <v>146</v>
      </c>
      <c r="E365" s="234" t="s">
        <v>530</v>
      </c>
      <c r="F365" s="235" t="s">
        <v>531</v>
      </c>
      <c r="G365" s="236" t="s">
        <v>290</v>
      </c>
      <c r="H365" s="237">
        <v>44</v>
      </c>
      <c r="I365" s="238"/>
      <c r="J365" s="239">
        <f>ROUND(I365*H365,2)</f>
        <v>0</v>
      </c>
      <c r="K365" s="240"/>
      <c r="L365" s="43"/>
      <c r="M365" s="241" t="s">
        <v>1</v>
      </c>
      <c r="N365" s="242" t="s">
        <v>38</v>
      </c>
      <c r="O365" s="90"/>
      <c r="P365" s="243">
        <f>O365*H365</f>
        <v>0</v>
      </c>
      <c r="Q365" s="243">
        <v>0.00033960000000000001</v>
      </c>
      <c r="R365" s="243">
        <f>Q365*H365</f>
        <v>0.014942400000000002</v>
      </c>
      <c r="S365" s="243">
        <v>0</v>
      </c>
      <c r="T365" s="244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45" t="s">
        <v>150</v>
      </c>
      <c r="AT365" s="245" t="s">
        <v>146</v>
      </c>
      <c r="AU365" s="245" t="s">
        <v>83</v>
      </c>
      <c r="AY365" s="16" t="s">
        <v>144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6" t="s">
        <v>81</v>
      </c>
      <c r="BK365" s="246">
        <f>ROUND(I365*H365,2)</f>
        <v>0</v>
      </c>
      <c r="BL365" s="16" t="s">
        <v>150</v>
      </c>
      <c r="BM365" s="245" t="s">
        <v>532</v>
      </c>
    </row>
    <row r="366" s="2" customFormat="1">
      <c r="A366" s="37"/>
      <c r="B366" s="38"/>
      <c r="C366" s="39"/>
      <c r="D366" s="247" t="s">
        <v>152</v>
      </c>
      <c r="E366" s="39"/>
      <c r="F366" s="248" t="s">
        <v>531</v>
      </c>
      <c r="G366" s="39"/>
      <c r="H366" s="39"/>
      <c r="I366" s="200"/>
      <c r="J366" s="39"/>
      <c r="K366" s="39"/>
      <c r="L366" s="43"/>
      <c r="M366" s="249"/>
      <c r="N366" s="250"/>
      <c r="O366" s="90"/>
      <c r="P366" s="90"/>
      <c r="Q366" s="90"/>
      <c r="R366" s="90"/>
      <c r="S366" s="90"/>
      <c r="T366" s="91"/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T366" s="16" t="s">
        <v>152</v>
      </c>
      <c r="AU366" s="16" t="s">
        <v>83</v>
      </c>
    </row>
    <row r="367" s="13" customFormat="1">
      <c r="A367" s="13"/>
      <c r="B367" s="251"/>
      <c r="C367" s="252"/>
      <c r="D367" s="247" t="s">
        <v>153</v>
      </c>
      <c r="E367" s="253" t="s">
        <v>1</v>
      </c>
      <c r="F367" s="254" t="s">
        <v>533</v>
      </c>
      <c r="G367" s="252"/>
      <c r="H367" s="255">
        <v>44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1" t="s">
        <v>153</v>
      </c>
      <c r="AU367" s="261" t="s">
        <v>83</v>
      </c>
      <c r="AV367" s="13" t="s">
        <v>83</v>
      </c>
      <c r="AW367" s="13" t="s">
        <v>30</v>
      </c>
      <c r="AX367" s="13" t="s">
        <v>81</v>
      </c>
      <c r="AY367" s="261" t="s">
        <v>144</v>
      </c>
    </row>
    <row r="368" s="2" customFormat="1" ht="22.2" customHeight="1">
      <c r="A368" s="37"/>
      <c r="B368" s="38"/>
      <c r="C368" s="233" t="s">
        <v>534</v>
      </c>
      <c r="D368" s="233" t="s">
        <v>146</v>
      </c>
      <c r="E368" s="234" t="s">
        <v>535</v>
      </c>
      <c r="F368" s="235" t="s">
        <v>536</v>
      </c>
      <c r="G368" s="236" t="s">
        <v>290</v>
      </c>
      <c r="H368" s="237">
        <v>58</v>
      </c>
      <c r="I368" s="238"/>
      <c r="J368" s="239">
        <f>ROUND(I368*H368,2)</f>
        <v>0</v>
      </c>
      <c r="K368" s="240"/>
      <c r="L368" s="43"/>
      <c r="M368" s="241" t="s">
        <v>1</v>
      </c>
      <c r="N368" s="242" t="s">
        <v>38</v>
      </c>
      <c r="O368" s="90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45" t="s">
        <v>150</v>
      </c>
      <c r="AT368" s="245" t="s">
        <v>146</v>
      </c>
      <c r="AU368" s="245" t="s">
        <v>83</v>
      </c>
      <c r="AY368" s="16" t="s">
        <v>144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6" t="s">
        <v>81</v>
      </c>
      <c r="BK368" s="246">
        <f>ROUND(I368*H368,2)</f>
        <v>0</v>
      </c>
      <c r="BL368" s="16" t="s">
        <v>150</v>
      </c>
      <c r="BM368" s="245" t="s">
        <v>537</v>
      </c>
    </row>
    <row r="369" s="2" customFormat="1">
      <c r="A369" s="37"/>
      <c r="B369" s="38"/>
      <c r="C369" s="39"/>
      <c r="D369" s="247" t="s">
        <v>152</v>
      </c>
      <c r="E369" s="39"/>
      <c r="F369" s="248" t="s">
        <v>536</v>
      </c>
      <c r="G369" s="39"/>
      <c r="H369" s="39"/>
      <c r="I369" s="200"/>
      <c r="J369" s="39"/>
      <c r="K369" s="39"/>
      <c r="L369" s="43"/>
      <c r="M369" s="249"/>
      <c r="N369" s="250"/>
      <c r="O369" s="90"/>
      <c r="P369" s="90"/>
      <c r="Q369" s="90"/>
      <c r="R369" s="90"/>
      <c r="S369" s="90"/>
      <c r="T369" s="91"/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T369" s="16" t="s">
        <v>152</v>
      </c>
      <c r="AU369" s="16" t="s">
        <v>83</v>
      </c>
    </row>
    <row r="370" s="2" customFormat="1" ht="22.2" customHeight="1">
      <c r="A370" s="37"/>
      <c r="B370" s="38"/>
      <c r="C370" s="233" t="s">
        <v>538</v>
      </c>
      <c r="D370" s="233" t="s">
        <v>146</v>
      </c>
      <c r="E370" s="234" t="s">
        <v>539</v>
      </c>
      <c r="F370" s="235" t="s">
        <v>540</v>
      </c>
      <c r="G370" s="236" t="s">
        <v>149</v>
      </c>
      <c r="H370" s="237">
        <v>183</v>
      </c>
      <c r="I370" s="238"/>
      <c r="J370" s="239">
        <f>ROUND(I370*H370,2)</f>
        <v>0</v>
      </c>
      <c r="K370" s="240"/>
      <c r="L370" s="43"/>
      <c r="M370" s="241" t="s">
        <v>1</v>
      </c>
      <c r="N370" s="242" t="s">
        <v>38</v>
      </c>
      <c r="O370" s="90"/>
      <c r="P370" s="243">
        <f>O370*H370</f>
        <v>0</v>
      </c>
      <c r="Q370" s="243">
        <v>0</v>
      </c>
      <c r="R370" s="243">
        <f>Q370*H370</f>
        <v>0</v>
      </c>
      <c r="S370" s="243">
        <v>0</v>
      </c>
      <c r="T370" s="244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45" t="s">
        <v>150</v>
      </c>
      <c r="AT370" s="245" t="s">
        <v>146</v>
      </c>
      <c r="AU370" s="245" t="s">
        <v>83</v>
      </c>
      <c r="AY370" s="16" t="s">
        <v>144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6" t="s">
        <v>81</v>
      </c>
      <c r="BK370" s="246">
        <f>ROUND(I370*H370,2)</f>
        <v>0</v>
      </c>
      <c r="BL370" s="16" t="s">
        <v>150</v>
      </c>
      <c r="BM370" s="245" t="s">
        <v>541</v>
      </c>
    </row>
    <row r="371" s="2" customFormat="1">
      <c r="A371" s="37"/>
      <c r="B371" s="38"/>
      <c r="C371" s="39"/>
      <c r="D371" s="247" t="s">
        <v>152</v>
      </c>
      <c r="E371" s="39"/>
      <c r="F371" s="248" t="s">
        <v>540</v>
      </c>
      <c r="G371" s="39"/>
      <c r="H371" s="39"/>
      <c r="I371" s="200"/>
      <c r="J371" s="39"/>
      <c r="K371" s="39"/>
      <c r="L371" s="43"/>
      <c r="M371" s="249"/>
      <c r="N371" s="250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152</v>
      </c>
      <c r="AU371" s="16" t="s">
        <v>83</v>
      </c>
    </row>
    <row r="372" s="12" customFormat="1" ht="22.8" customHeight="1">
      <c r="A372" s="12"/>
      <c r="B372" s="217"/>
      <c r="C372" s="218"/>
      <c r="D372" s="219" t="s">
        <v>72</v>
      </c>
      <c r="E372" s="231" t="s">
        <v>542</v>
      </c>
      <c r="F372" s="231" t="s">
        <v>543</v>
      </c>
      <c r="G372" s="218"/>
      <c r="H372" s="218"/>
      <c r="I372" s="221"/>
      <c r="J372" s="232">
        <f>BK372</f>
        <v>0</v>
      </c>
      <c r="K372" s="218"/>
      <c r="L372" s="223"/>
      <c r="M372" s="224"/>
      <c r="N372" s="225"/>
      <c r="O372" s="225"/>
      <c r="P372" s="226">
        <f>SUM(P373:P386)</f>
        <v>0</v>
      </c>
      <c r="Q372" s="225"/>
      <c r="R372" s="226">
        <f>SUM(R373:R386)</f>
        <v>0</v>
      </c>
      <c r="S372" s="225"/>
      <c r="T372" s="227">
        <f>SUM(T373:T386)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28" t="s">
        <v>81</v>
      </c>
      <c r="AT372" s="229" t="s">
        <v>72</v>
      </c>
      <c r="AU372" s="229" t="s">
        <v>81</v>
      </c>
      <c r="AY372" s="228" t="s">
        <v>144</v>
      </c>
      <c r="BK372" s="230">
        <f>SUM(BK373:BK386)</f>
        <v>0</v>
      </c>
    </row>
    <row r="373" s="2" customFormat="1" ht="19.8" customHeight="1">
      <c r="A373" s="37"/>
      <c r="B373" s="38"/>
      <c r="C373" s="233" t="s">
        <v>544</v>
      </c>
      <c r="D373" s="233" t="s">
        <v>146</v>
      </c>
      <c r="E373" s="234" t="s">
        <v>545</v>
      </c>
      <c r="F373" s="235" t="s">
        <v>546</v>
      </c>
      <c r="G373" s="236" t="s">
        <v>225</v>
      </c>
      <c r="H373" s="237">
        <v>40.253999999999998</v>
      </c>
      <c r="I373" s="238"/>
      <c r="J373" s="239">
        <f>ROUND(I373*H373,2)</f>
        <v>0</v>
      </c>
      <c r="K373" s="240"/>
      <c r="L373" s="43"/>
      <c r="M373" s="241" t="s">
        <v>1</v>
      </c>
      <c r="N373" s="242" t="s">
        <v>38</v>
      </c>
      <c r="O373" s="90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45" t="s">
        <v>150</v>
      </c>
      <c r="AT373" s="245" t="s">
        <v>146</v>
      </c>
      <c r="AU373" s="245" t="s">
        <v>83</v>
      </c>
      <c r="AY373" s="16" t="s">
        <v>144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6" t="s">
        <v>81</v>
      </c>
      <c r="BK373" s="246">
        <f>ROUND(I373*H373,2)</f>
        <v>0</v>
      </c>
      <c r="BL373" s="16" t="s">
        <v>150</v>
      </c>
      <c r="BM373" s="245" t="s">
        <v>547</v>
      </c>
    </row>
    <row r="374" s="2" customFormat="1">
      <c r="A374" s="37"/>
      <c r="B374" s="38"/>
      <c r="C374" s="39"/>
      <c r="D374" s="247" t="s">
        <v>152</v>
      </c>
      <c r="E374" s="39"/>
      <c r="F374" s="248" t="s">
        <v>546</v>
      </c>
      <c r="G374" s="39"/>
      <c r="H374" s="39"/>
      <c r="I374" s="200"/>
      <c r="J374" s="39"/>
      <c r="K374" s="39"/>
      <c r="L374" s="43"/>
      <c r="M374" s="249"/>
      <c r="N374" s="250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152</v>
      </c>
      <c r="AU374" s="16" t="s">
        <v>83</v>
      </c>
    </row>
    <row r="375" s="13" customFormat="1">
      <c r="A375" s="13"/>
      <c r="B375" s="251"/>
      <c r="C375" s="252"/>
      <c r="D375" s="247" t="s">
        <v>153</v>
      </c>
      <c r="E375" s="253" t="s">
        <v>1</v>
      </c>
      <c r="F375" s="254" t="s">
        <v>548</v>
      </c>
      <c r="G375" s="252"/>
      <c r="H375" s="255">
        <v>40.253999999999998</v>
      </c>
      <c r="I375" s="256"/>
      <c r="J375" s="252"/>
      <c r="K375" s="252"/>
      <c r="L375" s="257"/>
      <c r="M375" s="258"/>
      <c r="N375" s="259"/>
      <c r="O375" s="259"/>
      <c r="P375" s="259"/>
      <c r="Q375" s="259"/>
      <c r="R375" s="259"/>
      <c r="S375" s="259"/>
      <c r="T375" s="26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1" t="s">
        <v>153</v>
      </c>
      <c r="AU375" s="261" t="s">
        <v>83</v>
      </c>
      <c r="AV375" s="13" t="s">
        <v>83</v>
      </c>
      <c r="AW375" s="13" t="s">
        <v>30</v>
      </c>
      <c r="AX375" s="13" t="s">
        <v>81</v>
      </c>
      <c r="AY375" s="261" t="s">
        <v>144</v>
      </c>
    </row>
    <row r="376" s="2" customFormat="1" ht="22.2" customHeight="1">
      <c r="A376" s="37"/>
      <c r="B376" s="38"/>
      <c r="C376" s="233" t="s">
        <v>549</v>
      </c>
      <c r="D376" s="233" t="s">
        <v>146</v>
      </c>
      <c r="E376" s="234" t="s">
        <v>550</v>
      </c>
      <c r="F376" s="235" t="s">
        <v>551</v>
      </c>
      <c r="G376" s="236" t="s">
        <v>225</v>
      </c>
      <c r="H376" s="237">
        <v>563.55600000000004</v>
      </c>
      <c r="I376" s="238"/>
      <c r="J376" s="239">
        <f>ROUND(I376*H376,2)</f>
        <v>0</v>
      </c>
      <c r="K376" s="240"/>
      <c r="L376" s="43"/>
      <c r="M376" s="241" t="s">
        <v>1</v>
      </c>
      <c r="N376" s="242" t="s">
        <v>38</v>
      </c>
      <c r="O376" s="90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45" t="s">
        <v>150</v>
      </c>
      <c r="AT376" s="245" t="s">
        <v>146</v>
      </c>
      <c r="AU376" s="245" t="s">
        <v>83</v>
      </c>
      <c r="AY376" s="16" t="s">
        <v>144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6" t="s">
        <v>81</v>
      </c>
      <c r="BK376" s="246">
        <f>ROUND(I376*H376,2)</f>
        <v>0</v>
      </c>
      <c r="BL376" s="16" t="s">
        <v>150</v>
      </c>
      <c r="BM376" s="245" t="s">
        <v>552</v>
      </c>
    </row>
    <row r="377" s="2" customFormat="1">
      <c r="A377" s="37"/>
      <c r="B377" s="38"/>
      <c r="C377" s="39"/>
      <c r="D377" s="247" t="s">
        <v>152</v>
      </c>
      <c r="E377" s="39"/>
      <c r="F377" s="248" t="s">
        <v>551</v>
      </c>
      <c r="G377" s="39"/>
      <c r="H377" s="39"/>
      <c r="I377" s="200"/>
      <c r="J377" s="39"/>
      <c r="K377" s="39"/>
      <c r="L377" s="43"/>
      <c r="M377" s="249"/>
      <c r="N377" s="250"/>
      <c r="O377" s="90"/>
      <c r="P377" s="90"/>
      <c r="Q377" s="90"/>
      <c r="R377" s="90"/>
      <c r="S377" s="90"/>
      <c r="T377" s="91"/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T377" s="16" t="s">
        <v>152</v>
      </c>
      <c r="AU377" s="16" t="s">
        <v>83</v>
      </c>
    </row>
    <row r="378" s="13" customFormat="1">
      <c r="A378" s="13"/>
      <c r="B378" s="251"/>
      <c r="C378" s="252"/>
      <c r="D378" s="247" t="s">
        <v>153</v>
      </c>
      <c r="E378" s="253" t="s">
        <v>1</v>
      </c>
      <c r="F378" s="254" t="s">
        <v>553</v>
      </c>
      <c r="G378" s="252"/>
      <c r="H378" s="255">
        <v>563.55600000000004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1" t="s">
        <v>153</v>
      </c>
      <c r="AU378" s="261" t="s">
        <v>83</v>
      </c>
      <c r="AV378" s="13" t="s">
        <v>83</v>
      </c>
      <c r="AW378" s="13" t="s">
        <v>30</v>
      </c>
      <c r="AX378" s="13" t="s">
        <v>81</v>
      </c>
      <c r="AY378" s="261" t="s">
        <v>144</v>
      </c>
    </row>
    <row r="379" s="2" customFormat="1" ht="22.2" customHeight="1">
      <c r="A379" s="37"/>
      <c r="B379" s="38"/>
      <c r="C379" s="233" t="s">
        <v>554</v>
      </c>
      <c r="D379" s="233" t="s">
        <v>146</v>
      </c>
      <c r="E379" s="234" t="s">
        <v>555</v>
      </c>
      <c r="F379" s="235" t="s">
        <v>556</v>
      </c>
      <c r="G379" s="236" t="s">
        <v>225</v>
      </c>
      <c r="H379" s="237">
        <v>40.253999999999998</v>
      </c>
      <c r="I379" s="238"/>
      <c r="J379" s="239">
        <f>ROUND(I379*H379,2)</f>
        <v>0</v>
      </c>
      <c r="K379" s="240"/>
      <c r="L379" s="43"/>
      <c r="M379" s="241" t="s">
        <v>1</v>
      </c>
      <c r="N379" s="242" t="s">
        <v>38</v>
      </c>
      <c r="O379" s="90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45" t="s">
        <v>150</v>
      </c>
      <c r="AT379" s="245" t="s">
        <v>146</v>
      </c>
      <c r="AU379" s="245" t="s">
        <v>83</v>
      </c>
      <c r="AY379" s="16" t="s">
        <v>144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6" t="s">
        <v>81</v>
      </c>
      <c r="BK379" s="246">
        <f>ROUND(I379*H379,2)</f>
        <v>0</v>
      </c>
      <c r="BL379" s="16" t="s">
        <v>150</v>
      </c>
      <c r="BM379" s="245" t="s">
        <v>557</v>
      </c>
    </row>
    <row r="380" s="2" customFormat="1">
      <c r="A380" s="37"/>
      <c r="B380" s="38"/>
      <c r="C380" s="39"/>
      <c r="D380" s="247" t="s">
        <v>152</v>
      </c>
      <c r="E380" s="39"/>
      <c r="F380" s="248" t="s">
        <v>556</v>
      </c>
      <c r="G380" s="39"/>
      <c r="H380" s="39"/>
      <c r="I380" s="200"/>
      <c r="J380" s="39"/>
      <c r="K380" s="39"/>
      <c r="L380" s="43"/>
      <c r="M380" s="249"/>
      <c r="N380" s="250"/>
      <c r="O380" s="90"/>
      <c r="P380" s="90"/>
      <c r="Q380" s="90"/>
      <c r="R380" s="90"/>
      <c r="S380" s="90"/>
      <c r="T380" s="91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152</v>
      </c>
      <c r="AU380" s="16" t="s">
        <v>83</v>
      </c>
    </row>
    <row r="381" s="2" customFormat="1" ht="34.8" customHeight="1">
      <c r="A381" s="37"/>
      <c r="B381" s="38"/>
      <c r="C381" s="233" t="s">
        <v>558</v>
      </c>
      <c r="D381" s="233" t="s">
        <v>146</v>
      </c>
      <c r="E381" s="234" t="s">
        <v>559</v>
      </c>
      <c r="F381" s="235" t="s">
        <v>560</v>
      </c>
      <c r="G381" s="236" t="s">
        <v>225</v>
      </c>
      <c r="H381" s="237">
        <v>14.382</v>
      </c>
      <c r="I381" s="238"/>
      <c r="J381" s="239">
        <f>ROUND(I381*H381,2)</f>
        <v>0</v>
      </c>
      <c r="K381" s="240"/>
      <c r="L381" s="43"/>
      <c r="M381" s="241" t="s">
        <v>1</v>
      </c>
      <c r="N381" s="242" t="s">
        <v>38</v>
      </c>
      <c r="O381" s="90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45" t="s">
        <v>150</v>
      </c>
      <c r="AT381" s="245" t="s">
        <v>146</v>
      </c>
      <c r="AU381" s="245" t="s">
        <v>83</v>
      </c>
      <c r="AY381" s="16" t="s">
        <v>144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6" t="s">
        <v>81</v>
      </c>
      <c r="BK381" s="246">
        <f>ROUND(I381*H381,2)</f>
        <v>0</v>
      </c>
      <c r="BL381" s="16" t="s">
        <v>150</v>
      </c>
      <c r="BM381" s="245" t="s">
        <v>561</v>
      </c>
    </row>
    <row r="382" s="2" customFormat="1">
      <c r="A382" s="37"/>
      <c r="B382" s="38"/>
      <c r="C382" s="39"/>
      <c r="D382" s="247" t="s">
        <v>152</v>
      </c>
      <c r="E382" s="39"/>
      <c r="F382" s="248" t="s">
        <v>560</v>
      </c>
      <c r="G382" s="39"/>
      <c r="H382" s="39"/>
      <c r="I382" s="200"/>
      <c r="J382" s="39"/>
      <c r="K382" s="39"/>
      <c r="L382" s="43"/>
      <c r="M382" s="249"/>
      <c r="N382" s="250"/>
      <c r="O382" s="90"/>
      <c r="P382" s="90"/>
      <c r="Q382" s="90"/>
      <c r="R382" s="90"/>
      <c r="S382" s="90"/>
      <c r="T382" s="91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152</v>
      </c>
      <c r="AU382" s="16" t="s">
        <v>83</v>
      </c>
    </row>
    <row r="383" s="2" customFormat="1" ht="40.2" customHeight="1">
      <c r="A383" s="37"/>
      <c r="B383" s="38"/>
      <c r="C383" s="233" t="s">
        <v>562</v>
      </c>
      <c r="D383" s="233" t="s">
        <v>146</v>
      </c>
      <c r="E383" s="234" t="s">
        <v>563</v>
      </c>
      <c r="F383" s="235" t="s">
        <v>564</v>
      </c>
      <c r="G383" s="236" t="s">
        <v>225</v>
      </c>
      <c r="H383" s="237">
        <v>20.064</v>
      </c>
      <c r="I383" s="238"/>
      <c r="J383" s="239">
        <f>ROUND(I383*H383,2)</f>
        <v>0</v>
      </c>
      <c r="K383" s="240"/>
      <c r="L383" s="43"/>
      <c r="M383" s="241" t="s">
        <v>1</v>
      </c>
      <c r="N383" s="242" t="s">
        <v>38</v>
      </c>
      <c r="O383" s="90"/>
      <c r="P383" s="243">
        <f>O383*H383</f>
        <v>0</v>
      </c>
      <c r="Q383" s="243">
        <v>0</v>
      </c>
      <c r="R383" s="243">
        <f>Q383*H383</f>
        <v>0</v>
      </c>
      <c r="S383" s="243">
        <v>0</v>
      </c>
      <c r="T383" s="244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45" t="s">
        <v>150</v>
      </c>
      <c r="AT383" s="245" t="s">
        <v>146</v>
      </c>
      <c r="AU383" s="245" t="s">
        <v>83</v>
      </c>
      <c r="AY383" s="16" t="s">
        <v>144</v>
      </c>
      <c r="BE383" s="246">
        <f>IF(N383="základní",J383,0)</f>
        <v>0</v>
      </c>
      <c r="BF383" s="246">
        <f>IF(N383="snížená",J383,0)</f>
        <v>0</v>
      </c>
      <c r="BG383" s="246">
        <f>IF(N383="zákl. přenesená",J383,0)</f>
        <v>0</v>
      </c>
      <c r="BH383" s="246">
        <f>IF(N383="sníž. přenesená",J383,0)</f>
        <v>0</v>
      </c>
      <c r="BI383" s="246">
        <f>IF(N383="nulová",J383,0)</f>
        <v>0</v>
      </c>
      <c r="BJ383" s="16" t="s">
        <v>81</v>
      </c>
      <c r="BK383" s="246">
        <f>ROUND(I383*H383,2)</f>
        <v>0</v>
      </c>
      <c r="BL383" s="16" t="s">
        <v>150</v>
      </c>
      <c r="BM383" s="245" t="s">
        <v>565</v>
      </c>
    </row>
    <row r="384" s="2" customFormat="1">
      <c r="A384" s="37"/>
      <c r="B384" s="38"/>
      <c r="C384" s="39"/>
      <c r="D384" s="247" t="s">
        <v>152</v>
      </c>
      <c r="E384" s="39"/>
      <c r="F384" s="248" t="s">
        <v>564</v>
      </c>
      <c r="G384" s="39"/>
      <c r="H384" s="39"/>
      <c r="I384" s="200"/>
      <c r="J384" s="39"/>
      <c r="K384" s="39"/>
      <c r="L384" s="43"/>
      <c r="M384" s="249"/>
      <c r="N384" s="250"/>
      <c r="O384" s="90"/>
      <c r="P384" s="90"/>
      <c r="Q384" s="90"/>
      <c r="R384" s="90"/>
      <c r="S384" s="90"/>
      <c r="T384" s="91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152</v>
      </c>
      <c r="AU384" s="16" t="s">
        <v>83</v>
      </c>
    </row>
    <row r="385" s="2" customFormat="1" ht="40.2" customHeight="1">
      <c r="A385" s="37"/>
      <c r="B385" s="38"/>
      <c r="C385" s="233" t="s">
        <v>566</v>
      </c>
      <c r="D385" s="233" t="s">
        <v>146</v>
      </c>
      <c r="E385" s="234" t="s">
        <v>567</v>
      </c>
      <c r="F385" s="235" t="s">
        <v>568</v>
      </c>
      <c r="G385" s="236" t="s">
        <v>225</v>
      </c>
      <c r="H385" s="237">
        <v>5.8079999999999998</v>
      </c>
      <c r="I385" s="238"/>
      <c r="J385" s="239">
        <f>ROUND(I385*H385,2)</f>
        <v>0</v>
      </c>
      <c r="K385" s="240"/>
      <c r="L385" s="43"/>
      <c r="M385" s="241" t="s">
        <v>1</v>
      </c>
      <c r="N385" s="242" t="s">
        <v>38</v>
      </c>
      <c r="O385" s="90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45" t="s">
        <v>150</v>
      </c>
      <c r="AT385" s="245" t="s">
        <v>146</v>
      </c>
      <c r="AU385" s="245" t="s">
        <v>83</v>
      </c>
      <c r="AY385" s="16" t="s">
        <v>144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6" t="s">
        <v>81</v>
      </c>
      <c r="BK385" s="246">
        <f>ROUND(I385*H385,2)</f>
        <v>0</v>
      </c>
      <c r="BL385" s="16" t="s">
        <v>150</v>
      </c>
      <c r="BM385" s="245" t="s">
        <v>569</v>
      </c>
    </row>
    <row r="386" s="2" customFormat="1">
      <c r="A386" s="37"/>
      <c r="B386" s="38"/>
      <c r="C386" s="39"/>
      <c r="D386" s="247" t="s">
        <v>152</v>
      </c>
      <c r="E386" s="39"/>
      <c r="F386" s="248" t="s">
        <v>568</v>
      </c>
      <c r="G386" s="39"/>
      <c r="H386" s="39"/>
      <c r="I386" s="200"/>
      <c r="J386" s="39"/>
      <c r="K386" s="39"/>
      <c r="L386" s="43"/>
      <c r="M386" s="249"/>
      <c r="N386" s="250"/>
      <c r="O386" s="90"/>
      <c r="P386" s="90"/>
      <c r="Q386" s="90"/>
      <c r="R386" s="90"/>
      <c r="S386" s="90"/>
      <c r="T386" s="91"/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T386" s="16" t="s">
        <v>152</v>
      </c>
      <c r="AU386" s="16" t="s">
        <v>83</v>
      </c>
    </row>
    <row r="387" s="12" customFormat="1" ht="22.8" customHeight="1">
      <c r="A387" s="12"/>
      <c r="B387" s="217"/>
      <c r="C387" s="218"/>
      <c r="D387" s="219" t="s">
        <v>72</v>
      </c>
      <c r="E387" s="231" t="s">
        <v>570</v>
      </c>
      <c r="F387" s="231" t="s">
        <v>571</v>
      </c>
      <c r="G387" s="218"/>
      <c r="H387" s="218"/>
      <c r="I387" s="221"/>
      <c r="J387" s="232">
        <f>BK387</f>
        <v>0</v>
      </c>
      <c r="K387" s="218"/>
      <c r="L387" s="223"/>
      <c r="M387" s="224"/>
      <c r="N387" s="225"/>
      <c r="O387" s="225"/>
      <c r="P387" s="226">
        <f>SUM(P388:P389)</f>
        <v>0</v>
      </c>
      <c r="Q387" s="225"/>
      <c r="R387" s="226">
        <f>SUM(R388:R389)</f>
        <v>0</v>
      </c>
      <c r="S387" s="225"/>
      <c r="T387" s="227">
        <f>SUM(T388:T389)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28" t="s">
        <v>81</v>
      </c>
      <c r="AT387" s="229" t="s">
        <v>72</v>
      </c>
      <c r="AU387" s="229" t="s">
        <v>81</v>
      </c>
      <c r="AY387" s="228" t="s">
        <v>144</v>
      </c>
      <c r="BK387" s="230">
        <f>SUM(BK388:BK389)</f>
        <v>0</v>
      </c>
    </row>
    <row r="388" s="2" customFormat="1" ht="22.2" customHeight="1">
      <c r="A388" s="37"/>
      <c r="B388" s="38"/>
      <c r="C388" s="233" t="s">
        <v>572</v>
      </c>
      <c r="D388" s="233" t="s">
        <v>146</v>
      </c>
      <c r="E388" s="234" t="s">
        <v>573</v>
      </c>
      <c r="F388" s="235" t="s">
        <v>574</v>
      </c>
      <c r="G388" s="236" t="s">
        <v>225</v>
      </c>
      <c r="H388" s="237">
        <v>1645.76</v>
      </c>
      <c r="I388" s="238"/>
      <c r="J388" s="239">
        <f>ROUND(I388*H388,2)</f>
        <v>0</v>
      </c>
      <c r="K388" s="240"/>
      <c r="L388" s="43"/>
      <c r="M388" s="241" t="s">
        <v>1</v>
      </c>
      <c r="N388" s="242" t="s">
        <v>38</v>
      </c>
      <c r="O388" s="90"/>
      <c r="P388" s="243">
        <f>O388*H388</f>
        <v>0</v>
      </c>
      <c r="Q388" s="243">
        <v>0</v>
      </c>
      <c r="R388" s="243">
        <f>Q388*H388</f>
        <v>0</v>
      </c>
      <c r="S388" s="243">
        <v>0</v>
      </c>
      <c r="T388" s="244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45" t="s">
        <v>150</v>
      </c>
      <c r="AT388" s="245" t="s">
        <v>146</v>
      </c>
      <c r="AU388" s="245" t="s">
        <v>83</v>
      </c>
      <c r="AY388" s="16" t="s">
        <v>144</v>
      </c>
      <c r="BE388" s="246">
        <f>IF(N388="základní",J388,0)</f>
        <v>0</v>
      </c>
      <c r="BF388" s="246">
        <f>IF(N388="snížená",J388,0)</f>
        <v>0</v>
      </c>
      <c r="BG388" s="246">
        <f>IF(N388="zákl. přenesená",J388,0)</f>
        <v>0</v>
      </c>
      <c r="BH388" s="246">
        <f>IF(N388="sníž. přenesená",J388,0)</f>
        <v>0</v>
      </c>
      <c r="BI388" s="246">
        <f>IF(N388="nulová",J388,0)</f>
        <v>0</v>
      </c>
      <c r="BJ388" s="16" t="s">
        <v>81</v>
      </c>
      <c r="BK388" s="246">
        <f>ROUND(I388*H388,2)</f>
        <v>0</v>
      </c>
      <c r="BL388" s="16" t="s">
        <v>150</v>
      </c>
      <c r="BM388" s="245" t="s">
        <v>575</v>
      </c>
    </row>
    <row r="389" s="2" customFormat="1">
      <c r="A389" s="37"/>
      <c r="B389" s="38"/>
      <c r="C389" s="39"/>
      <c r="D389" s="247" t="s">
        <v>152</v>
      </c>
      <c r="E389" s="39"/>
      <c r="F389" s="248" t="s">
        <v>574</v>
      </c>
      <c r="G389" s="39"/>
      <c r="H389" s="39"/>
      <c r="I389" s="200"/>
      <c r="J389" s="39"/>
      <c r="K389" s="39"/>
      <c r="L389" s="43"/>
      <c r="M389" s="249"/>
      <c r="N389" s="250"/>
      <c r="O389" s="90"/>
      <c r="P389" s="90"/>
      <c r="Q389" s="90"/>
      <c r="R389" s="90"/>
      <c r="S389" s="90"/>
      <c r="T389" s="91"/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T389" s="16" t="s">
        <v>152</v>
      </c>
      <c r="AU389" s="16" t="s">
        <v>83</v>
      </c>
    </row>
    <row r="390" s="12" customFormat="1" ht="25.92" customHeight="1">
      <c r="A390" s="12"/>
      <c r="B390" s="217"/>
      <c r="C390" s="218"/>
      <c r="D390" s="219" t="s">
        <v>72</v>
      </c>
      <c r="E390" s="220" t="s">
        <v>576</v>
      </c>
      <c r="F390" s="220" t="s">
        <v>577</v>
      </c>
      <c r="G390" s="218"/>
      <c r="H390" s="218"/>
      <c r="I390" s="221"/>
      <c r="J390" s="222">
        <f>BK390</f>
        <v>0</v>
      </c>
      <c r="K390" s="218"/>
      <c r="L390" s="223"/>
      <c r="M390" s="224"/>
      <c r="N390" s="225"/>
      <c r="O390" s="225"/>
      <c r="P390" s="226">
        <f>P391</f>
        <v>0</v>
      </c>
      <c r="Q390" s="225"/>
      <c r="R390" s="226">
        <f>R391</f>
        <v>0.014999999999999999</v>
      </c>
      <c r="S390" s="225"/>
      <c r="T390" s="227">
        <f>T391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28" t="s">
        <v>83</v>
      </c>
      <c r="AT390" s="229" t="s">
        <v>72</v>
      </c>
      <c r="AU390" s="229" t="s">
        <v>73</v>
      </c>
      <c r="AY390" s="228" t="s">
        <v>144</v>
      </c>
      <c r="BK390" s="230">
        <f>BK391</f>
        <v>0</v>
      </c>
    </row>
    <row r="391" s="12" customFormat="1" ht="22.8" customHeight="1">
      <c r="A391" s="12"/>
      <c r="B391" s="217"/>
      <c r="C391" s="218"/>
      <c r="D391" s="219" t="s">
        <v>72</v>
      </c>
      <c r="E391" s="231" t="s">
        <v>578</v>
      </c>
      <c r="F391" s="231" t="s">
        <v>579</v>
      </c>
      <c r="G391" s="218"/>
      <c r="H391" s="218"/>
      <c r="I391" s="221"/>
      <c r="J391" s="232">
        <f>BK391</f>
        <v>0</v>
      </c>
      <c r="K391" s="218"/>
      <c r="L391" s="223"/>
      <c r="M391" s="224"/>
      <c r="N391" s="225"/>
      <c r="O391" s="225"/>
      <c r="P391" s="226">
        <f>SUM(P392:P393)</f>
        <v>0</v>
      </c>
      <c r="Q391" s="225"/>
      <c r="R391" s="226">
        <f>SUM(R392:R393)</f>
        <v>0.014999999999999999</v>
      </c>
      <c r="S391" s="225"/>
      <c r="T391" s="227">
        <f>SUM(T392:T393)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28" t="s">
        <v>83</v>
      </c>
      <c r="AT391" s="229" t="s">
        <v>72</v>
      </c>
      <c r="AU391" s="229" t="s">
        <v>81</v>
      </c>
      <c r="AY391" s="228" t="s">
        <v>144</v>
      </c>
      <c r="BK391" s="230">
        <f>SUM(BK392:BK393)</f>
        <v>0</v>
      </c>
    </row>
    <row r="392" s="2" customFormat="1" ht="22.2" customHeight="1">
      <c r="A392" s="37"/>
      <c r="B392" s="38"/>
      <c r="C392" s="233" t="s">
        <v>580</v>
      </c>
      <c r="D392" s="233" t="s">
        <v>146</v>
      </c>
      <c r="E392" s="234" t="s">
        <v>581</v>
      </c>
      <c r="F392" s="235" t="s">
        <v>582</v>
      </c>
      <c r="G392" s="236" t="s">
        <v>283</v>
      </c>
      <c r="H392" s="237">
        <v>10</v>
      </c>
      <c r="I392" s="238"/>
      <c r="J392" s="239">
        <f>ROUND(I392*H392,2)</f>
        <v>0</v>
      </c>
      <c r="K392" s="240"/>
      <c r="L392" s="43"/>
      <c r="M392" s="241" t="s">
        <v>1</v>
      </c>
      <c r="N392" s="242" t="s">
        <v>38</v>
      </c>
      <c r="O392" s="90"/>
      <c r="P392" s="243">
        <f>O392*H392</f>
        <v>0</v>
      </c>
      <c r="Q392" s="243">
        <v>0.0015</v>
      </c>
      <c r="R392" s="243">
        <f>Q392*H392</f>
        <v>0.014999999999999999</v>
      </c>
      <c r="S392" s="243">
        <v>0</v>
      </c>
      <c r="T392" s="244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45" t="s">
        <v>228</v>
      </c>
      <c r="AT392" s="245" t="s">
        <v>146</v>
      </c>
      <c r="AU392" s="245" t="s">
        <v>83</v>
      </c>
      <c r="AY392" s="16" t="s">
        <v>144</v>
      </c>
      <c r="BE392" s="246">
        <f>IF(N392="základní",J392,0)</f>
        <v>0</v>
      </c>
      <c r="BF392" s="246">
        <f>IF(N392="snížená",J392,0)</f>
        <v>0</v>
      </c>
      <c r="BG392" s="246">
        <f>IF(N392="zákl. přenesená",J392,0)</f>
        <v>0</v>
      </c>
      <c r="BH392" s="246">
        <f>IF(N392="sníž. přenesená",J392,0)</f>
        <v>0</v>
      </c>
      <c r="BI392" s="246">
        <f>IF(N392="nulová",J392,0)</f>
        <v>0</v>
      </c>
      <c r="BJ392" s="16" t="s">
        <v>81</v>
      </c>
      <c r="BK392" s="246">
        <f>ROUND(I392*H392,2)</f>
        <v>0</v>
      </c>
      <c r="BL392" s="16" t="s">
        <v>228</v>
      </c>
      <c r="BM392" s="245" t="s">
        <v>583</v>
      </c>
    </row>
    <row r="393" s="2" customFormat="1">
      <c r="A393" s="37"/>
      <c r="B393" s="38"/>
      <c r="C393" s="39"/>
      <c r="D393" s="247" t="s">
        <v>152</v>
      </c>
      <c r="E393" s="39"/>
      <c r="F393" s="248" t="s">
        <v>582</v>
      </c>
      <c r="G393" s="39"/>
      <c r="H393" s="39"/>
      <c r="I393" s="200"/>
      <c r="J393" s="39"/>
      <c r="K393" s="39"/>
      <c r="L393" s="43"/>
      <c r="M393" s="249"/>
      <c r="N393" s="250"/>
      <c r="O393" s="90"/>
      <c r="P393" s="90"/>
      <c r="Q393" s="90"/>
      <c r="R393" s="90"/>
      <c r="S393" s="90"/>
      <c r="T393" s="91"/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T393" s="16" t="s">
        <v>152</v>
      </c>
      <c r="AU393" s="16" t="s">
        <v>83</v>
      </c>
    </row>
    <row r="394" s="12" customFormat="1" ht="25.92" customHeight="1">
      <c r="A394" s="12"/>
      <c r="B394" s="217"/>
      <c r="C394" s="218"/>
      <c r="D394" s="219" t="s">
        <v>72</v>
      </c>
      <c r="E394" s="220" t="s">
        <v>240</v>
      </c>
      <c r="F394" s="220" t="s">
        <v>584</v>
      </c>
      <c r="G394" s="218"/>
      <c r="H394" s="218"/>
      <c r="I394" s="221"/>
      <c r="J394" s="222">
        <f>BK394</f>
        <v>0</v>
      </c>
      <c r="K394" s="218"/>
      <c r="L394" s="223"/>
      <c r="M394" s="224"/>
      <c r="N394" s="225"/>
      <c r="O394" s="225"/>
      <c r="P394" s="226">
        <f>P395</f>
        <v>0</v>
      </c>
      <c r="Q394" s="225"/>
      <c r="R394" s="226">
        <f>R395</f>
        <v>0</v>
      </c>
      <c r="S394" s="225"/>
      <c r="T394" s="227">
        <f>T395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8" t="s">
        <v>162</v>
      </c>
      <c r="AT394" s="229" t="s">
        <v>72</v>
      </c>
      <c r="AU394" s="229" t="s">
        <v>73</v>
      </c>
      <c r="AY394" s="228" t="s">
        <v>144</v>
      </c>
      <c r="BK394" s="230">
        <f>BK395</f>
        <v>0</v>
      </c>
    </row>
    <row r="395" s="12" customFormat="1" ht="22.8" customHeight="1">
      <c r="A395" s="12"/>
      <c r="B395" s="217"/>
      <c r="C395" s="218"/>
      <c r="D395" s="219" t="s">
        <v>72</v>
      </c>
      <c r="E395" s="231" t="s">
        <v>585</v>
      </c>
      <c r="F395" s="231" t="s">
        <v>586</v>
      </c>
      <c r="G395" s="218"/>
      <c r="H395" s="218"/>
      <c r="I395" s="221"/>
      <c r="J395" s="232">
        <f>BK395</f>
        <v>0</v>
      </c>
      <c r="K395" s="218"/>
      <c r="L395" s="223"/>
      <c r="M395" s="224"/>
      <c r="N395" s="225"/>
      <c r="O395" s="225"/>
      <c r="P395" s="226">
        <f>SUM(P396:P400)</f>
        <v>0</v>
      </c>
      <c r="Q395" s="225"/>
      <c r="R395" s="226">
        <f>SUM(R396:R400)</f>
        <v>0</v>
      </c>
      <c r="S395" s="225"/>
      <c r="T395" s="227">
        <f>SUM(T396:T400)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28" t="s">
        <v>162</v>
      </c>
      <c r="AT395" s="229" t="s">
        <v>72</v>
      </c>
      <c r="AU395" s="229" t="s">
        <v>81</v>
      </c>
      <c r="AY395" s="228" t="s">
        <v>144</v>
      </c>
      <c r="BK395" s="230">
        <f>SUM(BK396:BK400)</f>
        <v>0</v>
      </c>
    </row>
    <row r="396" s="2" customFormat="1" ht="19.8" customHeight="1">
      <c r="A396" s="37"/>
      <c r="B396" s="38"/>
      <c r="C396" s="233" t="s">
        <v>587</v>
      </c>
      <c r="D396" s="233" t="s">
        <v>146</v>
      </c>
      <c r="E396" s="234" t="s">
        <v>588</v>
      </c>
      <c r="F396" s="235" t="s">
        <v>589</v>
      </c>
      <c r="G396" s="236" t="s">
        <v>590</v>
      </c>
      <c r="H396" s="237">
        <v>14</v>
      </c>
      <c r="I396" s="238"/>
      <c r="J396" s="239">
        <f>ROUND(I396*H396,2)</f>
        <v>0</v>
      </c>
      <c r="K396" s="240"/>
      <c r="L396" s="43"/>
      <c r="M396" s="241" t="s">
        <v>1</v>
      </c>
      <c r="N396" s="242" t="s">
        <v>38</v>
      </c>
      <c r="O396" s="90"/>
      <c r="P396" s="243">
        <f>O396*H396</f>
        <v>0</v>
      </c>
      <c r="Q396" s="243">
        <v>0</v>
      </c>
      <c r="R396" s="243">
        <f>Q396*H396</f>
        <v>0</v>
      </c>
      <c r="S396" s="243">
        <v>0</v>
      </c>
      <c r="T396" s="244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45" t="s">
        <v>455</v>
      </c>
      <c r="AT396" s="245" t="s">
        <v>146</v>
      </c>
      <c r="AU396" s="245" t="s">
        <v>83</v>
      </c>
      <c r="AY396" s="16" t="s">
        <v>144</v>
      </c>
      <c r="BE396" s="246">
        <f>IF(N396="základní",J396,0)</f>
        <v>0</v>
      </c>
      <c r="BF396" s="246">
        <f>IF(N396="snížená",J396,0)</f>
        <v>0</v>
      </c>
      <c r="BG396" s="246">
        <f>IF(N396="zákl. přenesená",J396,0)</f>
        <v>0</v>
      </c>
      <c r="BH396" s="246">
        <f>IF(N396="sníž. přenesená",J396,0)</f>
        <v>0</v>
      </c>
      <c r="BI396" s="246">
        <f>IF(N396="nulová",J396,0)</f>
        <v>0</v>
      </c>
      <c r="BJ396" s="16" t="s">
        <v>81</v>
      </c>
      <c r="BK396" s="246">
        <f>ROUND(I396*H396,2)</f>
        <v>0</v>
      </c>
      <c r="BL396" s="16" t="s">
        <v>455</v>
      </c>
      <c r="BM396" s="245" t="s">
        <v>591</v>
      </c>
    </row>
    <row r="397" s="2" customFormat="1">
      <c r="A397" s="37"/>
      <c r="B397" s="38"/>
      <c r="C397" s="39"/>
      <c r="D397" s="247" t="s">
        <v>152</v>
      </c>
      <c r="E397" s="39"/>
      <c r="F397" s="248" t="s">
        <v>589</v>
      </c>
      <c r="G397" s="39"/>
      <c r="H397" s="39"/>
      <c r="I397" s="200"/>
      <c r="J397" s="39"/>
      <c r="K397" s="39"/>
      <c r="L397" s="43"/>
      <c r="M397" s="249"/>
      <c r="N397" s="250"/>
      <c r="O397" s="90"/>
      <c r="P397" s="90"/>
      <c r="Q397" s="90"/>
      <c r="R397" s="90"/>
      <c r="S397" s="90"/>
      <c r="T397" s="91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152</v>
      </c>
      <c r="AU397" s="16" t="s">
        <v>83</v>
      </c>
    </row>
    <row r="398" s="2" customFormat="1" ht="19.8" customHeight="1">
      <c r="A398" s="37"/>
      <c r="B398" s="38"/>
      <c r="C398" s="233" t="s">
        <v>592</v>
      </c>
      <c r="D398" s="233" t="s">
        <v>146</v>
      </c>
      <c r="E398" s="234" t="s">
        <v>593</v>
      </c>
      <c r="F398" s="235" t="s">
        <v>594</v>
      </c>
      <c r="G398" s="236" t="s">
        <v>290</v>
      </c>
      <c r="H398" s="237">
        <v>433</v>
      </c>
      <c r="I398" s="238"/>
      <c r="J398" s="239">
        <f>ROUND(I398*H398,2)</f>
        <v>0</v>
      </c>
      <c r="K398" s="240"/>
      <c r="L398" s="43"/>
      <c r="M398" s="241" t="s">
        <v>1</v>
      </c>
      <c r="N398" s="242" t="s">
        <v>38</v>
      </c>
      <c r="O398" s="90"/>
      <c r="P398" s="243">
        <f>O398*H398</f>
        <v>0</v>
      </c>
      <c r="Q398" s="243">
        <v>0</v>
      </c>
      <c r="R398" s="243">
        <f>Q398*H398</f>
        <v>0</v>
      </c>
      <c r="S398" s="243">
        <v>0</v>
      </c>
      <c r="T398" s="244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45" t="s">
        <v>455</v>
      </c>
      <c r="AT398" s="245" t="s">
        <v>146</v>
      </c>
      <c r="AU398" s="245" t="s">
        <v>83</v>
      </c>
      <c r="AY398" s="16" t="s">
        <v>144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16" t="s">
        <v>81</v>
      </c>
      <c r="BK398" s="246">
        <f>ROUND(I398*H398,2)</f>
        <v>0</v>
      </c>
      <c r="BL398" s="16" t="s">
        <v>455</v>
      </c>
      <c r="BM398" s="245" t="s">
        <v>595</v>
      </c>
    </row>
    <row r="399" s="2" customFormat="1">
      <c r="A399" s="37"/>
      <c r="B399" s="38"/>
      <c r="C399" s="39"/>
      <c r="D399" s="247" t="s">
        <v>152</v>
      </c>
      <c r="E399" s="39"/>
      <c r="F399" s="248" t="s">
        <v>594</v>
      </c>
      <c r="G399" s="39"/>
      <c r="H399" s="39"/>
      <c r="I399" s="200"/>
      <c r="J399" s="39"/>
      <c r="K399" s="39"/>
      <c r="L399" s="43"/>
      <c r="M399" s="249"/>
      <c r="N399" s="250"/>
      <c r="O399" s="90"/>
      <c r="P399" s="90"/>
      <c r="Q399" s="90"/>
      <c r="R399" s="90"/>
      <c r="S399" s="90"/>
      <c r="T399" s="91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152</v>
      </c>
      <c r="AU399" s="16" t="s">
        <v>83</v>
      </c>
    </row>
    <row r="400" s="13" customFormat="1">
      <c r="A400" s="13"/>
      <c r="B400" s="251"/>
      <c r="C400" s="252"/>
      <c r="D400" s="247" t="s">
        <v>153</v>
      </c>
      <c r="E400" s="253" t="s">
        <v>1</v>
      </c>
      <c r="F400" s="254" t="s">
        <v>596</v>
      </c>
      <c r="G400" s="252"/>
      <c r="H400" s="255">
        <v>433</v>
      </c>
      <c r="I400" s="256"/>
      <c r="J400" s="252"/>
      <c r="K400" s="252"/>
      <c r="L400" s="257"/>
      <c r="M400" s="284"/>
      <c r="N400" s="285"/>
      <c r="O400" s="285"/>
      <c r="P400" s="285"/>
      <c r="Q400" s="285"/>
      <c r="R400" s="285"/>
      <c r="S400" s="285"/>
      <c r="T400" s="28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61" t="s">
        <v>153</v>
      </c>
      <c r="AU400" s="261" t="s">
        <v>83</v>
      </c>
      <c r="AV400" s="13" t="s">
        <v>83</v>
      </c>
      <c r="AW400" s="13" t="s">
        <v>30</v>
      </c>
      <c r="AX400" s="13" t="s">
        <v>81</v>
      </c>
      <c r="AY400" s="261" t="s">
        <v>144</v>
      </c>
    </row>
    <row r="401" s="2" customFormat="1" ht="6.96" customHeight="1">
      <c r="A401" s="37"/>
      <c r="B401" s="65"/>
      <c r="C401" s="66"/>
      <c r="D401" s="66"/>
      <c r="E401" s="66"/>
      <c r="F401" s="66"/>
      <c r="G401" s="66"/>
      <c r="H401" s="66"/>
      <c r="I401" s="66"/>
      <c r="J401" s="66"/>
      <c r="K401" s="66"/>
      <c r="L401" s="43"/>
      <c r="M401" s="37"/>
      <c r="O401" s="37"/>
      <c r="P401" s="37"/>
      <c r="Q401" s="37"/>
      <c r="R401" s="37"/>
      <c r="S401" s="37"/>
      <c r="T401" s="37"/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</row>
  </sheetData>
  <sheetProtection sheet="1" autoFilter="0" formatColumns="0" formatRows="0" objects="1" scenarios="1" spinCount="100000" saltValue="h+kwb9cGkt6RTo7DDdzBacgGewPs85cqIqnho92mv+CmCIVTW5ja7x3YIFykg6y3izeO1806Udk3R6n+yDlLoQ==" hashValue="f0+Zlym5qQwZCrwkmPEaR1Sw4VZWtzJ25/sJhrnYCUildV1SYTSPMeKMrW04TueZtbp683H5MUxd95cL3P84YA==" algorithmName="SHA-512" password="CC35"/>
  <autoFilter ref="C139:K400"/>
  <mergeCells count="14">
    <mergeCell ref="E7:H7"/>
    <mergeCell ref="E9:H9"/>
    <mergeCell ref="E18:H18"/>
    <mergeCell ref="E27:H27"/>
    <mergeCell ref="E85:H85"/>
    <mergeCell ref="E87:H87"/>
    <mergeCell ref="D114:F114"/>
    <mergeCell ref="D115:F115"/>
    <mergeCell ref="D116:F116"/>
    <mergeCell ref="D117:F117"/>
    <mergeCell ref="D118:F118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4.4" customHeight="1">
      <c r="B7" s="19"/>
      <c r="E7" s="140" t="str">
        <f>'Rekapitulace stavby'!K6</f>
        <v>Střední škola zemědělská a veterinární Lanškroun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5.6" customHeight="1">
      <c r="A9" s="37"/>
      <c r="B9" s="43"/>
      <c r="C9" s="37"/>
      <c r="D9" s="37"/>
      <c r="E9" s="141" t="s">
        <v>597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5. 4. 2022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21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142" t="s">
        <v>98</v>
      </c>
      <c r="E30" s="37"/>
      <c r="F30" s="37"/>
      <c r="G30" s="37"/>
      <c r="H30" s="37"/>
      <c r="I30" s="37"/>
      <c r="J30" s="149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0" t="s">
        <v>99</v>
      </c>
      <c r="E31" s="37"/>
      <c r="F31" s="37"/>
      <c r="G31" s="37"/>
      <c r="H31" s="37"/>
      <c r="I31" s="37"/>
      <c r="J31" s="149">
        <f>J111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33</v>
      </c>
      <c r="E32" s="37"/>
      <c r="F32" s="37"/>
      <c r="G32" s="37"/>
      <c r="H32" s="37"/>
      <c r="I32" s="37"/>
      <c r="J32" s="152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8"/>
      <c r="E33" s="148"/>
      <c r="F33" s="148"/>
      <c r="G33" s="148"/>
      <c r="H33" s="148"/>
      <c r="I33" s="148"/>
      <c r="J33" s="148"/>
      <c r="K33" s="148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35</v>
      </c>
      <c r="G34" s="37"/>
      <c r="H34" s="37"/>
      <c r="I34" s="153" t="s">
        <v>34</v>
      </c>
      <c r="J34" s="153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37</v>
      </c>
      <c r="E35" s="139" t="s">
        <v>38</v>
      </c>
      <c r="F35" s="155">
        <f>ROUND((SUM(BE111:BE118) + SUM(BE138:BE310)),  2)</f>
        <v>0</v>
      </c>
      <c r="G35" s="37"/>
      <c r="H35" s="37"/>
      <c r="I35" s="156">
        <v>0.20999999999999999</v>
      </c>
      <c r="J35" s="155">
        <f>ROUND(((SUM(BE111:BE118) + SUM(BE138:BE310))*I35),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9" t="s">
        <v>39</v>
      </c>
      <c r="F36" s="155">
        <f>ROUND((SUM(BF111:BF118) + SUM(BF138:BF310)),  2)</f>
        <v>0</v>
      </c>
      <c r="G36" s="37"/>
      <c r="H36" s="37"/>
      <c r="I36" s="156">
        <v>0.14999999999999999</v>
      </c>
      <c r="J36" s="155">
        <f>ROUND(((SUM(BF111:BF118) + SUM(BF138:BF310))*I36),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40</v>
      </c>
      <c r="F37" s="155">
        <f>ROUND((SUM(BG111:BG118) + SUM(BG138:BG310)),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9" t="s">
        <v>41</v>
      </c>
      <c r="F38" s="155">
        <f>ROUND((SUM(BH111:BH118) + SUM(BH138:BH310)),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9" t="s">
        <v>42</v>
      </c>
      <c r="F39" s="155">
        <f>ROUND((SUM(BI111:BI118) + SUM(BI138:BI310)),  2)</f>
        <v>0</v>
      </c>
      <c r="G39" s="37"/>
      <c r="H39" s="37"/>
      <c r="I39" s="156">
        <v>0</v>
      </c>
      <c r="J39" s="155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62">
        <f>SUM(J32:J39)</f>
        <v>0</v>
      </c>
      <c r="K41" s="163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4.4" customHeight="1">
      <c r="A85" s="37"/>
      <c r="B85" s="38"/>
      <c r="C85" s="39"/>
      <c r="D85" s="39"/>
      <c r="E85" s="175" t="str">
        <f>E7</f>
        <v>Střední škola zemědělská a veterinární Lanškroun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5.6" customHeight="1">
      <c r="A87" s="37"/>
      <c r="B87" s="38"/>
      <c r="C87" s="39"/>
      <c r="D87" s="39"/>
      <c r="E87" s="75" t="str">
        <f>E9</f>
        <v xml:space="preserve">IO 02 - Hospodaření  se srážkoými vodami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5. 4. 2022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6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6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9" t="s">
        <v>103</v>
      </c>
      <c r="D96" s="39"/>
      <c r="E96" s="39"/>
      <c r="F96" s="39"/>
      <c r="G96" s="39"/>
      <c r="H96" s="39"/>
      <c r="I96" s="39"/>
      <c r="J96" s="109">
        <f>J138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hidden="1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J139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J140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107</v>
      </c>
      <c r="E99" s="189"/>
      <c r="F99" s="189"/>
      <c r="G99" s="189"/>
      <c r="H99" s="189"/>
      <c r="I99" s="189"/>
      <c r="J99" s="190">
        <f>J193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109</v>
      </c>
      <c r="E100" s="189"/>
      <c r="F100" s="189"/>
      <c r="G100" s="189"/>
      <c r="H100" s="189"/>
      <c r="I100" s="189"/>
      <c r="J100" s="190">
        <f>J202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110</v>
      </c>
      <c r="E101" s="189"/>
      <c r="F101" s="189"/>
      <c r="G101" s="189"/>
      <c r="H101" s="189"/>
      <c r="I101" s="189"/>
      <c r="J101" s="190">
        <f>J235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111</v>
      </c>
      <c r="E102" s="189"/>
      <c r="F102" s="189"/>
      <c r="G102" s="189"/>
      <c r="H102" s="189"/>
      <c r="I102" s="189"/>
      <c r="J102" s="190">
        <f>J238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112</v>
      </c>
      <c r="E103" s="189"/>
      <c r="F103" s="189"/>
      <c r="G103" s="189"/>
      <c r="H103" s="189"/>
      <c r="I103" s="189"/>
      <c r="J103" s="190">
        <f>J295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114</v>
      </c>
      <c r="E104" s="189"/>
      <c r="F104" s="189"/>
      <c r="G104" s="189"/>
      <c r="H104" s="189"/>
      <c r="I104" s="189"/>
      <c r="J104" s="190">
        <f>J298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0"/>
      <c r="C105" s="181"/>
      <c r="D105" s="182" t="s">
        <v>115</v>
      </c>
      <c r="E105" s="183"/>
      <c r="F105" s="183"/>
      <c r="G105" s="183"/>
      <c r="H105" s="183"/>
      <c r="I105" s="183"/>
      <c r="J105" s="184">
        <f>J301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6"/>
      <c r="C106" s="187"/>
      <c r="D106" s="188" t="s">
        <v>116</v>
      </c>
      <c r="E106" s="189"/>
      <c r="F106" s="189"/>
      <c r="G106" s="189"/>
      <c r="H106" s="189"/>
      <c r="I106" s="189"/>
      <c r="J106" s="190">
        <f>J302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80"/>
      <c r="C107" s="181"/>
      <c r="D107" s="182" t="s">
        <v>117</v>
      </c>
      <c r="E107" s="183"/>
      <c r="F107" s="183"/>
      <c r="G107" s="183"/>
      <c r="H107" s="183"/>
      <c r="I107" s="183"/>
      <c r="J107" s="184">
        <f>J305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186"/>
      <c r="C108" s="187"/>
      <c r="D108" s="188" t="s">
        <v>118</v>
      </c>
      <c r="E108" s="189"/>
      <c r="F108" s="189"/>
      <c r="G108" s="189"/>
      <c r="H108" s="189"/>
      <c r="I108" s="189"/>
      <c r="J108" s="190">
        <f>J306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hidden="1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hidden="1" s="2" customFormat="1" ht="29.28" customHeight="1">
      <c r="A111" s="37"/>
      <c r="B111" s="38"/>
      <c r="C111" s="179" t="s">
        <v>119</v>
      </c>
      <c r="D111" s="39"/>
      <c r="E111" s="39"/>
      <c r="F111" s="39"/>
      <c r="G111" s="39"/>
      <c r="H111" s="39"/>
      <c r="I111" s="39"/>
      <c r="J111" s="192">
        <f>ROUND(J112 + J113 + J114 + J115 + J116 + J117,2)</f>
        <v>0</v>
      </c>
      <c r="K111" s="39"/>
      <c r="L111" s="62"/>
      <c r="N111" s="193" t="s">
        <v>37</v>
      </c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hidden="1" s="2" customFormat="1" ht="18" customHeight="1">
      <c r="A112" s="37"/>
      <c r="B112" s="38"/>
      <c r="C112" s="39"/>
      <c r="D112" s="194" t="s">
        <v>120</v>
      </c>
      <c r="E112" s="195"/>
      <c r="F112" s="195"/>
      <c r="G112" s="39"/>
      <c r="H112" s="39"/>
      <c r="I112" s="39"/>
      <c r="J112" s="196">
        <v>0</v>
      </c>
      <c r="K112" s="39"/>
      <c r="L112" s="197"/>
      <c r="M112" s="198"/>
      <c r="N112" s="199" t="s">
        <v>38</v>
      </c>
      <c r="O112" s="198"/>
      <c r="P112" s="198"/>
      <c r="Q112" s="198"/>
      <c r="R112" s="198"/>
      <c r="S112" s="200"/>
      <c r="T112" s="200"/>
      <c r="U112" s="200"/>
      <c r="V112" s="200"/>
      <c r="W112" s="200"/>
      <c r="X112" s="200"/>
      <c r="Y112" s="200"/>
      <c r="Z112" s="200"/>
      <c r="AA112" s="200"/>
      <c r="AB112" s="200"/>
      <c r="AC112" s="200"/>
      <c r="AD112" s="200"/>
      <c r="AE112" s="200"/>
      <c r="AF112" s="198"/>
      <c r="AG112" s="198"/>
      <c r="AH112" s="198"/>
      <c r="AI112" s="198"/>
      <c r="AJ112" s="198"/>
      <c r="AK112" s="198"/>
      <c r="AL112" s="198"/>
      <c r="AM112" s="198"/>
      <c r="AN112" s="198"/>
      <c r="AO112" s="198"/>
      <c r="AP112" s="198"/>
      <c r="AQ112" s="198"/>
      <c r="AR112" s="198"/>
      <c r="AS112" s="198"/>
      <c r="AT112" s="198"/>
      <c r="AU112" s="198"/>
      <c r="AV112" s="198"/>
      <c r="AW112" s="198"/>
      <c r="AX112" s="198"/>
      <c r="AY112" s="201" t="s">
        <v>121</v>
      </c>
      <c r="AZ112" s="198"/>
      <c r="BA112" s="198"/>
      <c r="BB112" s="198"/>
      <c r="BC112" s="198"/>
      <c r="BD112" s="198"/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01" t="s">
        <v>81</v>
      </c>
      <c r="BK112" s="198"/>
      <c r="BL112" s="198"/>
      <c r="BM112" s="198"/>
    </row>
    <row r="113" hidden="1" s="2" customFormat="1" ht="18" customHeight="1">
      <c r="A113" s="37"/>
      <c r="B113" s="38"/>
      <c r="C113" s="39"/>
      <c r="D113" s="194" t="s">
        <v>122</v>
      </c>
      <c r="E113" s="195"/>
      <c r="F113" s="195"/>
      <c r="G113" s="39"/>
      <c r="H113" s="39"/>
      <c r="I113" s="39"/>
      <c r="J113" s="196">
        <v>0</v>
      </c>
      <c r="K113" s="39"/>
      <c r="L113" s="197"/>
      <c r="M113" s="198"/>
      <c r="N113" s="199" t="s">
        <v>38</v>
      </c>
      <c r="O113" s="198"/>
      <c r="P113" s="198"/>
      <c r="Q113" s="198"/>
      <c r="R113" s="198"/>
      <c r="S113" s="200"/>
      <c r="T113" s="200"/>
      <c r="U113" s="200"/>
      <c r="V113" s="200"/>
      <c r="W113" s="200"/>
      <c r="X113" s="200"/>
      <c r="Y113" s="200"/>
      <c r="Z113" s="200"/>
      <c r="AA113" s="200"/>
      <c r="AB113" s="200"/>
      <c r="AC113" s="200"/>
      <c r="AD113" s="200"/>
      <c r="AE113" s="200"/>
      <c r="AF113" s="198"/>
      <c r="AG113" s="198"/>
      <c r="AH113" s="198"/>
      <c r="AI113" s="198"/>
      <c r="AJ113" s="198"/>
      <c r="AK113" s="198"/>
      <c r="AL113" s="198"/>
      <c r="AM113" s="198"/>
      <c r="AN113" s="198"/>
      <c r="AO113" s="198"/>
      <c r="AP113" s="198"/>
      <c r="AQ113" s="198"/>
      <c r="AR113" s="198"/>
      <c r="AS113" s="198"/>
      <c r="AT113" s="198"/>
      <c r="AU113" s="198"/>
      <c r="AV113" s="198"/>
      <c r="AW113" s="198"/>
      <c r="AX113" s="198"/>
      <c r="AY113" s="201" t="s">
        <v>121</v>
      </c>
      <c r="AZ113" s="198"/>
      <c r="BA113" s="198"/>
      <c r="BB113" s="198"/>
      <c r="BC113" s="198"/>
      <c r="BD113" s="198"/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01" t="s">
        <v>81</v>
      </c>
      <c r="BK113" s="198"/>
      <c r="BL113" s="198"/>
      <c r="BM113" s="198"/>
    </row>
    <row r="114" hidden="1" s="2" customFormat="1" ht="18" customHeight="1">
      <c r="A114" s="37"/>
      <c r="B114" s="38"/>
      <c r="C114" s="39"/>
      <c r="D114" s="194" t="s">
        <v>123</v>
      </c>
      <c r="E114" s="195"/>
      <c r="F114" s="195"/>
      <c r="G114" s="39"/>
      <c r="H114" s="39"/>
      <c r="I114" s="39"/>
      <c r="J114" s="196">
        <v>0</v>
      </c>
      <c r="K114" s="39"/>
      <c r="L114" s="197"/>
      <c r="M114" s="198"/>
      <c r="N114" s="199" t="s">
        <v>38</v>
      </c>
      <c r="O114" s="198"/>
      <c r="P114" s="198"/>
      <c r="Q114" s="198"/>
      <c r="R114" s="198"/>
      <c r="S114" s="200"/>
      <c r="T114" s="200"/>
      <c r="U114" s="200"/>
      <c r="V114" s="200"/>
      <c r="W114" s="200"/>
      <c r="X114" s="200"/>
      <c r="Y114" s="200"/>
      <c r="Z114" s="200"/>
      <c r="AA114" s="200"/>
      <c r="AB114" s="200"/>
      <c r="AC114" s="200"/>
      <c r="AD114" s="200"/>
      <c r="AE114" s="200"/>
      <c r="AF114" s="198"/>
      <c r="AG114" s="198"/>
      <c r="AH114" s="198"/>
      <c r="AI114" s="198"/>
      <c r="AJ114" s="198"/>
      <c r="AK114" s="198"/>
      <c r="AL114" s="198"/>
      <c r="AM114" s="198"/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201" t="s">
        <v>121</v>
      </c>
      <c r="AZ114" s="198"/>
      <c r="BA114" s="198"/>
      <c r="BB114" s="198"/>
      <c r="BC114" s="198"/>
      <c r="BD114" s="198"/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01" t="s">
        <v>81</v>
      </c>
      <c r="BK114" s="198"/>
      <c r="BL114" s="198"/>
      <c r="BM114" s="198"/>
    </row>
    <row r="115" hidden="1" s="2" customFormat="1" ht="18" customHeight="1">
      <c r="A115" s="37"/>
      <c r="B115" s="38"/>
      <c r="C115" s="39"/>
      <c r="D115" s="194" t="s">
        <v>124</v>
      </c>
      <c r="E115" s="195"/>
      <c r="F115" s="195"/>
      <c r="G115" s="39"/>
      <c r="H115" s="39"/>
      <c r="I115" s="39"/>
      <c r="J115" s="196">
        <v>0</v>
      </c>
      <c r="K115" s="39"/>
      <c r="L115" s="197"/>
      <c r="M115" s="198"/>
      <c r="N115" s="199" t="s">
        <v>38</v>
      </c>
      <c r="O115" s="198"/>
      <c r="P115" s="198"/>
      <c r="Q115" s="198"/>
      <c r="R115" s="198"/>
      <c r="S115" s="200"/>
      <c r="T115" s="200"/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/>
      <c r="AF115" s="198"/>
      <c r="AG115" s="198"/>
      <c r="AH115" s="198"/>
      <c r="AI115" s="198"/>
      <c r="AJ115" s="198"/>
      <c r="AK115" s="198"/>
      <c r="AL115" s="198"/>
      <c r="AM115" s="198"/>
      <c r="AN115" s="198"/>
      <c r="AO115" s="198"/>
      <c r="AP115" s="198"/>
      <c r="AQ115" s="198"/>
      <c r="AR115" s="198"/>
      <c r="AS115" s="198"/>
      <c r="AT115" s="198"/>
      <c r="AU115" s="198"/>
      <c r="AV115" s="198"/>
      <c r="AW115" s="198"/>
      <c r="AX115" s="198"/>
      <c r="AY115" s="201" t="s">
        <v>121</v>
      </c>
      <c r="AZ115" s="198"/>
      <c r="BA115" s="198"/>
      <c r="BB115" s="198"/>
      <c r="BC115" s="198"/>
      <c r="BD115" s="198"/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01" t="s">
        <v>81</v>
      </c>
      <c r="BK115" s="198"/>
      <c r="BL115" s="198"/>
      <c r="BM115" s="198"/>
    </row>
    <row r="116" hidden="1" s="2" customFormat="1" ht="18" customHeight="1">
      <c r="A116" s="37"/>
      <c r="B116" s="38"/>
      <c r="C116" s="39"/>
      <c r="D116" s="194" t="s">
        <v>125</v>
      </c>
      <c r="E116" s="195"/>
      <c r="F116" s="195"/>
      <c r="G116" s="39"/>
      <c r="H116" s="39"/>
      <c r="I116" s="39"/>
      <c r="J116" s="196">
        <v>0</v>
      </c>
      <c r="K116" s="39"/>
      <c r="L116" s="197"/>
      <c r="M116" s="198"/>
      <c r="N116" s="199" t="s">
        <v>38</v>
      </c>
      <c r="O116" s="198"/>
      <c r="P116" s="198"/>
      <c r="Q116" s="198"/>
      <c r="R116" s="198"/>
      <c r="S116" s="200"/>
      <c r="T116" s="200"/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/>
      <c r="AF116" s="198"/>
      <c r="AG116" s="198"/>
      <c r="AH116" s="198"/>
      <c r="AI116" s="198"/>
      <c r="AJ116" s="198"/>
      <c r="AK116" s="198"/>
      <c r="AL116" s="198"/>
      <c r="AM116" s="198"/>
      <c r="AN116" s="198"/>
      <c r="AO116" s="198"/>
      <c r="AP116" s="198"/>
      <c r="AQ116" s="198"/>
      <c r="AR116" s="198"/>
      <c r="AS116" s="198"/>
      <c r="AT116" s="198"/>
      <c r="AU116" s="198"/>
      <c r="AV116" s="198"/>
      <c r="AW116" s="198"/>
      <c r="AX116" s="198"/>
      <c r="AY116" s="201" t="s">
        <v>121</v>
      </c>
      <c r="AZ116" s="198"/>
      <c r="BA116" s="198"/>
      <c r="BB116" s="198"/>
      <c r="BC116" s="198"/>
      <c r="BD116" s="198"/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01" t="s">
        <v>81</v>
      </c>
      <c r="BK116" s="198"/>
      <c r="BL116" s="198"/>
      <c r="BM116" s="198"/>
    </row>
    <row r="117" hidden="1" s="2" customFormat="1" ht="18" customHeight="1">
      <c r="A117" s="37"/>
      <c r="B117" s="38"/>
      <c r="C117" s="39"/>
      <c r="D117" s="195" t="s">
        <v>126</v>
      </c>
      <c r="E117" s="39"/>
      <c r="F117" s="39"/>
      <c r="G117" s="39"/>
      <c r="H117" s="39"/>
      <c r="I117" s="39"/>
      <c r="J117" s="196">
        <f>ROUND(J30*T117,2)</f>
        <v>0</v>
      </c>
      <c r="K117" s="39"/>
      <c r="L117" s="197"/>
      <c r="M117" s="198"/>
      <c r="N117" s="199" t="s">
        <v>38</v>
      </c>
      <c r="O117" s="198"/>
      <c r="P117" s="198"/>
      <c r="Q117" s="198"/>
      <c r="R117" s="198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198"/>
      <c r="AG117" s="198"/>
      <c r="AH117" s="198"/>
      <c r="AI117" s="198"/>
      <c r="AJ117" s="198"/>
      <c r="AK117" s="198"/>
      <c r="AL117" s="198"/>
      <c r="AM117" s="198"/>
      <c r="AN117" s="198"/>
      <c r="AO117" s="198"/>
      <c r="AP117" s="198"/>
      <c r="AQ117" s="198"/>
      <c r="AR117" s="198"/>
      <c r="AS117" s="198"/>
      <c r="AT117" s="198"/>
      <c r="AU117" s="198"/>
      <c r="AV117" s="198"/>
      <c r="AW117" s="198"/>
      <c r="AX117" s="198"/>
      <c r="AY117" s="201" t="s">
        <v>127</v>
      </c>
      <c r="AZ117" s="198"/>
      <c r="BA117" s="198"/>
      <c r="BB117" s="198"/>
      <c r="BC117" s="198"/>
      <c r="BD117" s="198"/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01" t="s">
        <v>81</v>
      </c>
      <c r="BK117" s="198"/>
      <c r="BL117" s="198"/>
      <c r="BM117" s="198"/>
    </row>
    <row r="118" hidden="1" s="2" customForma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hidden="1" s="2" customFormat="1" ht="29.28" customHeight="1">
      <c r="A119" s="37"/>
      <c r="B119" s="38"/>
      <c r="C119" s="203" t="s">
        <v>128</v>
      </c>
      <c r="D119" s="177"/>
      <c r="E119" s="177"/>
      <c r="F119" s="177"/>
      <c r="G119" s="177"/>
      <c r="H119" s="177"/>
      <c r="I119" s="177"/>
      <c r="J119" s="204">
        <f>ROUND(J96+J111,2)</f>
        <v>0</v>
      </c>
      <c r="K119" s="177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hidden="1" s="2" customFormat="1" ht="6.96" customHeight="1">
      <c r="A120" s="37"/>
      <c r="B120" s="65"/>
      <c r="C120" s="66"/>
      <c r="D120" s="66"/>
      <c r="E120" s="66"/>
      <c r="F120" s="66"/>
      <c r="G120" s="66"/>
      <c r="H120" s="66"/>
      <c r="I120" s="66"/>
      <c r="J120" s="66"/>
      <c r="K120" s="66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hidden="1"/>
    <row r="122" hidden="1"/>
    <row r="123" hidden="1"/>
    <row r="124" s="2" customFormat="1" ht="6.96" customHeight="1">
      <c r="A124" s="37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4.96" customHeight="1">
      <c r="A125" s="37"/>
      <c r="B125" s="38"/>
      <c r="C125" s="22" t="s">
        <v>129</v>
      </c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2" customHeight="1">
      <c r="A127" s="37"/>
      <c r="B127" s="38"/>
      <c r="C127" s="31" t="s">
        <v>16</v>
      </c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4.4" customHeight="1">
      <c r="A128" s="37"/>
      <c r="B128" s="38"/>
      <c r="C128" s="39"/>
      <c r="D128" s="39"/>
      <c r="E128" s="175" t="str">
        <f>E7</f>
        <v>Střední škola zemědělská a veterinární Lanškroun</v>
      </c>
      <c r="F128" s="31"/>
      <c r="G128" s="31"/>
      <c r="H128" s="31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2" customHeight="1">
      <c r="A129" s="37"/>
      <c r="B129" s="38"/>
      <c r="C129" s="31" t="s">
        <v>96</v>
      </c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6" customHeight="1">
      <c r="A130" s="37"/>
      <c r="B130" s="38"/>
      <c r="C130" s="39"/>
      <c r="D130" s="39"/>
      <c r="E130" s="75" t="str">
        <f>E9</f>
        <v xml:space="preserve">IO 02 - Hospodaření  se srážkoými vodami</v>
      </c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2" customHeight="1">
      <c r="A132" s="37"/>
      <c r="B132" s="38"/>
      <c r="C132" s="31" t="s">
        <v>20</v>
      </c>
      <c r="D132" s="39"/>
      <c r="E132" s="39"/>
      <c r="F132" s="26" t="str">
        <f>F12</f>
        <v xml:space="preserve"> </v>
      </c>
      <c r="G132" s="39"/>
      <c r="H132" s="39"/>
      <c r="I132" s="31" t="s">
        <v>22</v>
      </c>
      <c r="J132" s="78" t="str">
        <f>IF(J12="","",J12)</f>
        <v>5. 4. 2022</v>
      </c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6.96" customHeight="1">
      <c r="A133" s="37"/>
      <c r="B133" s="38"/>
      <c r="C133" s="39"/>
      <c r="D133" s="39"/>
      <c r="E133" s="39"/>
      <c r="F133" s="39"/>
      <c r="G133" s="39"/>
      <c r="H133" s="39"/>
      <c r="I133" s="39"/>
      <c r="J133" s="39"/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6" customHeight="1">
      <c r="A134" s="37"/>
      <c r="B134" s="38"/>
      <c r="C134" s="31" t="s">
        <v>24</v>
      </c>
      <c r="D134" s="39"/>
      <c r="E134" s="39"/>
      <c r="F134" s="26" t="str">
        <f>E15</f>
        <v xml:space="preserve"> </v>
      </c>
      <c r="G134" s="39"/>
      <c r="H134" s="39"/>
      <c r="I134" s="31" t="s">
        <v>29</v>
      </c>
      <c r="J134" s="35" t="str">
        <f>E21</f>
        <v xml:space="preserve"> 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5.6" customHeight="1">
      <c r="A135" s="37"/>
      <c r="B135" s="38"/>
      <c r="C135" s="31" t="s">
        <v>27</v>
      </c>
      <c r="D135" s="39"/>
      <c r="E135" s="39"/>
      <c r="F135" s="26" t="str">
        <f>IF(E18="","",E18)</f>
        <v>Vyplň údaj</v>
      </c>
      <c r="G135" s="39"/>
      <c r="H135" s="39"/>
      <c r="I135" s="31" t="s">
        <v>31</v>
      </c>
      <c r="J135" s="35" t="str">
        <f>E24</f>
        <v xml:space="preserve"> </v>
      </c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0.32" customHeight="1">
      <c r="A136" s="37"/>
      <c r="B136" s="38"/>
      <c r="C136" s="39"/>
      <c r="D136" s="39"/>
      <c r="E136" s="39"/>
      <c r="F136" s="39"/>
      <c r="G136" s="39"/>
      <c r="H136" s="39"/>
      <c r="I136" s="39"/>
      <c r="J136" s="39"/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11" customFormat="1" ht="29.28" customHeight="1">
      <c r="A137" s="205"/>
      <c r="B137" s="206"/>
      <c r="C137" s="207" t="s">
        <v>130</v>
      </c>
      <c r="D137" s="208" t="s">
        <v>58</v>
      </c>
      <c r="E137" s="208" t="s">
        <v>54</v>
      </c>
      <c r="F137" s="208" t="s">
        <v>55</v>
      </c>
      <c r="G137" s="208" t="s">
        <v>131</v>
      </c>
      <c r="H137" s="208" t="s">
        <v>132</v>
      </c>
      <c r="I137" s="208" t="s">
        <v>133</v>
      </c>
      <c r="J137" s="209" t="s">
        <v>102</v>
      </c>
      <c r="K137" s="210" t="s">
        <v>134</v>
      </c>
      <c r="L137" s="211"/>
      <c r="M137" s="99" t="s">
        <v>1</v>
      </c>
      <c r="N137" s="100" t="s">
        <v>37</v>
      </c>
      <c r="O137" s="100" t="s">
        <v>135</v>
      </c>
      <c r="P137" s="100" t="s">
        <v>136</v>
      </c>
      <c r="Q137" s="100" t="s">
        <v>137</v>
      </c>
      <c r="R137" s="100" t="s">
        <v>138</v>
      </c>
      <c r="S137" s="100" t="s">
        <v>139</v>
      </c>
      <c r="T137" s="101" t="s">
        <v>140</v>
      </c>
      <c r="U137" s="205"/>
      <c r="V137" s="205"/>
      <c r="W137" s="205"/>
      <c r="X137" s="205"/>
      <c r="Y137" s="205"/>
      <c r="Z137" s="205"/>
      <c r="AA137" s="205"/>
      <c r="AB137" s="205"/>
      <c r="AC137" s="205"/>
      <c r="AD137" s="205"/>
      <c r="AE137" s="205"/>
    </row>
    <row r="138" s="2" customFormat="1" ht="22.8" customHeight="1">
      <c r="A138" s="37"/>
      <c r="B138" s="38"/>
      <c r="C138" s="106" t="s">
        <v>141</v>
      </c>
      <c r="D138" s="39"/>
      <c r="E138" s="39"/>
      <c r="F138" s="39"/>
      <c r="G138" s="39"/>
      <c r="H138" s="39"/>
      <c r="I138" s="39"/>
      <c r="J138" s="212">
        <f>BK138</f>
        <v>0</v>
      </c>
      <c r="K138" s="39"/>
      <c r="L138" s="43"/>
      <c r="M138" s="102"/>
      <c r="N138" s="213"/>
      <c r="O138" s="103"/>
      <c r="P138" s="214">
        <f>P139+P301+P305</f>
        <v>0</v>
      </c>
      <c r="Q138" s="103"/>
      <c r="R138" s="214">
        <f>R139+R301+R305</f>
        <v>2173.9930435355213</v>
      </c>
      <c r="S138" s="103"/>
      <c r="T138" s="215">
        <f>T139+T301+T305</f>
        <v>155.06399999999999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72</v>
      </c>
      <c r="AU138" s="16" t="s">
        <v>104</v>
      </c>
      <c r="BK138" s="216">
        <f>BK139+BK301+BK305</f>
        <v>0</v>
      </c>
    </row>
    <row r="139" s="12" customFormat="1" ht="25.92" customHeight="1">
      <c r="A139" s="12"/>
      <c r="B139" s="217"/>
      <c r="C139" s="218"/>
      <c r="D139" s="219" t="s">
        <v>72</v>
      </c>
      <c r="E139" s="220" t="s">
        <v>142</v>
      </c>
      <c r="F139" s="220" t="s">
        <v>143</v>
      </c>
      <c r="G139" s="218"/>
      <c r="H139" s="218"/>
      <c r="I139" s="221"/>
      <c r="J139" s="222">
        <f>BK139</f>
        <v>0</v>
      </c>
      <c r="K139" s="218"/>
      <c r="L139" s="223"/>
      <c r="M139" s="224"/>
      <c r="N139" s="225"/>
      <c r="O139" s="225"/>
      <c r="P139" s="226">
        <f>P140+P193+P202+P235+P238+P295+P298</f>
        <v>0</v>
      </c>
      <c r="Q139" s="225"/>
      <c r="R139" s="226">
        <f>R140+R193+R202+R235+R238+R295+R298</f>
        <v>2173.9630435355211</v>
      </c>
      <c r="S139" s="225"/>
      <c r="T139" s="227">
        <f>T140+T193+T202+T235+T238+T295+T298</f>
        <v>155.06399999999999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8" t="s">
        <v>81</v>
      </c>
      <c r="AT139" s="229" t="s">
        <v>72</v>
      </c>
      <c r="AU139" s="229" t="s">
        <v>73</v>
      </c>
      <c r="AY139" s="228" t="s">
        <v>144</v>
      </c>
      <c r="BK139" s="230">
        <f>BK140+BK193+BK202+BK235+BK238+BK295+BK298</f>
        <v>0</v>
      </c>
    </row>
    <row r="140" s="12" customFormat="1" ht="22.8" customHeight="1">
      <c r="A140" s="12"/>
      <c r="B140" s="217"/>
      <c r="C140" s="218"/>
      <c r="D140" s="219" t="s">
        <v>72</v>
      </c>
      <c r="E140" s="231" t="s">
        <v>81</v>
      </c>
      <c r="F140" s="231" t="s">
        <v>145</v>
      </c>
      <c r="G140" s="218"/>
      <c r="H140" s="218"/>
      <c r="I140" s="221"/>
      <c r="J140" s="232">
        <f>BK140</f>
        <v>0</v>
      </c>
      <c r="K140" s="218"/>
      <c r="L140" s="223"/>
      <c r="M140" s="224"/>
      <c r="N140" s="225"/>
      <c r="O140" s="225"/>
      <c r="P140" s="226">
        <f>SUM(P141:P192)</f>
        <v>0</v>
      </c>
      <c r="Q140" s="225"/>
      <c r="R140" s="226">
        <f>SUM(R141:R192)</f>
        <v>1546.9964531199998</v>
      </c>
      <c r="S140" s="225"/>
      <c r="T140" s="227">
        <f>SUM(T141:T192)</f>
        <v>155.06399999999999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8" t="s">
        <v>81</v>
      </c>
      <c r="AT140" s="229" t="s">
        <v>72</v>
      </c>
      <c r="AU140" s="229" t="s">
        <v>81</v>
      </c>
      <c r="AY140" s="228" t="s">
        <v>144</v>
      </c>
      <c r="BK140" s="230">
        <f>SUM(BK141:BK192)</f>
        <v>0</v>
      </c>
    </row>
    <row r="141" s="2" customFormat="1" ht="14.4" customHeight="1">
      <c r="A141" s="37"/>
      <c r="B141" s="38"/>
      <c r="C141" s="233" t="s">
        <v>81</v>
      </c>
      <c r="D141" s="233" t="s">
        <v>146</v>
      </c>
      <c r="E141" s="234" t="s">
        <v>166</v>
      </c>
      <c r="F141" s="235" t="s">
        <v>167</v>
      </c>
      <c r="G141" s="236" t="s">
        <v>149</v>
      </c>
      <c r="H141" s="237">
        <v>436.80000000000001</v>
      </c>
      <c r="I141" s="238"/>
      <c r="J141" s="239">
        <f>ROUND(I141*H141,2)</f>
        <v>0</v>
      </c>
      <c r="K141" s="240"/>
      <c r="L141" s="43"/>
      <c r="M141" s="241" t="s">
        <v>1</v>
      </c>
      <c r="N141" s="242" t="s">
        <v>38</v>
      </c>
      <c r="O141" s="90"/>
      <c r="P141" s="243">
        <f>O141*H141</f>
        <v>0</v>
      </c>
      <c r="Q141" s="243">
        <v>0</v>
      </c>
      <c r="R141" s="243">
        <f>Q141*H141</f>
        <v>0</v>
      </c>
      <c r="S141" s="243">
        <v>0.35499999999999998</v>
      </c>
      <c r="T141" s="244">
        <f>S141*H141</f>
        <v>155.06399999999999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45" t="s">
        <v>150</v>
      </c>
      <c r="AT141" s="245" t="s">
        <v>146</v>
      </c>
      <c r="AU141" s="245" t="s">
        <v>83</v>
      </c>
      <c r="AY141" s="16" t="s">
        <v>144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6" t="s">
        <v>81</v>
      </c>
      <c r="BK141" s="246">
        <f>ROUND(I141*H141,2)</f>
        <v>0</v>
      </c>
      <c r="BL141" s="16" t="s">
        <v>150</v>
      </c>
      <c r="BM141" s="245" t="s">
        <v>598</v>
      </c>
    </row>
    <row r="142" s="2" customFormat="1">
      <c r="A142" s="37"/>
      <c r="B142" s="38"/>
      <c r="C142" s="39"/>
      <c r="D142" s="247" t="s">
        <v>152</v>
      </c>
      <c r="E142" s="39"/>
      <c r="F142" s="248" t="s">
        <v>167</v>
      </c>
      <c r="G142" s="39"/>
      <c r="H142" s="39"/>
      <c r="I142" s="200"/>
      <c r="J142" s="39"/>
      <c r="K142" s="39"/>
      <c r="L142" s="43"/>
      <c r="M142" s="249"/>
      <c r="N142" s="250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152</v>
      </c>
      <c r="AU142" s="16" t="s">
        <v>83</v>
      </c>
    </row>
    <row r="143" s="13" customFormat="1">
      <c r="A143" s="13"/>
      <c r="B143" s="251"/>
      <c r="C143" s="252"/>
      <c r="D143" s="247" t="s">
        <v>153</v>
      </c>
      <c r="E143" s="253" t="s">
        <v>1</v>
      </c>
      <c r="F143" s="254" t="s">
        <v>599</v>
      </c>
      <c r="G143" s="252"/>
      <c r="H143" s="255">
        <v>436.80000000000001</v>
      </c>
      <c r="I143" s="256"/>
      <c r="J143" s="252"/>
      <c r="K143" s="252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153</v>
      </c>
      <c r="AU143" s="261" t="s">
        <v>83</v>
      </c>
      <c r="AV143" s="13" t="s">
        <v>83</v>
      </c>
      <c r="AW143" s="13" t="s">
        <v>30</v>
      </c>
      <c r="AX143" s="13" t="s">
        <v>81</v>
      </c>
      <c r="AY143" s="261" t="s">
        <v>144</v>
      </c>
    </row>
    <row r="144" s="2" customFormat="1" ht="22.2" customHeight="1">
      <c r="A144" s="37"/>
      <c r="B144" s="38"/>
      <c r="C144" s="233" t="s">
        <v>83</v>
      </c>
      <c r="D144" s="233" t="s">
        <v>146</v>
      </c>
      <c r="E144" s="234" t="s">
        <v>171</v>
      </c>
      <c r="F144" s="235" t="s">
        <v>172</v>
      </c>
      <c r="G144" s="236" t="s">
        <v>173</v>
      </c>
      <c r="H144" s="237">
        <v>1440</v>
      </c>
      <c r="I144" s="238"/>
      <c r="J144" s="239">
        <f>ROUND(I144*H144,2)</f>
        <v>0</v>
      </c>
      <c r="K144" s="240"/>
      <c r="L144" s="43"/>
      <c r="M144" s="241" t="s">
        <v>1</v>
      </c>
      <c r="N144" s="242" t="s">
        <v>38</v>
      </c>
      <c r="O144" s="90"/>
      <c r="P144" s="243">
        <f>O144*H144</f>
        <v>0</v>
      </c>
      <c r="Q144" s="243">
        <v>3.2634E-05</v>
      </c>
      <c r="R144" s="243">
        <f>Q144*H144</f>
        <v>0.04699296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150</v>
      </c>
      <c r="AT144" s="245" t="s">
        <v>146</v>
      </c>
      <c r="AU144" s="245" t="s">
        <v>83</v>
      </c>
      <c r="AY144" s="16" t="s">
        <v>144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81</v>
      </c>
      <c r="BK144" s="246">
        <f>ROUND(I144*H144,2)</f>
        <v>0</v>
      </c>
      <c r="BL144" s="16" t="s">
        <v>150</v>
      </c>
      <c r="BM144" s="245" t="s">
        <v>600</v>
      </c>
    </row>
    <row r="145" s="2" customFormat="1">
      <c r="A145" s="37"/>
      <c r="B145" s="38"/>
      <c r="C145" s="39"/>
      <c r="D145" s="247" t="s">
        <v>152</v>
      </c>
      <c r="E145" s="39"/>
      <c r="F145" s="248" t="s">
        <v>172</v>
      </c>
      <c r="G145" s="39"/>
      <c r="H145" s="39"/>
      <c r="I145" s="200"/>
      <c r="J145" s="39"/>
      <c r="K145" s="39"/>
      <c r="L145" s="43"/>
      <c r="M145" s="249"/>
      <c r="N145" s="25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152</v>
      </c>
      <c r="AU145" s="16" t="s">
        <v>83</v>
      </c>
    </row>
    <row r="146" s="13" customFormat="1">
      <c r="A146" s="13"/>
      <c r="B146" s="251"/>
      <c r="C146" s="252"/>
      <c r="D146" s="247" t="s">
        <v>153</v>
      </c>
      <c r="E146" s="253" t="s">
        <v>1</v>
      </c>
      <c r="F146" s="254" t="s">
        <v>601</v>
      </c>
      <c r="G146" s="252"/>
      <c r="H146" s="255">
        <v>1440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153</v>
      </c>
      <c r="AU146" s="261" t="s">
        <v>83</v>
      </c>
      <c r="AV146" s="13" t="s">
        <v>83</v>
      </c>
      <c r="AW146" s="13" t="s">
        <v>30</v>
      </c>
      <c r="AX146" s="13" t="s">
        <v>81</v>
      </c>
      <c r="AY146" s="261" t="s">
        <v>144</v>
      </c>
    </row>
    <row r="147" s="2" customFormat="1" ht="22.2" customHeight="1">
      <c r="A147" s="37"/>
      <c r="B147" s="38"/>
      <c r="C147" s="233" t="s">
        <v>162</v>
      </c>
      <c r="D147" s="233" t="s">
        <v>146</v>
      </c>
      <c r="E147" s="234" t="s">
        <v>177</v>
      </c>
      <c r="F147" s="235" t="s">
        <v>178</v>
      </c>
      <c r="G147" s="236" t="s">
        <v>179</v>
      </c>
      <c r="H147" s="237">
        <v>180</v>
      </c>
      <c r="I147" s="238"/>
      <c r="J147" s="239">
        <f>ROUND(I147*H147,2)</f>
        <v>0</v>
      </c>
      <c r="K147" s="240"/>
      <c r="L147" s="43"/>
      <c r="M147" s="241" t="s">
        <v>1</v>
      </c>
      <c r="N147" s="242" t="s">
        <v>38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150</v>
      </c>
      <c r="AT147" s="245" t="s">
        <v>146</v>
      </c>
      <c r="AU147" s="245" t="s">
        <v>83</v>
      </c>
      <c r="AY147" s="16" t="s">
        <v>144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81</v>
      </c>
      <c r="BK147" s="246">
        <f>ROUND(I147*H147,2)</f>
        <v>0</v>
      </c>
      <c r="BL147" s="16" t="s">
        <v>150</v>
      </c>
      <c r="BM147" s="245" t="s">
        <v>602</v>
      </c>
    </row>
    <row r="148" s="2" customFormat="1">
      <c r="A148" s="37"/>
      <c r="B148" s="38"/>
      <c r="C148" s="39"/>
      <c r="D148" s="247" t="s">
        <v>152</v>
      </c>
      <c r="E148" s="39"/>
      <c r="F148" s="248" t="s">
        <v>178</v>
      </c>
      <c r="G148" s="39"/>
      <c r="H148" s="39"/>
      <c r="I148" s="200"/>
      <c r="J148" s="39"/>
      <c r="K148" s="39"/>
      <c r="L148" s="43"/>
      <c r="M148" s="249"/>
      <c r="N148" s="250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152</v>
      </c>
      <c r="AU148" s="16" t="s">
        <v>83</v>
      </c>
    </row>
    <row r="149" s="13" customFormat="1">
      <c r="A149" s="13"/>
      <c r="B149" s="251"/>
      <c r="C149" s="252"/>
      <c r="D149" s="247" t="s">
        <v>153</v>
      </c>
      <c r="E149" s="253" t="s">
        <v>1</v>
      </c>
      <c r="F149" s="254" t="s">
        <v>603</v>
      </c>
      <c r="G149" s="252"/>
      <c r="H149" s="255">
        <v>180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153</v>
      </c>
      <c r="AU149" s="261" t="s">
        <v>83</v>
      </c>
      <c r="AV149" s="13" t="s">
        <v>83</v>
      </c>
      <c r="AW149" s="13" t="s">
        <v>30</v>
      </c>
      <c r="AX149" s="13" t="s">
        <v>81</v>
      </c>
      <c r="AY149" s="261" t="s">
        <v>144</v>
      </c>
    </row>
    <row r="150" s="2" customFormat="1" ht="30" customHeight="1">
      <c r="A150" s="37"/>
      <c r="B150" s="38"/>
      <c r="C150" s="233" t="s">
        <v>150</v>
      </c>
      <c r="D150" s="233" t="s">
        <v>146</v>
      </c>
      <c r="E150" s="234" t="s">
        <v>188</v>
      </c>
      <c r="F150" s="235" t="s">
        <v>189</v>
      </c>
      <c r="G150" s="236" t="s">
        <v>190</v>
      </c>
      <c r="H150" s="237">
        <v>960</v>
      </c>
      <c r="I150" s="238"/>
      <c r="J150" s="239">
        <f>ROUND(I150*H150,2)</f>
        <v>0</v>
      </c>
      <c r="K150" s="240"/>
      <c r="L150" s="43"/>
      <c r="M150" s="241" t="s">
        <v>1</v>
      </c>
      <c r="N150" s="242" t="s">
        <v>38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150</v>
      </c>
      <c r="AT150" s="245" t="s">
        <v>146</v>
      </c>
      <c r="AU150" s="245" t="s">
        <v>83</v>
      </c>
      <c r="AY150" s="16" t="s">
        <v>144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81</v>
      </c>
      <c r="BK150" s="246">
        <f>ROUND(I150*H150,2)</f>
        <v>0</v>
      </c>
      <c r="BL150" s="16" t="s">
        <v>150</v>
      </c>
      <c r="BM150" s="245" t="s">
        <v>604</v>
      </c>
    </row>
    <row r="151" s="2" customFormat="1">
      <c r="A151" s="37"/>
      <c r="B151" s="38"/>
      <c r="C151" s="39"/>
      <c r="D151" s="247" t="s">
        <v>152</v>
      </c>
      <c r="E151" s="39"/>
      <c r="F151" s="248" t="s">
        <v>189</v>
      </c>
      <c r="G151" s="39"/>
      <c r="H151" s="39"/>
      <c r="I151" s="200"/>
      <c r="J151" s="39"/>
      <c r="K151" s="39"/>
      <c r="L151" s="43"/>
      <c r="M151" s="249"/>
      <c r="N151" s="250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152</v>
      </c>
      <c r="AU151" s="16" t="s">
        <v>83</v>
      </c>
    </row>
    <row r="152" s="13" customFormat="1">
      <c r="A152" s="13"/>
      <c r="B152" s="251"/>
      <c r="C152" s="252"/>
      <c r="D152" s="247" t="s">
        <v>153</v>
      </c>
      <c r="E152" s="253" t="s">
        <v>1</v>
      </c>
      <c r="F152" s="254" t="s">
        <v>605</v>
      </c>
      <c r="G152" s="252"/>
      <c r="H152" s="255">
        <v>960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153</v>
      </c>
      <c r="AU152" s="261" t="s">
        <v>83</v>
      </c>
      <c r="AV152" s="13" t="s">
        <v>83</v>
      </c>
      <c r="AW152" s="13" t="s">
        <v>30</v>
      </c>
      <c r="AX152" s="13" t="s">
        <v>81</v>
      </c>
      <c r="AY152" s="261" t="s">
        <v>144</v>
      </c>
    </row>
    <row r="153" s="2" customFormat="1" ht="30" customHeight="1">
      <c r="A153" s="37"/>
      <c r="B153" s="38"/>
      <c r="C153" s="233" t="s">
        <v>170</v>
      </c>
      <c r="D153" s="233" t="s">
        <v>146</v>
      </c>
      <c r="E153" s="234" t="s">
        <v>194</v>
      </c>
      <c r="F153" s="235" t="s">
        <v>195</v>
      </c>
      <c r="G153" s="236" t="s">
        <v>190</v>
      </c>
      <c r="H153" s="237">
        <v>873.60000000000002</v>
      </c>
      <c r="I153" s="238"/>
      <c r="J153" s="239">
        <f>ROUND(I153*H153,2)</f>
        <v>0</v>
      </c>
      <c r="K153" s="240"/>
      <c r="L153" s="43"/>
      <c r="M153" s="241" t="s">
        <v>1</v>
      </c>
      <c r="N153" s="242" t="s">
        <v>38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150</v>
      </c>
      <c r="AT153" s="245" t="s">
        <v>146</v>
      </c>
      <c r="AU153" s="245" t="s">
        <v>83</v>
      </c>
      <c r="AY153" s="16" t="s">
        <v>144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81</v>
      </c>
      <c r="BK153" s="246">
        <f>ROUND(I153*H153,2)</f>
        <v>0</v>
      </c>
      <c r="BL153" s="16" t="s">
        <v>150</v>
      </c>
      <c r="BM153" s="245" t="s">
        <v>606</v>
      </c>
    </row>
    <row r="154" s="2" customFormat="1">
      <c r="A154" s="37"/>
      <c r="B154" s="38"/>
      <c r="C154" s="39"/>
      <c r="D154" s="247" t="s">
        <v>152</v>
      </c>
      <c r="E154" s="39"/>
      <c r="F154" s="248" t="s">
        <v>195</v>
      </c>
      <c r="G154" s="39"/>
      <c r="H154" s="39"/>
      <c r="I154" s="200"/>
      <c r="J154" s="39"/>
      <c r="K154" s="39"/>
      <c r="L154" s="43"/>
      <c r="M154" s="249"/>
      <c r="N154" s="250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152</v>
      </c>
      <c r="AU154" s="16" t="s">
        <v>83</v>
      </c>
    </row>
    <row r="155" s="13" customFormat="1">
      <c r="A155" s="13"/>
      <c r="B155" s="251"/>
      <c r="C155" s="252"/>
      <c r="D155" s="247" t="s">
        <v>153</v>
      </c>
      <c r="E155" s="253" t="s">
        <v>1</v>
      </c>
      <c r="F155" s="254" t="s">
        <v>607</v>
      </c>
      <c r="G155" s="252"/>
      <c r="H155" s="255">
        <v>600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153</v>
      </c>
      <c r="AU155" s="261" t="s">
        <v>83</v>
      </c>
      <c r="AV155" s="13" t="s">
        <v>83</v>
      </c>
      <c r="AW155" s="13" t="s">
        <v>30</v>
      </c>
      <c r="AX155" s="13" t="s">
        <v>73</v>
      </c>
      <c r="AY155" s="261" t="s">
        <v>144</v>
      </c>
    </row>
    <row r="156" s="13" customFormat="1">
      <c r="A156" s="13"/>
      <c r="B156" s="251"/>
      <c r="C156" s="252"/>
      <c r="D156" s="247" t="s">
        <v>153</v>
      </c>
      <c r="E156" s="253" t="s">
        <v>1</v>
      </c>
      <c r="F156" s="254" t="s">
        <v>608</v>
      </c>
      <c r="G156" s="252"/>
      <c r="H156" s="255">
        <v>273.60000000000002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153</v>
      </c>
      <c r="AU156" s="261" t="s">
        <v>83</v>
      </c>
      <c r="AV156" s="13" t="s">
        <v>83</v>
      </c>
      <c r="AW156" s="13" t="s">
        <v>30</v>
      </c>
      <c r="AX156" s="13" t="s">
        <v>73</v>
      </c>
      <c r="AY156" s="261" t="s">
        <v>144</v>
      </c>
    </row>
    <row r="157" s="14" customFormat="1">
      <c r="A157" s="14"/>
      <c r="B157" s="262"/>
      <c r="C157" s="263"/>
      <c r="D157" s="247" t="s">
        <v>153</v>
      </c>
      <c r="E157" s="264" t="s">
        <v>1</v>
      </c>
      <c r="F157" s="265" t="s">
        <v>156</v>
      </c>
      <c r="G157" s="263"/>
      <c r="H157" s="266">
        <v>873.60000000000002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2" t="s">
        <v>153</v>
      </c>
      <c r="AU157" s="272" t="s">
        <v>83</v>
      </c>
      <c r="AV157" s="14" t="s">
        <v>150</v>
      </c>
      <c r="AW157" s="14" t="s">
        <v>30</v>
      </c>
      <c r="AX157" s="14" t="s">
        <v>81</v>
      </c>
      <c r="AY157" s="272" t="s">
        <v>144</v>
      </c>
    </row>
    <row r="158" s="2" customFormat="1" ht="19.8" customHeight="1">
      <c r="A158" s="37"/>
      <c r="B158" s="38"/>
      <c r="C158" s="233" t="s">
        <v>176</v>
      </c>
      <c r="D158" s="233" t="s">
        <v>146</v>
      </c>
      <c r="E158" s="234" t="s">
        <v>201</v>
      </c>
      <c r="F158" s="235" t="s">
        <v>202</v>
      </c>
      <c r="G158" s="236" t="s">
        <v>149</v>
      </c>
      <c r="H158" s="237">
        <v>1456</v>
      </c>
      <c r="I158" s="238"/>
      <c r="J158" s="239">
        <f>ROUND(I158*H158,2)</f>
        <v>0</v>
      </c>
      <c r="K158" s="240"/>
      <c r="L158" s="43"/>
      <c r="M158" s="241" t="s">
        <v>1</v>
      </c>
      <c r="N158" s="242" t="s">
        <v>38</v>
      </c>
      <c r="O158" s="90"/>
      <c r="P158" s="243">
        <f>O158*H158</f>
        <v>0</v>
      </c>
      <c r="Q158" s="243">
        <v>0.00058135999999999995</v>
      </c>
      <c r="R158" s="243">
        <f>Q158*H158</f>
        <v>0.84646015999999991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150</v>
      </c>
      <c r="AT158" s="245" t="s">
        <v>146</v>
      </c>
      <c r="AU158" s="245" t="s">
        <v>83</v>
      </c>
      <c r="AY158" s="16" t="s">
        <v>144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81</v>
      </c>
      <c r="BK158" s="246">
        <f>ROUND(I158*H158,2)</f>
        <v>0</v>
      </c>
      <c r="BL158" s="16" t="s">
        <v>150</v>
      </c>
      <c r="BM158" s="245" t="s">
        <v>609</v>
      </c>
    </row>
    <row r="159" s="2" customFormat="1">
      <c r="A159" s="37"/>
      <c r="B159" s="38"/>
      <c r="C159" s="39"/>
      <c r="D159" s="247" t="s">
        <v>152</v>
      </c>
      <c r="E159" s="39"/>
      <c r="F159" s="248" t="s">
        <v>202</v>
      </c>
      <c r="G159" s="39"/>
      <c r="H159" s="39"/>
      <c r="I159" s="200"/>
      <c r="J159" s="39"/>
      <c r="K159" s="39"/>
      <c r="L159" s="43"/>
      <c r="M159" s="249"/>
      <c r="N159" s="250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152</v>
      </c>
      <c r="AU159" s="16" t="s">
        <v>83</v>
      </c>
    </row>
    <row r="160" s="13" customFormat="1">
      <c r="A160" s="13"/>
      <c r="B160" s="251"/>
      <c r="C160" s="252"/>
      <c r="D160" s="247" t="s">
        <v>153</v>
      </c>
      <c r="E160" s="253" t="s">
        <v>1</v>
      </c>
      <c r="F160" s="254" t="s">
        <v>610</v>
      </c>
      <c r="G160" s="252"/>
      <c r="H160" s="255">
        <v>1456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153</v>
      </c>
      <c r="AU160" s="261" t="s">
        <v>83</v>
      </c>
      <c r="AV160" s="13" t="s">
        <v>83</v>
      </c>
      <c r="AW160" s="13" t="s">
        <v>30</v>
      </c>
      <c r="AX160" s="13" t="s">
        <v>81</v>
      </c>
      <c r="AY160" s="261" t="s">
        <v>144</v>
      </c>
    </row>
    <row r="161" s="2" customFormat="1" ht="19.8" customHeight="1">
      <c r="A161" s="37"/>
      <c r="B161" s="38"/>
      <c r="C161" s="233" t="s">
        <v>182</v>
      </c>
      <c r="D161" s="233" t="s">
        <v>146</v>
      </c>
      <c r="E161" s="234" t="s">
        <v>206</v>
      </c>
      <c r="F161" s="235" t="s">
        <v>207</v>
      </c>
      <c r="G161" s="236" t="s">
        <v>149</v>
      </c>
      <c r="H161" s="237">
        <v>1456</v>
      </c>
      <c r="I161" s="238"/>
      <c r="J161" s="239">
        <f>ROUND(I161*H161,2)</f>
        <v>0</v>
      </c>
      <c r="K161" s="240"/>
      <c r="L161" s="43"/>
      <c r="M161" s="241" t="s">
        <v>1</v>
      </c>
      <c r="N161" s="242" t="s">
        <v>38</v>
      </c>
      <c r="O161" s="90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150</v>
      </c>
      <c r="AT161" s="245" t="s">
        <v>146</v>
      </c>
      <c r="AU161" s="245" t="s">
        <v>83</v>
      </c>
      <c r="AY161" s="16" t="s">
        <v>144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81</v>
      </c>
      <c r="BK161" s="246">
        <f>ROUND(I161*H161,2)</f>
        <v>0</v>
      </c>
      <c r="BL161" s="16" t="s">
        <v>150</v>
      </c>
      <c r="BM161" s="245" t="s">
        <v>611</v>
      </c>
    </row>
    <row r="162" s="2" customFormat="1">
      <c r="A162" s="37"/>
      <c r="B162" s="38"/>
      <c r="C162" s="39"/>
      <c r="D162" s="247" t="s">
        <v>152</v>
      </c>
      <c r="E162" s="39"/>
      <c r="F162" s="248" t="s">
        <v>207</v>
      </c>
      <c r="G162" s="39"/>
      <c r="H162" s="39"/>
      <c r="I162" s="200"/>
      <c r="J162" s="39"/>
      <c r="K162" s="39"/>
      <c r="L162" s="43"/>
      <c r="M162" s="249"/>
      <c r="N162" s="250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152</v>
      </c>
      <c r="AU162" s="16" t="s">
        <v>83</v>
      </c>
    </row>
    <row r="163" s="2" customFormat="1" ht="22.2" customHeight="1">
      <c r="A163" s="37"/>
      <c r="B163" s="38"/>
      <c r="C163" s="233" t="s">
        <v>187</v>
      </c>
      <c r="D163" s="233" t="s">
        <v>146</v>
      </c>
      <c r="E163" s="234" t="s">
        <v>210</v>
      </c>
      <c r="F163" s="235" t="s">
        <v>211</v>
      </c>
      <c r="G163" s="236" t="s">
        <v>190</v>
      </c>
      <c r="H163" s="237">
        <v>655.54600000000005</v>
      </c>
      <c r="I163" s="238"/>
      <c r="J163" s="239">
        <f>ROUND(I163*H163,2)</f>
        <v>0</v>
      </c>
      <c r="K163" s="240"/>
      <c r="L163" s="43"/>
      <c r="M163" s="241" t="s">
        <v>1</v>
      </c>
      <c r="N163" s="242" t="s">
        <v>38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150</v>
      </c>
      <c r="AT163" s="245" t="s">
        <v>146</v>
      </c>
      <c r="AU163" s="245" t="s">
        <v>83</v>
      </c>
      <c r="AY163" s="16" t="s">
        <v>144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81</v>
      </c>
      <c r="BK163" s="246">
        <f>ROUND(I163*H163,2)</f>
        <v>0</v>
      </c>
      <c r="BL163" s="16" t="s">
        <v>150</v>
      </c>
      <c r="BM163" s="245" t="s">
        <v>612</v>
      </c>
    </row>
    <row r="164" s="2" customFormat="1">
      <c r="A164" s="37"/>
      <c r="B164" s="38"/>
      <c r="C164" s="39"/>
      <c r="D164" s="247" t="s">
        <v>152</v>
      </c>
      <c r="E164" s="39"/>
      <c r="F164" s="248" t="s">
        <v>211</v>
      </c>
      <c r="G164" s="39"/>
      <c r="H164" s="39"/>
      <c r="I164" s="200"/>
      <c r="J164" s="39"/>
      <c r="K164" s="39"/>
      <c r="L164" s="43"/>
      <c r="M164" s="249"/>
      <c r="N164" s="250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152</v>
      </c>
      <c r="AU164" s="16" t="s">
        <v>83</v>
      </c>
    </row>
    <row r="165" s="13" customFormat="1">
      <c r="A165" s="13"/>
      <c r="B165" s="251"/>
      <c r="C165" s="252"/>
      <c r="D165" s="247" t="s">
        <v>153</v>
      </c>
      <c r="E165" s="253" t="s">
        <v>1</v>
      </c>
      <c r="F165" s="254" t="s">
        <v>613</v>
      </c>
      <c r="G165" s="252"/>
      <c r="H165" s="255">
        <v>655.54600000000005</v>
      </c>
      <c r="I165" s="256"/>
      <c r="J165" s="252"/>
      <c r="K165" s="252"/>
      <c r="L165" s="257"/>
      <c r="M165" s="258"/>
      <c r="N165" s="259"/>
      <c r="O165" s="259"/>
      <c r="P165" s="259"/>
      <c r="Q165" s="259"/>
      <c r="R165" s="259"/>
      <c r="S165" s="259"/>
      <c r="T165" s="26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1" t="s">
        <v>153</v>
      </c>
      <c r="AU165" s="261" t="s">
        <v>83</v>
      </c>
      <c r="AV165" s="13" t="s">
        <v>83</v>
      </c>
      <c r="AW165" s="13" t="s">
        <v>30</v>
      </c>
      <c r="AX165" s="13" t="s">
        <v>81</v>
      </c>
      <c r="AY165" s="261" t="s">
        <v>144</v>
      </c>
    </row>
    <row r="166" s="2" customFormat="1" ht="30" customHeight="1">
      <c r="A166" s="37"/>
      <c r="B166" s="38"/>
      <c r="C166" s="233" t="s">
        <v>193</v>
      </c>
      <c r="D166" s="233" t="s">
        <v>146</v>
      </c>
      <c r="E166" s="234" t="s">
        <v>215</v>
      </c>
      <c r="F166" s="235" t="s">
        <v>216</v>
      </c>
      <c r="G166" s="236" t="s">
        <v>190</v>
      </c>
      <c r="H166" s="237">
        <v>1178.0540000000001</v>
      </c>
      <c r="I166" s="238"/>
      <c r="J166" s="239">
        <f>ROUND(I166*H166,2)</f>
        <v>0</v>
      </c>
      <c r="K166" s="240"/>
      <c r="L166" s="43"/>
      <c r="M166" s="241" t="s">
        <v>1</v>
      </c>
      <c r="N166" s="242" t="s">
        <v>38</v>
      </c>
      <c r="O166" s="90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45" t="s">
        <v>150</v>
      </c>
      <c r="AT166" s="245" t="s">
        <v>146</v>
      </c>
      <c r="AU166" s="245" t="s">
        <v>83</v>
      </c>
      <c r="AY166" s="16" t="s">
        <v>144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6" t="s">
        <v>81</v>
      </c>
      <c r="BK166" s="246">
        <f>ROUND(I166*H166,2)</f>
        <v>0</v>
      </c>
      <c r="BL166" s="16" t="s">
        <v>150</v>
      </c>
      <c r="BM166" s="245" t="s">
        <v>614</v>
      </c>
    </row>
    <row r="167" s="2" customFormat="1">
      <c r="A167" s="37"/>
      <c r="B167" s="38"/>
      <c r="C167" s="39"/>
      <c r="D167" s="247" t="s">
        <v>152</v>
      </c>
      <c r="E167" s="39"/>
      <c r="F167" s="248" t="s">
        <v>216</v>
      </c>
      <c r="G167" s="39"/>
      <c r="H167" s="39"/>
      <c r="I167" s="200"/>
      <c r="J167" s="39"/>
      <c r="K167" s="39"/>
      <c r="L167" s="43"/>
      <c r="M167" s="249"/>
      <c r="N167" s="250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152</v>
      </c>
      <c r="AU167" s="16" t="s">
        <v>83</v>
      </c>
    </row>
    <row r="168" s="13" customFormat="1">
      <c r="A168" s="13"/>
      <c r="B168" s="251"/>
      <c r="C168" s="252"/>
      <c r="D168" s="247" t="s">
        <v>153</v>
      </c>
      <c r="E168" s="253" t="s">
        <v>1</v>
      </c>
      <c r="F168" s="254" t="s">
        <v>615</v>
      </c>
      <c r="G168" s="252"/>
      <c r="H168" s="255">
        <v>1178.0540000000001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153</v>
      </c>
      <c r="AU168" s="261" t="s">
        <v>83</v>
      </c>
      <c r="AV168" s="13" t="s">
        <v>83</v>
      </c>
      <c r="AW168" s="13" t="s">
        <v>30</v>
      </c>
      <c r="AX168" s="13" t="s">
        <v>81</v>
      </c>
      <c r="AY168" s="261" t="s">
        <v>144</v>
      </c>
    </row>
    <row r="169" s="2" customFormat="1" ht="22.2" customHeight="1">
      <c r="A169" s="37"/>
      <c r="B169" s="38"/>
      <c r="C169" s="233" t="s">
        <v>200</v>
      </c>
      <c r="D169" s="233" t="s">
        <v>146</v>
      </c>
      <c r="E169" s="234" t="s">
        <v>220</v>
      </c>
      <c r="F169" s="235" t="s">
        <v>221</v>
      </c>
      <c r="G169" s="236" t="s">
        <v>190</v>
      </c>
      <c r="H169" s="237">
        <v>655.54600000000005</v>
      </c>
      <c r="I169" s="238"/>
      <c r="J169" s="239">
        <f>ROUND(I169*H169,2)</f>
        <v>0</v>
      </c>
      <c r="K169" s="240"/>
      <c r="L169" s="43"/>
      <c r="M169" s="241" t="s">
        <v>1</v>
      </c>
      <c r="N169" s="242" t="s">
        <v>38</v>
      </c>
      <c r="O169" s="90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5" t="s">
        <v>150</v>
      </c>
      <c r="AT169" s="245" t="s">
        <v>146</v>
      </c>
      <c r="AU169" s="245" t="s">
        <v>83</v>
      </c>
      <c r="AY169" s="16" t="s">
        <v>144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6" t="s">
        <v>81</v>
      </c>
      <c r="BK169" s="246">
        <f>ROUND(I169*H169,2)</f>
        <v>0</v>
      </c>
      <c r="BL169" s="16" t="s">
        <v>150</v>
      </c>
      <c r="BM169" s="245" t="s">
        <v>616</v>
      </c>
    </row>
    <row r="170" s="2" customFormat="1">
      <c r="A170" s="37"/>
      <c r="B170" s="38"/>
      <c r="C170" s="39"/>
      <c r="D170" s="247" t="s">
        <v>152</v>
      </c>
      <c r="E170" s="39"/>
      <c r="F170" s="248" t="s">
        <v>221</v>
      </c>
      <c r="G170" s="39"/>
      <c r="H170" s="39"/>
      <c r="I170" s="200"/>
      <c r="J170" s="39"/>
      <c r="K170" s="39"/>
      <c r="L170" s="43"/>
      <c r="M170" s="249"/>
      <c r="N170" s="250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152</v>
      </c>
      <c r="AU170" s="16" t="s">
        <v>83</v>
      </c>
    </row>
    <row r="171" s="2" customFormat="1" ht="30" customHeight="1">
      <c r="A171" s="37"/>
      <c r="B171" s="38"/>
      <c r="C171" s="233" t="s">
        <v>205</v>
      </c>
      <c r="D171" s="233" t="s">
        <v>146</v>
      </c>
      <c r="E171" s="234" t="s">
        <v>223</v>
      </c>
      <c r="F171" s="235" t="s">
        <v>224</v>
      </c>
      <c r="G171" s="236" t="s">
        <v>225</v>
      </c>
      <c r="H171" s="237">
        <v>2120.4969999999998</v>
      </c>
      <c r="I171" s="238"/>
      <c r="J171" s="239">
        <f>ROUND(I171*H171,2)</f>
        <v>0</v>
      </c>
      <c r="K171" s="240"/>
      <c r="L171" s="43"/>
      <c r="M171" s="241" t="s">
        <v>1</v>
      </c>
      <c r="N171" s="242" t="s">
        <v>38</v>
      </c>
      <c r="O171" s="90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150</v>
      </c>
      <c r="AT171" s="245" t="s">
        <v>146</v>
      </c>
      <c r="AU171" s="245" t="s">
        <v>83</v>
      </c>
      <c r="AY171" s="16" t="s">
        <v>144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81</v>
      </c>
      <c r="BK171" s="246">
        <f>ROUND(I171*H171,2)</f>
        <v>0</v>
      </c>
      <c r="BL171" s="16" t="s">
        <v>150</v>
      </c>
      <c r="BM171" s="245" t="s">
        <v>617</v>
      </c>
    </row>
    <row r="172" s="2" customFormat="1">
      <c r="A172" s="37"/>
      <c r="B172" s="38"/>
      <c r="C172" s="39"/>
      <c r="D172" s="247" t="s">
        <v>152</v>
      </c>
      <c r="E172" s="39"/>
      <c r="F172" s="248" t="s">
        <v>224</v>
      </c>
      <c r="G172" s="39"/>
      <c r="H172" s="39"/>
      <c r="I172" s="200"/>
      <c r="J172" s="39"/>
      <c r="K172" s="39"/>
      <c r="L172" s="43"/>
      <c r="M172" s="249"/>
      <c r="N172" s="250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152</v>
      </c>
      <c r="AU172" s="16" t="s">
        <v>83</v>
      </c>
    </row>
    <row r="173" s="13" customFormat="1">
      <c r="A173" s="13"/>
      <c r="B173" s="251"/>
      <c r="C173" s="252"/>
      <c r="D173" s="247" t="s">
        <v>153</v>
      </c>
      <c r="E173" s="253" t="s">
        <v>1</v>
      </c>
      <c r="F173" s="254" t="s">
        <v>618</v>
      </c>
      <c r="G173" s="252"/>
      <c r="H173" s="255">
        <v>2120.4969999999998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153</v>
      </c>
      <c r="AU173" s="261" t="s">
        <v>83</v>
      </c>
      <c r="AV173" s="13" t="s">
        <v>83</v>
      </c>
      <c r="AW173" s="13" t="s">
        <v>30</v>
      </c>
      <c r="AX173" s="13" t="s">
        <v>81</v>
      </c>
      <c r="AY173" s="261" t="s">
        <v>144</v>
      </c>
    </row>
    <row r="174" s="2" customFormat="1" ht="14.4" customHeight="1">
      <c r="A174" s="37"/>
      <c r="B174" s="38"/>
      <c r="C174" s="233" t="s">
        <v>209</v>
      </c>
      <c r="D174" s="233" t="s">
        <v>146</v>
      </c>
      <c r="E174" s="234" t="s">
        <v>229</v>
      </c>
      <c r="F174" s="235" t="s">
        <v>230</v>
      </c>
      <c r="G174" s="236" t="s">
        <v>190</v>
      </c>
      <c r="H174" s="237">
        <v>1833.5999999999999</v>
      </c>
      <c r="I174" s="238"/>
      <c r="J174" s="239">
        <f>ROUND(I174*H174,2)</f>
        <v>0</v>
      </c>
      <c r="K174" s="240"/>
      <c r="L174" s="43"/>
      <c r="M174" s="241" t="s">
        <v>1</v>
      </c>
      <c r="N174" s="242" t="s">
        <v>38</v>
      </c>
      <c r="O174" s="90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150</v>
      </c>
      <c r="AT174" s="245" t="s">
        <v>146</v>
      </c>
      <c r="AU174" s="245" t="s">
        <v>83</v>
      </c>
      <c r="AY174" s="16" t="s">
        <v>144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6" t="s">
        <v>81</v>
      </c>
      <c r="BK174" s="246">
        <f>ROUND(I174*H174,2)</f>
        <v>0</v>
      </c>
      <c r="BL174" s="16" t="s">
        <v>150</v>
      </c>
      <c r="BM174" s="245" t="s">
        <v>619</v>
      </c>
    </row>
    <row r="175" s="2" customFormat="1">
      <c r="A175" s="37"/>
      <c r="B175" s="38"/>
      <c r="C175" s="39"/>
      <c r="D175" s="247" t="s">
        <v>152</v>
      </c>
      <c r="E175" s="39"/>
      <c r="F175" s="248" t="s">
        <v>230</v>
      </c>
      <c r="G175" s="39"/>
      <c r="H175" s="39"/>
      <c r="I175" s="200"/>
      <c r="J175" s="39"/>
      <c r="K175" s="39"/>
      <c r="L175" s="43"/>
      <c r="M175" s="249"/>
      <c r="N175" s="250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152</v>
      </c>
      <c r="AU175" s="16" t="s">
        <v>83</v>
      </c>
    </row>
    <row r="176" s="13" customFormat="1">
      <c r="A176" s="13"/>
      <c r="B176" s="251"/>
      <c r="C176" s="252"/>
      <c r="D176" s="247" t="s">
        <v>153</v>
      </c>
      <c r="E176" s="253" t="s">
        <v>1</v>
      </c>
      <c r="F176" s="254" t="s">
        <v>620</v>
      </c>
      <c r="G176" s="252"/>
      <c r="H176" s="255">
        <v>1833.5999999999999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153</v>
      </c>
      <c r="AU176" s="261" t="s">
        <v>83</v>
      </c>
      <c r="AV176" s="13" t="s">
        <v>83</v>
      </c>
      <c r="AW176" s="13" t="s">
        <v>30</v>
      </c>
      <c r="AX176" s="13" t="s">
        <v>81</v>
      </c>
      <c r="AY176" s="261" t="s">
        <v>144</v>
      </c>
    </row>
    <row r="177" s="2" customFormat="1" ht="22.2" customHeight="1">
      <c r="A177" s="37"/>
      <c r="B177" s="38"/>
      <c r="C177" s="233" t="s">
        <v>214</v>
      </c>
      <c r="D177" s="233" t="s">
        <v>146</v>
      </c>
      <c r="E177" s="234" t="s">
        <v>234</v>
      </c>
      <c r="F177" s="235" t="s">
        <v>235</v>
      </c>
      <c r="G177" s="236" t="s">
        <v>190</v>
      </c>
      <c r="H177" s="237">
        <v>1311.0920000000001</v>
      </c>
      <c r="I177" s="238"/>
      <c r="J177" s="239">
        <f>ROUND(I177*H177,2)</f>
        <v>0</v>
      </c>
      <c r="K177" s="240"/>
      <c r="L177" s="43"/>
      <c r="M177" s="241" t="s">
        <v>1</v>
      </c>
      <c r="N177" s="242" t="s">
        <v>38</v>
      </c>
      <c r="O177" s="90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5" t="s">
        <v>150</v>
      </c>
      <c r="AT177" s="245" t="s">
        <v>146</v>
      </c>
      <c r="AU177" s="245" t="s">
        <v>83</v>
      </c>
      <c r="AY177" s="16" t="s">
        <v>144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6" t="s">
        <v>81</v>
      </c>
      <c r="BK177" s="246">
        <f>ROUND(I177*H177,2)</f>
        <v>0</v>
      </c>
      <c r="BL177" s="16" t="s">
        <v>150</v>
      </c>
      <c r="BM177" s="245" t="s">
        <v>621</v>
      </c>
    </row>
    <row r="178" s="2" customFormat="1">
      <c r="A178" s="37"/>
      <c r="B178" s="38"/>
      <c r="C178" s="39"/>
      <c r="D178" s="247" t="s">
        <v>152</v>
      </c>
      <c r="E178" s="39"/>
      <c r="F178" s="248" t="s">
        <v>235</v>
      </c>
      <c r="G178" s="39"/>
      <c r="H178" s="39"/>
      <c r="I178" s="200"/>
      <c r="J178" s="39"/>
      <c r="K178" s="39"/>
      <c r="L178" s="43"/>
      <c r="M178" s="249"/>
      <c r="N178" s="250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152</v>
      </c>
      <c r="AU178" s="16" t="s">
        <v>83</v>
      </c>
    </row>
    <row r="179" s="13" customFormat="1">
      <c r="A179" s="13"/>
      <c r="B179" s="251"/>
      <c r="C179" s="252"/>
      <c r="D179" s="247" t="s">
        <v>153</v>
      </c>
      <c r="E179" s="253" t="s">
        <v>1</v>
      </c>
      <c r="F179" s="254" t="s">
        <v>622</v>
      </c>
      <c r="G179" s="252"/>
      <c r="H179" s="255">
        <v>626.51999999999998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153</v>
      </c>
      <c r="AU179" s="261" t="s">
        <v>83</v>
      </c>
      <c r="AV179" s="13" t="s">
        <v>83</v>
      </c>
      <c r="AW179" s="13" t="s">
        <v>30</v>
      </c>
      <c r="AX179" s="13" t="s">
        <v>73</v>
      </c>
      <c r="AY179" s="261" t="s">
        <v>144</v>
      </c>
    </row>
    <row r="180" s="13" customFormat="1">
      <c r="A180" s="13"/>
      <c r="B180" s="251"/>
      <c r="C180" s="252"/>
      <c r="D180" s="247" t="s">
        <v>153</v>
      </c>
      <c r="E180" s="253" t="s">
        <v>1</v>
      </c>
      <c r="F180" s="254" t="s">
        <v>623</v>
      </c>
      <c r="G180" s="252"/>
      <c r="H180" s="255">
        <v>684.572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153</v>
      </c>
      <c r="AU180" s="261" t="s">
        <v>83</v>
      </c>
      <c r="AV180" s="13" t="s">
        <v>83</v>
      </c>
      <c r="AW180" s="13" t="s">
        <v>30</v>
      </c>
      <c r="AX180" s="13" t="s">
        <v>73</v>
      </c>
      <c r="AY180" s="261" t="s">
        <v>144</v>
      </c>
    </row>
    <row r="181" s="14" customFormat="1">
      <c r="A181" s="14"/>
      <c r="B181" s="262"/>
      <c r="C181" s="263"/>
      <c r="D181" s="247" t="s">
        <v>153</v>
      </c>
      <c r="E181" s="264" t="s">
        <v>1</v>
      </c>
      <c r="F181" s="265" t="s">
        <v>156</v>
      </c>
      <c r="G181" s="263"/>
      <c r="H181" s="266">
        <v>1311.0920000000001</v>
      </c>
      <c r="I181" s="267"/>
      <c r="J181" s="263"/>
      <c r="K181" s="263"/>
      <c r="L181" s="268"/>
      <c r="M181" s="269"/>
      <c r="N181" s="270"/>
      <c r="O181" s="270"/>
      <c r="P181" s="270"/>
      <c r="Q181" s="270"/>
      <c r="R181" s="270"/>
      <c r="S181" s="270"/>
      <c r="T181" s="27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2" t="s">
        <v>153</v>
      </c>
      <c r="AU181" s="272" t="s">
        <v>83</v>
      </c>
      <c r="AV181" s="14" t="s">
        <v>150</v>
      </c>
      <c r="AW181" s="14" t="s">
        <v>30</v>
      </c>
      <c r="AX181" s="14" t="s">
        <v>81</v>
      </c>
      <c r="AY181" s="272" t="s">
        <v>144</v>
      </c>
    </row>
    <row r="182" s="2" customFormat="1" ht="14.4" customHeight="1">
      <c r="A182" s="37"/>
      <c r="B182" s="38"/>
      <c r="C182" s="273" t="s">
        <v>219</v>
      </c>
      <c r="D182" s="273" t="s">
        <v>240</v>
      </c>
      <c r="E182" s="274" t="s">
        <v>241</v>
      </c>
      <c r="F182" s="275" t="s">
        <v>242</v>
      </c>
      <c r="G182" s="276" t="s">
        <v>225</v>
      </c>
      <c r="H182" s="277">
        <v>1179.983</v>
      </c>
      <c r="I182" s="278"/>
      <c r="J182" s="279">
        <f>ROUND(I182*H182,2)</f>
        <v>0</v>
      </c>
      <c r="K182" s="280"/>
      <c r="L182" s="281"/>
      <c r="M182" s="282" t="s">
        <v>1</v>
      </c>
      <c r="N182" s="283" t="s">
        <v>38</v>
      </c>
      <c r="O182" s="90"/>
      <c r="P182" s="243">
        <f>O182*H182</f>
        <v>0</v>
      </c>
      <c r="Q182" s="243">
        <v>1</v>
      </c>
      <c r="R182" s="243">
        <f>Q182*H182</f>
        <v>1179.983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187</v>
      </c>
      <c r="AT182" s="245" t="s">
        <v>240</v>
      </c>
      <c r="AU182" s="245" t="s">
        <v>83</v>
      </c>
      <c r="AY182" s="16" t="s">
        <v>144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81</v>
      </c>
      <c r="BK182" s="246">
        <f>ROUND(I182*H182,2)</f>
        <v>0</v>
      </c>
      <c r="BL182" s="16" t="s">
        <v>150</v>
      </c>
      <c r="BM182" s="245" t="s">
        <v>624</v>
      </c>
    </row>
    <row r="183" s="2" customFormat="1">
      <c r="A183" s="37"/>
      <c r="B183" s="38"/>
      <c r="C183" s="39"/>
      <c r="D183" s="247" t="s">
        <v>152</v>
      </c>
      <c r="E183" s="39"/>
      <c r="F183" s="248" t="s">
        <v>242</v>
      </c>
      <c r="G183" s="39"/>
      <c r="H183" s="39"/>
      <c r="I183" s="200"/>
      <c r="J183" s="39"/>
      <c r="K183" s="39"/>
      <c r="L183" s="43"/>
      <c r="M183" s="249"/>
      <c r="N183" s="250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152</v>
      </c>
      <c r="AU183" s="16" t="s">
        <v>83</v>
      </c>
    </row>
    <row r="184" s="13" customFormat="1">
      <c r="A184" s="13"/>
      <c r="B184" s="251"/>
      <c r="C184" s="252"/>
      <c r="D184" s="247" t="s">
        <v>153</v>
      </c>
      <c r="E184" s="253" t="s">
        <v>1</v>
      </c>
      <c r="F184" s="254" t="s">
        <v>625</v>
      </c>
      <c r="G184" s="252"/>
      <c r="H184" s="255">
        <v>1179.983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153</v>
      </c>
      <c r="AU184" s="261" t="s">
        <v>83</v>
      </c>
      <c r="AV184" s="13" t="s">
        <v>83</v>
      </c>
      <c r="AW184" s="13" t="s">
        <v>30</v>
      </c>
      <c r="AX184" s="13" t="s">
        <v>81</v>
      </c>
      <c r="AY184" s="261" t="s">
        <v>144</v>
      </c>
    </row>
    <row r="185" s="2" customFormat="1" ht="22.2" customHeight="1">
      <c r="A185" s="37"/>
      <c r="B185" s="38"/>
      <c r="C185" s="233" t="s">
        <v>8</v>
      </c>
      <c r="D185" s="233" t="s">
        <v>146</v>
      </c>
      <c r="E185" s="234" t="s">
        <v>246</v>
      </c>
      <c r="F185" s="235" t="s">
        <v>247</v>
      </c>
      <c r="G185" s="236" t="s">
        <v>190</v>
      </c>
      <c r="H185" s="237">
        <v>203.40000000000001</v>
      </c>
      <c r="I185" s="238"/>
      <c r="J185" s="239">
        <f>ROUND(I185*H185,2)</f>
        <v>0</v>
      </c>
      <c r="K185" s="240"/>
      <c r="L185" s="43"/>
      <c r="M185" s="241" t="s">
        <v>1</v>
      </c>
      <c r="N185" s="242" t="s">
        <v>38</v>
      </c>
      <c r="O185" s="90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150</v>
      </c>
      <c r="AT185" s="245" t="s">
        <v>146</v>
      </c>
      <c r="AU185" s="245" t="s">
        <v>83</v>
      </c>
      <c r="AY185" s="16" t="s">
        <v>144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81</v>
      </c>
      <c r="BK185" s="246">
        <f>ROUND(I185*H185,2)</f>
        <v>0</v>
      </c>
      <c r="BL185" s="16" t="s">
        <v>150</v>
      </c>
      <c r="BM185" s="245" t="s">
        <v>626</v>
      </c>
    </row>
    <row r="186" s="2" customFormat="1">
      <c r="A186" s="37"/>
      <c r="B186" s="38"/>
      <c r="C186" s="39"/>
      <c r="D186" s="247" t="s">
        <v>152</v>
      </c>
      <c r="E186" s="39"/>
      <c r="F186" s="248" t="s">
        <v>247</v>
      </c>
      <c r="G186" s="39"/>
      <c r="H186" s="39"/>
      <c r="I186" s="200"/>
      <c r="J186" s="39"/>
      <c r="K186" s="39"/>
      <c r="L186" s="43"/>
      <c r="M186" s="249"/>
      <c r="N186" s="250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152</v>
      </c>
      <c r="AU186" s="16" t="s">
        <v>83</v>
      </c>
    </row>
    <row r="187" s="13" customFormat="1">
      <c r="A187" s="13"/>
      <c r="B187" s="251"/>
      <c r="C187" s="252"/>
      <c r="D187" s="247" t="s">
        <v>153</v>
      </c>
      <c r="E187" s="253" t="s">
        <v>1</v>
      </c>
      <c r="F187" s="254" t="s">
        <v>627</v>
      </c>
      <c r="G187" s="252"/>
      <c r="H187" s="255">
        <v>135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1" t="s">
        <v>153</v>
      </c>
      <c r="AU187" s="261" t="s">
        <v>83</v>
      </c>
      <c r="AV187" s="13" t="s">
        <v>83</v>
      </c>
      <c r="AW187" s="13" t="s">
        <v>30</v>
      </c>
      <c r="AX187" s="13" t="s">
        <v>73</v>
      </c>
      <c r="AY187" s="261" t="s">
        <v>144</v>
      </c>
    </row>
    <row r="188" s="13" customFormat="1">
      <c r="A188" s="13"/>
      <c r="B188" s="251"/>
      <c r="C188" s="252"/>
      <c r="D188" s="247" t="s">
        <v>153</v>
      </c>
      <c r="E188" s="253" t="s">
        <v>1</v>
      </c>
      <c r="F188" s="254" t="s">
        <v>628</v>
      </c>
      <c r="G188" s="252"/>
      <c r="H188" s="255">
        <v>68.400000000000006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153</v>
      </c>
      <c r="AU188" s="261" t="s">
        <v>83</v>
      </c>
      <c r="AV188" s="13" t="s">
        <v>83</v>
      </c>
      <c r="AW188" s="13" t="s">
        <v>30</v>
      </c>
      <c r="AX188" s="13" t="s">
        <v>73</v>
      </c>
      <c r="AY188" s="261" t="s">
        <v>144</v>
      </c>
    </row>
    <row r="189" s="14" customFormat="1">
      <c r="A189" s="14"/>
      <c r="B189" s="262"/>
      <c r="C189" s="263"/>
      <c r="D189" s="247" t="s">
        <v>153</v>
      </c>
      <c r="E189" s="264" t="s">
        <v>1</v>
      </c>
      <c r="F189" s="265" t="s">
        <v>156</v>
      </c>
      <c r="G189" s="263"/>
      <c r="H189" s="266">
        <v>203.40000000000001</v>
      </c>
      <c r="I189" s="267"/>
      <c r="J189" s="263"/>
      <c r="K189" s="263"/>
      <c r="L189" s="268"/>
      <c r="M189" s="269"/>
      <c r="N189" s="270"/>
      <c r="O189" s="270"/>
      <c r="P189" s="270"/>
      <c r="Q189" s="270"/>
      <c r="R189" s="270"/>
      <c r="S189" s="270"/>
      <c r="T189" s="27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2" t="s">
        <v>153</v>
      </c>
      <c r="AU189" s="272" t="s">
        <v>83</v>
      </c>
      <c r="AV189" s="14" t="s">
        <v>150</v>
      </c>
      <c r="AW189" s="14" t="s">
        <v>30</v>
      </c>
      <c r="AX189" s="14" t="s">
        <v>81</v>
      </c>
      <c r="AY189" s="272" t="s">
        <v>144</v>
      </c>
    </row>
    <row r="190" s="2" customFormat="1" ht="14.4" customHeight="1">
      <c r="A190" s="37"/>
      <c r="B190" s="38"/>
      <c r="C190" s="273" t="s">
        <v>228</v>
      </c>
      <c r="D190" s="273" t="s">
        <v>240</v>
      </c>
      <c r="E190" s="274" t="s">
        <v>253</v>
      </c>
      <c r="F190" s="275" t="s">
        <v>254</v>
      </c>
      <c r="G190" s="276" t="s">
        <v>225</v>
      </c>
      <c r="H190" s="277">
        <v>366.12</v>
      </c>
      <c r="I190" s="278"/>
      <c r="J190" s="279">
        <f>ROUND(I190*H190,2)</f>
        <v>0</v>
      </c>
      <c r="K190" s="280"/>
      <c r="L190" s="281"/>
      <c r="M190" s="282" t="s">
        <v>1</v>
      </c>
      <c r="N190" s="283" t="s">
        <v>38</v>
      </c>
      <c r="O190" s="90"/>
      <c r="P190" s="243">
        <f>O190*H190</f>
        <v>0</v>
      </c>
      <c r="Q190" s="243">
        <v>1</v>
      </c>
      <c r="R190" s="243">
        <f>Q190*H190</f>
        <v>366.12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187</v>
      </c>
      <c r="AT190" s="245" t="s">
        <v>240</v>
      </c>
      <c r="AU190" s="245" t="s">
        <v>83</v>
      </c>
      <c r="AY190" s="16" t="s">
        <v>144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81</v>
      </c>
      <c r="BK190" s="246">
        <f>ROUND(I190*H190,2)</f>
        <v>0</v>
      </c>
      <c r="BL190" s="16" t="s">
        <v>150</v>
      </c>
      <c r="BM190" s="245" t="s">
        <v>629</v>
      </c>
    </row>
    <row r="191" s="2" customFormat="1">
      <c r="A191" s="37"/>
      <c r="B191" s="38"/>
      <c r="C191" s="39"/>
      <c r="D191" s="247" t="s">
        <v>152</v>
      </c>
      <c r="E191" s="39"/>
      <c r="F191" s="248" t="s">
        <v>254</v>
      </c>
      <c r="G191" s="39"/>
      <c r="H191" s="39"/>
      <c r="I191" s="200"/>
      <c r="J191" s="39"/>
      <c r="K191" s="39"/>
      <c r="L191" s="43"/>
      <c r="M191" s="249"/>
      <c r="N191" s="250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152</v>
      </c>
      <c r="AU191" s="16" t="s">
        <v>83</v>
      </c>
    </row>
    <row r="192" s="13" customFormat="1">
      <c r="A192" s="13"/>
      <c r="B192" s="251"/>
      <c r="C192" s="252"/>
      <c r="D192" s="247" t="s">
        <v>153</v>
      </c>
      <c r="E192" s="253" t="s">
        <v>1</v>
      </c>
      <c r="F192" s="254" t="s">
        <v>630</v>
      </c>
      <c r="G192" s="252"/>
      <c r="H192" s="255">
        <v>366.12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153</v>
      </c>
      <c r="AU192" s="261" t="s">
        <v>83</v>
      </c>
      <c r="AV192" s="13" t="s">
        <v>83</v>
      </c>
      <c r="AW192" s="13" t="s">
        <v>30</v>
      </c>
      <c r="AX192" s="13" t="s">
        <v>81</v>
      </c>
      <c r="AY192" s="261" t="s">
        <v>144</v>
      </c>
    </row>
    <row r="193" s="12" customFormat="1" ht="22.8" customHeight="1">
      <c r="A193" s="12"/>
      <c r="B193" s="217"/>
      <c r="C193" s="218"/>
      <c r="D193" s="219" t="s">
        <v>72</v>
      </c>
      <c r="E193" s="231" t="s">
        <v>83</v>
      </c>
      <c r="F193" s="231" t="s">
        <v>275</v>
      </c>
      <c r="G193" s="218"/>
      <c r="H193" s="218"/>
      <c r="I193" s="221"/>
      <c r="J193" s="232">
        <f>BK193</f>
        <v>0</v>
      </c>
      <c r="K193" s="218"/>
      <c r="L193" s="223"/>
      <c r="M193" s="224"/>
      <c r="N193" s="225"/>
      <c r="O193" s="225"/>
      <c r="P193" s="226">
        <f>SUM(P194:P201)</f>
        <v>0</v>
      </c>
      <c r="Q193" s="225"/>
      <c r="R193" s="226">
        <f>SUM(R194:R201)</f>
        <v>63.974400000000003</v>
      </c>
      <c r="S193" s="225"/>
      <c r="T193" s="227">
        <f>SUM(T194:T201)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8" t="s">
        <v>81</v>
      </c>
      <c r="AT193" s="229" t="s">
        <v>72</v>
      </c>
      <c r="AU193" s="229" t="s">
        <v>81</v>
      </c>
      <c r="AY193" s="228" t="s">
        <v>144</v>
      </c>
      <c r="BK193" s="230">
        <f>SUM(BK194:BK201)</f>
        <v>0</v>
      </c>
    </row>
    <row r="194" s="2" customFormat="1" ht="22.2" customHeight="1">
      <c r="A194" s="37"/>
      <c r="B194" s="38"/>
      <c r="C194" s="233" t="s">
        <v>233</v>
      </c>
      <c r="D194" s="233" t="s">
        <v>146</v>
      </c>
      <c r="E194" s="234" t="s">
        <v>277</v>
      </c>
      <c r="F194" s="235" t="s">
        <v>278</v>
      </c>
      <c r="G194" s="236" t="s">
        <v>149</v>
      </c>
      <c r="H194" s="237">
        <v>436.80000000000001</v>
      </c>
      <c r="I194" s="238"/>
      <c r="J194" s="239">
        <f>ROUND(I194*H194,2)</f>
        <v>0</v>
      </c>
      <c r="K194" s="240"/>
      <c r="L194" s="43"/>
      <c r="M194" s="241" t="s">
        <v>1</v>
      </c>
      <c r="N194" s="242" t="s">
        <v>38</v>
      </c>
      <c r="O194" s="90"/>
      <c r="P194" s="243">
        <f>O194*H194</f>
        <v>0</v>
      </c>
      <c r="Q194" s="243">
        <v>0.108</v>
      </c>
      <c r="R194" s="243">
        <f>Q194*H194</f>
        <v>47.174399999999999</v>
      </c>
      <c r="S194" s="243">
        <v>0</v>
      </c>
      <c r="T194" s="24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5" t="s">
        <v>150</v>
      </c>
      <c r="AT194" s="245" t="s">
        <v>146</v>
      </c>
      <c r="AU194" s="245" t="s">
        <v>83</v>
      </c>
      <c r="AY194" s="16" t="s">
        <v>144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6" t="s">
        <v>81</v>
      </c>
      <c r="BK194" s="246">
        <f>ROUND(I194*H194,2)</f>
        <v>0</v>
      </c>
      <c r="BL194" s="16" t="s">
        <v>150</v>
      </c>
      <c r="BM194" s="245" t="s">
        <v>631</v>
      </c>
    </row>
    <row r="195" s="2" customFormat="1">
      <c r="A195" s="37"/>
      <c r="B195" s="38"/>
      <c r="C195" s="39"/>
      <c r="D195" s="247" t="s">
        <v>152</v>
      </c>
      <c r="E195" s="39"/>
      <c r="F195" s="248" t="s">
        <v>278</v>
      </c>
      <c r="G195" s="39"/>
      <c r="H195" s="39"/>
      <c r="I195" s="200"/>
      <c r="J195" s="39"/>
      <c r="K195" s="39"/>
      <c r="L195" s="43"/>
      <c r="M195" s="249"/>
      <c r="N195" s="250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152</v>
      </c>
      <c r="AU195" s="16" t="s">
        <v>83</v>
      </c>
    </row>
    <row r="196" s="13" customFormat="1">
      <c r="A196" s="13"/>
      <c r="B196" s="251"/>
      <c r="C196" s="252"/>
      <c r="D196" s="247" t="s">
        <v>153</v>
      </c>
      <c r="E196" s="253" t="s">
        <v>1</v>
      </c>
      <c r="F196" s="254" t="s">
        <v>632</v>
      </c>
      <c r="G196" s="252"/>
      <c r="H196" s="255">
        <v>436.80000000000001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153</v>
      </c>
      <c r="AU196" s="261" t="s">
        <v>83</v>
      </c>
      <c r="AV196" s="13" t="s">
        <v>83</v>
      </c>
      <c r="AW196" s="13" t="s">
        <v>30</v>
      </c>
      <c r="AX196" s="13" t="s">
        <v>81</v>
      </c>
      <c r="AY196" s="261" t="s">
        <v>144</v>
      </c>
    </row>
    <row r="197" s="2" customFormat="1" ht="14.4" customHeight="1">
      <c r="A197" s="37"/>
      <c r="B197" s="38"/>
      <c r="C197" s="273" t="s">
        <v>239</v>
      </c>
      <c r="D197" s="273" t="s">
        <v>240</v>
      </c>
      <c r="E197" s="274" t="s">
        <v>281</v>
      </c>
      <c r="F197" s="275" t="s">
        <v>282</v>
      </c>
      <c r="G197" s="276" t="s">
        <v>283</v>
      </c>
      <c r="H197" s="277">
        <v>15</v>
      </c>
      <c r="I197" s="278"/>
      <c r="J197" s="279">
        <f>ROUND(I197*H197,2)</f>
        <v>0</v>
      </c>
      <c r="K197" s="280"/>
      <c r="L197" s="281"/>
      <c r="M197" s="282" t="s">
        <v>1</v>
      </c>
      <c r="N197" s="283" t="s">
        <v>38</v>
      </c>
      <c r="O197" s="90"/>
      <c r="P197" s="243">
        <f>O197*H197</f>
        <v>0</v>
      </c>
      <c r="Q197" s="243">
        <v>1.1200000000000001</v>
      </c>
      <c r="R197" s="243">
        <f>Q197*H197</f>
        <v>16.800000000000001</v>
      </c>
      <c r="S197" s="243">
        <v>0</v>
      </c>
      <c r="T197" s="24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45" t="s">
        <v>187</v>
      </c>
      <c r="AT197" s="245" t="s">
        <v>240</v>
      </c>
      <c r="AU197" s="245" t="s">
        <v>83</v>
      </c>
      <c r="AY197" s="16" t="s">
        <v>144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6" t="s">
        <v>81</v>
      </c>
      <c r="BK197" s="246">
        <f>ROUND(I197*H197,2)</f>
        <v>0</v>
      </c>
      <c r="BL197" s="16" t="s">
        <v>150</v>
      </c>
      <c r="BM197" s="245" t="s">
        <v>633</v>
      </c>
    </row>
    <row r="198" s="2" customFormat="1">
      <c r="A198" s="37"/>
      <c r="B198" s="38"/>
      <c r="C198" s="39"/>
      <c r="D198" s="247" t="s">
        <v>152</v>
      </c>
      <c r="E198" s="39"/>
      <c r="F198" s="248" t="s">
        <v>282</v>
      </c>
      <c r="G198" s="39"/>
      <c r="H198" s="39"/>
      <c r="I198" s="200"/>
      <c r="J198" s="39"/>
      <c r="K198" s="39"/>
      <c r="L198" s="43"/>
      <c r="M198" s="249"/>
      <c r="N198" s="250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152</v>
      </c>
      <c r="AU198" s="16" t="s">
        <v>83</v>
      </c>
    </row>
    <row r="199" s="13" customFormat="1">
      <c r="A199" s="13"/>
      <c r="B199" s="251"/>
      <c r="C199" s="252"/>
      <c r="D199" s="247" t="s">
        <v>153</v>
      </c>
      <c r="E199" s="253" t="s">
        <v>1</v>
      </c>
      <c r="F199" s="254" t="s">
        <v>634</v>
      </c>
      <c r="G199" s="252"/>
      <c r="H199" s="255">
        <v>145.333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153</v>
      </c>
      <c r="AU199" s="261" t="s">
        <v>83</v>
      </c>
      <c r="AV199" s="13" t="s">
        <v>83</v>
      </c>
      <c r="AW199" s="13" t="s">
        <v>30</v>
      </c>
      <c r="AX199" s="13" t="s">
        <v>73</v>
      </c>
      <c r="AY199" s="261" t="s">
        <v>144</v>
      </c>
    </row>
    <row r="200" s="13" customFormat="1">
      <c r="A200" s="13"/>
      <c r="B200" s="251"/>
      <c r="C200" s="252"/>
      <c r="D200" s="247" t="s">
        <v>153</v>
      </c>
      <c r="E200" s="253" t="s">
        <v>1</v>
      </c>
      <c r="F200" s="254" t="s">
        <v>635</v>
      </c>
      <c r="G200" s="252"/>
      <c r="H200" s="255">
        <v>14.5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153</v>
      </c>
      <c r="AU200" s="261" t="s">
        <v>83</v>
      </c>
      <c r="AV200" s="13" t="s">
        <v>83</v>
      </c>
      <c r="AW200" s="13" t="s">
        <v>30</v>
      </c>
      <c r="AX200" s="13" t="s">
        <v>73</v>
      </c>
      <c r="AY200" s="261" t="s">
        <v>144</v>
      </c>
    </row>
    <row r="201" s="13" customFormat="1">
      <c r="A201" s="13"/>
      <c r="B201" s="251"/>
      <c r="C201" s="252"/>
      <c r="D201" s="247" t="s">
        <v>153</v>
      </c>
      <c r="E201" s="253" t="s">
        <v>1</v>
      </c>
      <c r="F201" s="254" t="s">
        <v>8</v>
      </c>
      <c r="G201" s="252"/>
      <c r="H201" s="255">
        <v>15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1" t="s">
        <v>153</v>
      </c>
      <c r="AU201" s="261" t="s">
        <v>83</v>
      </c>
      <c r="AV201" s="13" t="s">
        <v>83</v>
      </c>
      <c r="AW201" s="13" t="s">
        <v>30</v>
      </c>
      <c r="AX201" s="13" t="s">
        <v>81</v>
      </c>
      <c r="AY201" s="261" t="s">
        <v>144</v>
      </c>
    </row>
    <row r="202" s="12" customFormat="1" ht="22.8" customHeight="1">
      <c r="A202" s="12"/>
      <c r="B202" s="217"/>
      <c r="C202" s="218"/>
      <c r="D202" s="219" t="s">
        <v>72</v>
      </c>
      <c r="E202" s="231" t="s">
        <v>150</v>
      </c>
      <c r="F202" s="231" t="s">
        <v>296</v>
      </c>
      <c r="G202" s="218"/>
      <c r="H202" s="218"/>
      <c r="I202" s="221"/>
      <c r="J202" s="232">
        <f>BK202</f>
        <v>0</v>
      </c>
      <c r="K202" s="218"/>
      <c r="L202" s="223"/>
      <c r="M202" s="224"/>
      <c r="N202" s="225"/>
      <c r="O202" s="225"/>
      <c r="P202" s="226">
        <f>SUM(P203:P234)</f>
        <v>0</v>
      </c>
      <c r="Q202" s="225"/>
      <c r="R202" s="226">
        <f>SUM(R203:R234)</f>
        <v>271.98948866752158</v>
      </c>
      <c r="S202" s="225"/>
      <c r="T202" s="227">
        <f>SUM(T203:T234)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8" t="s">
        <v>81</v>
      </c>
      <c r="AT202" s="229" t="s">
        <v>72</v>
      </c>
      <c r="AU202" s="229" t="s">
        <v>81</v>
      </c>
      <c r="AY202" s="228" t="s">
        <v>144</v>
      </c>
      <c r="BK202" s="230">
        <f>SUM(BK203:BK234)</f>
        <v>0</v>
      </c>
    </row>
    <row r="203" s="2" customFormat="1" ht="14.4" customHeight="1">
      <c r="A203" s="37"/>
      <c r="B203" s="38"/>
      <c r="C203" s="233" t="s">
        <v>245</v>
      </c>
      <c r="D203" s="233" t="s">
        <v>146</v>
      </c>
      <c r="E203" s="234" t="s">
        <v>298</v>
      </c>
      <c r="F203" s="235" t="s">
        <v>299</v>
      </c>
      <c r="G203" s="236" t="s">
        <v>190</v>
      </c>
      <c r="H203" s="237">
        <v>62.25</v>
      </c>
      <c r="I203" s="238"/>
      <c r="J203" s="239">
        <f>ROUND(I203*H203,2)</f>
        <v>0</v>
      </c>
      <c r="K203" s="240"/>
      <c r="L203" s="43"/>
      <c r="M203" s="241" t="s">
        <v>1</v>
      </c>
      <c r="N203" s="242" t="s">
        <v>38</v>
      </c>
      <c r="O203" s="90"/>
      <c r="P203" s="243">
        <f>O203*H203</f>
        <v>0</v>
      </c>
      <c r="Q203" s="243">
        <v>1.7034</v>
      </c>
      <c r="R203" s="243">
        <f>Q203*H203</f>
        <v>106.03665</v>
      </c>
      <c r="S203" s="243">
        <v>0</v>
      </c>
      <c r="T203" s="24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45" t="s">
        <v>150</v>
      </c>
      <c r="AT203" s="245" t="s">
        <v>146</v>
      </c>
      <c r="AU203" s="245" t="s">
        <v>83</v>
      </c>
      <c r="AY203" s="16" t="s">
        <v>144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6" t="s">
        <v>81</v>
      </c>
      <c r="BK203" s="246">
        <f>ROUND(I203*H203,2)</f>
        <v>0</v>
      </c>
      <c r="BL203" s="16" t="s">
        <v>150</v>
      </c>
      <c r="BM203" s="245" t="s">
        <v>636</v>
      </c>
    </row>
    <row r="204" s="2" customFormat="1">
      <c r="A204" s="37"/>
      <c r="B204" s="38"/>
      <c r="C204" s="39"/>
      <c r="D204" s="247" t="s">
        <v>152</v>
      </c>
      <c r="E204" s="39"/>
      <c r="F204" s="248" t="s">
        <v>299</v>
      </c>
      <c r="G204" s="39"/>
      <c r="H204" s="39"/>
      <c r="I204" s="200"/>
      <c r="J204" s="39"/>
      <c r="K204" s="39"/>
      <c r="L204" s="43"/>
      <c r="M204" s="249"/>
      <c r="N204" s="250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152</v>
      </c>
      <c r="AU204" s="16" t="s">
        <v>83</v>
      </c>
    </row>
    <row r="205" s="13" customFormat="1">
      <c r="A205" s="13"/>
      <c r="B205" s="251"/>
      <c r="C205" s="252"/>
      <c r="D205" s="247" t="s">
        <v>153</v>
      </c>
      <c r="E205" s="253" t="s">
        <v>1</v>
      </c>
      <c r="F205" s="254" t="s">
        <v>637</v>
      </c>
      <c r="G205" s="252"/>
      <c r="H205" s="255">
        <v>38.25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153</v>
      </c>
      <c r="AU205" s="261" t="s">
        <v>83</v>
      </c>
      <c r="AV205" s="13" t="s">
        <v>83</v>
      </c>
      <c r="AW205" s="13" t="s">
        <v>30</v>
      </c>
      <c r="AX205" s="13" t="s">
        <v>73</v>
      </c>
      <c r="AY205" s="261" t="s">
        <v>144</v>
      </c>
    </row>
    <row r="206" s="13" customFormat="1">
      <c r="A206" s="13"/>
      <c r="B206" s="251"/>
      <c r="C206" s="252"/>
      <c r="D206" s="247" t="s">
        <v>153</v>
      </c>
      <c r="E206" s="253" t="s">
        <v>1</v>
      </c>
      <c r="F206" s="254" t="s">
        <v>638</v>
      </c>
      <c r="G206" s="252"/>
      <c r="H206" s="255">
        <v>24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153</v>
      </c>
      <c r="AU206" s="261" t="s">
        <v>83</v>
      </c>
      <c r="AV206" s="13" t="s">
        <v>83</v>
      </c>
      <c r="AW206" s="13" t="s">
        <v>30</v>
      </c>
      <c r="AX206" s="13" t="s">
        <v>73</v>
      </c>
      <c r="AY206" s="261" t="s">
        <v>144</v>
      </c>
    </row>
    <row r="207" s="14" customFormat="1">
      <c r="A207" s="14"/>
      <c r="B207" s="262"/>
      <c r="C207" s="263"/>
      <c r="D207" s="247" t="s">
        <v>153</v>
      </c>
      <c r="E207" s="264" t="s">
        <v>1</v>
      </c>
      <c r="F207" s="265" t="s">
        <v>156</v>
      </c>
      <c r="G207" s="263"/>
      <c r="H207" s="266">
        <v>62.25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2" t="s">
        <v>153</v>
      </c>
      <c r="AU207" s="272" t="s">
        <v>83</v>
      </c>
      <c r="AV207" s="14" t="s">
        <v>150</v>
      </c>
      <c r="AW207" s="14" t="s">
        <v>30</v>
      </c>
      <c r="AX207" s="14" t="s">
        <v>81</v>
      </c>
      <c r="AY207" s="272" t="s">
        <v>144</v>
      </c>
    </row>
    <row r="208" s="2" customFormat="1" ht="14.4" customHeight="1">
      <c r="A208" s="37"/>
      <c r="B208" s="38"/>
      <c r="C208" s="233" t="s">
        <v>252</v>
      </c>
      <c r="D208" s="233" t="s">
        <v>146</v>
      </c>
      <c r="E208" s="234" t="s">
        <v>304</v>
      </c>
      <c r="F208" s="235" t="s">
        <v>305</v>
      </c>
      <c r="G208" s="236" t="s">
        <v>190</v>
      </c>
      <c r="H208" s="237">
        <v>43.68</v>
      </c>
      <c r="I208" s="238"/>
      <c r="J208" s="239">
        <f>ROUND(I208*H208,2)</f>
        <v>0</v>
      </c>
      <c r="K208" s="240"/>
      <c r="L208" s="43"/>
      <c r="M208" s="241" t="s">
        <v>1</v>
      </c>
      <c r="N208" s="242" t="s">
        <v>38</v>
      </c>
      <c r="O208" s="90"/>
      <c r="P208" s="243">
        <f>O208*H208</f>
        <v>0</v>
      </c>
      <c r="Q208" s="243">
        <v>1.8907700000000001</v>
      </c>
      <c r="R208" s="243">
        <f>Q208*H208</f>
        <v>82.588833600000001</v>
      </c>
      <c r="S208" s="243">
        <v>0</v>
      </c>
      <c r="T208" s="24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5" t="s">
        <v>150</v>
      </c>
      <c r="AT208" s="245" t="s">
        <v>146</v>
      </c>
      <c r="AU208" s="245" t="s">
        <v>83</v>
      </c>
      <c r="AY208" s="16" t="s">
        <v>144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6" t="s">
        <v>81</v>
      </c>
      <c r="BK208" s="246">
        <f>ROUND(I208*H208,2)</f>
        <v>0</v>
      </c>
      <c r="BL208" s="16" t="s">
        <v>150</v>
      </c>
      <c r="BM208" s="245" t="s">
        <v>639</v>
      </c>
    </row>
    <row r="209" s="2" customFormat="1">
      <c r="A209" s="37"/>
      <c r="B209" s="38"/>
      <c r="C209" s="39"/>
      <c r="D209" s="247" t="s">
        <v>152</v>
      </c>
      <c r="E209" s="39"/>
      <c r="F209" s="248" t="s">
        <v>305</v>
      </c>
      <c r="G209" s="39"/>
      <c r="H209" s="39"/>
      <c r="I209" s="200"/>
      <c r="J209" s="39"/>
      <c r="K209" s="39"/>
      <c r="L209" s="43"/>
      <c r="M209" s="249"/>
      <c r="N209" s="250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152</v>
      </c>
      <c r="AU209" s="16" t="s">
        <v>83</v>
      </c>
    </row>
    <row r="210" s="13" customFormat="1">
      <c r="A210" s="13"/>
      <c r="B210" s="251"/>
      <c r="C210" s="252"/>
      <c r="D210" s="247" t="s">
        <v>153</v>
      </c>
      <c r="E210" s="253" t="s">
        <v>1</v>
      </c>
      <c r="F210" s="254" t="s">
        <v>640</v>
      </c>
      <c r="G210" s="252"/>
      <c r="H210" s="255">
        <v>30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153</v>
      </c>
      <c r="AU210" s="261" t="s">
        <v>83</v>
      </c>
      <c r="AV210" s="13" t="s">
        <v>83</v>
      </c>
      <c r="AW210" s="13" t="s">
        <v>30</v>
      </c>
      <c r="AX210" s="13" t="s">
        <v>73</v>
      </c>
      <c r="AY210" s="261" t="s">
        <v>144</v>
      </c>
    </row>
    <row r="211" s="13" customFormat="1">
      <c r="A211" s="13"/>
      <c r="B211" s="251"/>
      <c r="C211" s="252"/>
      <c r="D211" s="247" t="s">
        <v>153</v>
      </c>
      <c r="E211" s="253" t="s">
        <v>1</v>
      </c>
      <c r="F211" s="254" t="s">
        <v>641</v>
      </c>
      <c r="G211" s="252"/>
      <c r="H211" s="255">
        <v>13.68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1" t="s">
        <v>153</v>
      </c>
      <c r="AU211" s="261" t="s">
        <v>83</v>
      </c>
      <c r="AV211" s="13" t="s">
        <v>83</v>
      </c>
      <c r="AW211" s="13" t="s">
        <v>30</v>
      </c>
      <c r="AX211" s="13" t="s">
        <v>73</v>
      </c>
      <c r="AY211" s="261" t="s">
        <v>144</v>
      </c>
    </row>
    <row r="212" s="14" customFormat="1">
      <c r="A212" s="14"/>
      <c r="B212" s="262"/>
      <c r="C212" s="263"/>
      <c r="D212" s="247" t="s">
        <v>153</v>
      </c>
      <c r="E212" s="264" t="s">
        <v>1</v>
      </c>
      <c r="F212" s="265" t="s">
        <v>156</v>
      </c>
      <c r="G212" s="263"/>
      <c r="H212" s="266">
        <v>43.68</v>
      </c>
      <c r="I212" s="267"/>
      <c r="J212" s="263"/>
      <c r="K212" s="263"/>
      <c r="L212" s="268"/>
      <c r="M212" s="269"/>
      <c r="N212" s="270"/>
      <c r="O212" s="270"/>
      <c r="P212" s="270"/>
      <c r="Q212" s="270"/>
      <c r="R212" s="270"/>
      <c r="S212" s="270"/>
      <c r="T212" s="27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2" t="s">
        <v>153</v>
      </c>
      <c r="AU212" s="272" t="s">
        <v>83</v>
      </c>
      <c r="AV212" s="14" t="s">
        <v>150</v>
      </c>
      <c r="AW212" s="14" t="s">
        <v>30</v>
      </c>
      <c r="AX212" s="14" t="s">
        <v>81</v>
      </c>
      <c r="AY212" s="272" t="s">
        <v>144</v>
      </c>
    </row>
    <row r="213" s="2" customFormat="1" ht="22.2" customHeight="1">
      <c r="A213" s="37"/>
      <c r="B213" s="38"/>
      <c r="C213" s="233" t="s">
        <v>7</v>
      </c>
      <c r="D213" s="233" t="s">
        <v>146</v>
      </c>
      <c r="E213" s="234" t="s">
        <v>311</v>
      </c>
      <c r="F213" s="235" t="s">
        <v>312</v>
      </c>
      <c r="G213" s="236" t="s">
        <v>190</v>
      </c>
      <c r="H213" s="237">
        <v>34.537999999999997</v>
      </c>
      <c r="I213" s="238"/>
      <c r="J213" s="239">
        <f>ROUND(I213*H213,2)</f>
        <v>0</v>
      </c>
      <c r="K213" s="240"/>
      <c r="L213" s="43"/>
      <c r="M213" s="241" t="s">
        <v>1</v>
      </c>
      <c r="N213" s="242" t="s">
        <v>38</v>
      </c>
      <c r="O213" s="90"/>
      <c r="P213" s="243">
        <f>O213*H213</f>
        <v>0</v>
      </c>
      <c r="Q213" s="243">
        <v>2.234</v>
      </c>
      <c r="R213" s="243">
        <f>Q213*H213</f>
        <v>77.15789199999999</v>
      </c>
      <c r="S213" s="243">
        <v>0</v>
      </c>
      <c r="T213" s="24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45" t="s">
        <v>150</v>
      </c>
      <c r="AT213" s="245" t="s">
        <v>146</v>
      </c>
      <c r="AU213" s="245" t="s">
        <v>83</v>
      </c>
      <c r="AY213" s="16" t="s">
        <v>144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6" t="s">
        <v>81</v>
      </c>
      <c r="BK213" s="246">
        <f>ROUND(I213*H213,2)</f>
        <v>0</v>
      </c>
      <c r="BL213" s="16" t="s">
        <v>150</v>
      </c>
      <c r="BM213" s="245" t="s">
        <v>642</v>
      </c>
    </row>
    <row r="214" s="2" customFormat="1">
      <c r="A214" s="37"/>
      <c r="B214" s="38"/>
      <c r="C214" s="39"/>
      <c r="D214" s="247" t="s">
        <v>152</v>
      </c>
      <c r="E214" s="39"/>
      <c r="F214" s="248" t="s">
        <v>312</v>
      </c>
      <c r="G214" s="39"/>
      <c r="H214" s="39"/>
      <c r="I214" s="200"/>
      <c r="J214" s="39"/>
      <c r="K214" s="39"/>
      <c r="L214" s="43"/>
      <c r="M214" s="249"/>
      <c r="N214" s="250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152</v>
      </c>
      <c r="AU214" s="16" t="s">
        <v>83</v>
      </c>
    </row>
    <row r="215" s="13" customFormat="1">
      <c r="A215" s="13"/>
      <c r="B215" s="251"/>
      <c r="C215" s="252"/>
      <c r="D215" s="247" t="s">
        <v>153</v>
      </c>
      <c r="E215" s="253" t="s">
        <v>1</v>
      </c>
      <c r="F215" s="254" t="s">
        <v>643</v>
      </c>
      <c r="G215" s="252"/>
      <c r="H215" s="255">
        <v>5.7380000000000004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153</v>
      </c>
      <c r="AU215" s="261" t="s">
        <v>83</v>
      </c>
      <c r="AV215" s="13" t="s">
        <v>83</v>
      </c>
      <c r="AW215" s="13" t="s">
        <v>30</v>
      </c>
      <c r="AX215" s="13" t="s">
        <v>73</v>
      </c>
      <c r="AY215" s="261" t="s">
        <v>144</v>
      </c>
    </row>
    <row r="216" s="13" customFormat="1">
      <c r="A216" s="13"/>
      <c r="B216" s="251"/>
      <c r="C216" s="252"/>
      <c r="D216" s="247" t="s">
        <v>153</v>
      </c>
      <c r="E216" s="253" t="s">
        <v>1</v>
      </c>
      <c r="F216" s="254" t="s">
        <v>644</v>
      </c>
      <c r="G216" s="252"/>
      <c r="H216" s="255">
        <v>28.800000000000001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6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153</v>
      </c>
      <c r="AU216" s="261" t="s">
        <v>83</v>
      </c>
      <c r="AV216" s="13" t="s">
        <v>83</v>
      </c>
      <c r="AW216" s="13" t="s">
        <v>30</v>
      </c>
      <c r="AX216" s="13" t="s">
        <v>73</v>
      </c>
      <c r="AY216" s="261" t="s">
        <v>144</v>
      </c>
    </row>
    <row r="217" s="14" customFormat="1">
      <c r="A217" s="14"/>
      <c r="B217" s="262"/>
      <c r="C217" s="263"/>
      <c r="D217" s="247" t="s">
        <v>153</v>
      </c>
      <c r="E217" s="264" t="s">
        <v>1</v>
      </c>
      <c r="F217" s="265" t="s">
        <v>156</v>
      </c>
      <c r="G217" s="263"/>
      <c r="H217" s="266">
        <v>34.538000000000004</v>
      </c>
      <c r="I217" s="267"/>
      <c r="J217" s="263"/>
      <c r="K217" s="263"/>
      <c r="L217" s="268"/>
      <c r="M217" s="269"/>
      <c r="N217" s="270"/>
      <c r="O217" s="270"/>
      <c r="P217" s="270"/>
      <c r="Q217" s="270"/>
      <c r="R217" s="270"/>
      <c r="S217" s="270"/>
      <c r="T217" s="27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72" t="s">
        <v>153</v>
      </c>
      <c r="AU217" s="272" t="s">
        <v>83</v>
      </c>
      <c r="AV217" s="14" t="s">
        <v>150</v>
      </c>
      <c r="AW217" s="14" t="s">
        <v>30</v>
      </c>
      <c r="AX217" s="14" t="s">
        <v>81</v>
      </c>
      <c r="AY217" s="272" t="s">
        <v>144</v>
      </c>
    </row>
    <row r="218" s="2" customFormat="1" ht="22.2" customHeight="1">
      <c r="A218" s="37"/>
      <c r="B218" s="38"/>
      <c r="C218" s="233" t="s">
        <v>260</v>
      </c>
      <c r="D218" s="233" t="s">
        <v>146</v>
      </c>
      <c r="E218" s="234" t="s">
        <v>317</v>
      </c>
      <c r="F218" s="235" t="s">
        <v>318</v>
      </c>
      <c r="G218" s="236" t="s">
        <v>225</v>
      </c>
      <c r="H218" s="237">
        <v>0.76800000000000002</v>
      </c>
      <c r="I218" s="238"/>
      <c r="J218" s="239">
        <f>ROUND(I218*H218,2)</f>
        <v>0</v>
      </c>
      <c r="K218" s="240"/>
      <c r="L218" s="43"/>
      <c r="M218" s="241" t="s">
        <v>1</v>
      </c>
      <c r="N218" s="242" t="s">
        <v>38</v>
      </c>
      <c r="O218" s="90"/>
      <c r="P218" s="243">
        <f>O218*H218</f>
        <v>0</v>
      </c>
      <c r="Q218" s="243">
        <v>0.85539807619999997</v>
      </c>
      <c r="R218" s="243">
        <f>Q218*H218</f>
        <v>0.6569457225216</v>
      </c>
      <c r="S218" s="243">
        <v>0</v>
      </c>
      <c r="T218" s="24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45" t="s">
        <v>150</v>
      </c>
      <c r="AT218" s="245" t="s">
        <v>146</v>
      </c>
      <c r="AU218" s="245" t="s">
        <v>83</v>
      </c>
      <c r="AY218" s="16" t="s">
        <v>144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6" t="s">
        <v>81</v>
      </c>
      <c r="BK218" s="246">
        <f>ROUND(I218*H218,2)</f>
        <v>0</v>
      </c>
      <c r="BL218" s="16" t="s">
        <v>150</v>
      </c>
      <c r="BM218" s="245" t="s">
        <v>645</v>
      </c>
    </row>
    <row r="219" s="2" customFormat="1">
      <c r="A219" s="37"/>
      <c r="B219" s="38"/>
      <c r="C219" s="39"/>
      <c r="D219" s="247" t="s">
        <v>152</v>
      </c>
      <c r="E219" s="39"/>
      <c r="F219" s="248" t="s">
        <v>318</v>
      </c>
      <c r="G219" s="39"/>
      <c r="H219" s="39"/>
      <c r="I219" s="200"/>
      <c r="J219" s="39"/>
      <c r="K219" s="39"/>
      <c r="L219" s="43"/>
      <c r="M219" s="249"/>
      <c r="N219" s="250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152</v>
      </c>
      <c r="AU219" s="16" t="s">
        <v>83</v>
      </c>
    </row>
    <row r="220" s="13" customFormat="1">
      <c r="A220" s="13"/>
      <c r="B220" s="251"/>
      <c r="C220" s="252"/>
      <c r="D220" s="247" t="s">
        <v>153</v>
      </c>
      <c r="E220" s="253" t="s">
        <v>1</v>
      </c>
      <c r="F220" s="254" t="s">
        <v>646</v>
      </c>
      <c r="G220" s="252"/>
      <c r="H220" s="255">
        <v>0.76800000000000002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153</v>
      </c>
      <c r="AU220" s="261" t="s">
        <v>83</v>
      </c>
      <c r="AV220" s="13" t="s">
        <v>83</v>
      </c>
      <c r="AW220" s="13" t="s">
        <v>30</v>
      </c>
      <c r="AX220" s="13" t="s">
        <v>81</v>
      </c>
      <c r="AY220" s="261" t="s">
        <v>144</v>
      </c>
    </row>
    <row r="221" s="2" customFormat="1" ht="22.2" customHeight="1">
      <c r="A221" s="37"/>
      <c r="B221" s="38"/>
      <c r="C221" s="233" t="s">
        <v>264</v>
      </c>
      <c r="D221" s="233" t="s">
        <v>146</v>
      </c>
      <c r="E221" s="234" t="s">
        <v>322</v>
      </c>
      <c r="F221" s="235" t="s">
        <v>323</v>
      </c>
      <c r="G221" s="236" t="s">
        <v>283</v>
      </c>
      <c r="H221" s="237">
        <v>25</v>
      </c>
      <c r="I221" s="238"/>
      <c r="J221" s="239">
        <f>ROUND(I221*H221,2)</f>
        <v>0</v>
      </c>
      <c r="K221" s="240"/>
      <c r="L221" s="43"/>
      <c r="M221" s="241" t="s">
        <v>1</v>
      </c>
      <c r="N221" s="242" t="s">
        <v>38</v>
      </c>
      <c r="O221" s="90"/>
      <c r="P221" s="243">
        <f>O221*H221</f>
        <v>0</v>
      </c>
      <c r="Q221" s="243">
        <v>0.088321944999999999</v>
      </c>
      <c r="R221" s="243">
        <f>Q221*H221</f>
        <v>2.208048625</v>
      </c>
      <c r="S221" s="243">
        <v>0</v>
      </c>
      <c r="T221" s="244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45" t="s">
        <v>150</v>
      </c>
      <c r="AT221" s="245" t="s">
        <v>146</v>
      </c>
      <c r="AU221" s="245" t="s">
        <v>83</v>
      </c>
      <c r="AY221" s="16" t="s">
        <v>144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6" t="s">
        <v>81</v>
      </c>
      <c r="BK221" s="246">
        <f>ROUND(I221*H221,2)</f>
        <v>0</v>
      </c>
      <c r="BL221" s="16" t="s">
        <v>150</v>
      </c>
      <c r="BM221" s="245" t="s">
        <v>647</v>
      </c>
    </row>
    <row r="222" s="2" customFormat="1">
      <c r="A222" s="37"/>
      <c r="B222" s="38"/>
      <c r="C222" s="39"/>
      <c r="D222" s="247" t="s">
        <v>152</v>
      </c>
      <c r="E222" s="39"/>
      <c r="F222" s="248" t="s">
        <v>323</v>
      </c>
      <c r="G222" s="39"/>
      <c r="H222" s="39"/>
      <c r="I222" s="200"/>
      <c r="J222" s="39"/>
      <c r="K222" s="39"/>
      <c r="L222" s="43"/>
      <c r="M222" s="249"/>
      <c r="N222" s="250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152</v>
      </c>
      <c r="AU222" s="16" t="s">
        <v>83</v>
      </c>
    </row>
    <row r="223" s="2" customFormat="1" ht="19.8" customHeight="1">
      <c r="A223" s="37"/>
      <c r="B223" s="38"/>
      <c r="C223" s="273" t="s">
        <v>269</v>
      </c>
      <c r="D223" s="273" t="s">
        <v>240</v>
      </c>
      <c r="E223" s="274" t="s">
        <v>326</v>
      </c>
      <c r="F223" s="275" t="s">
        <v>327</v>
      </c>
      <c r="G223" s="276" t="s">
        <v>283</v>
      </c>
      <c r="H223" s="277">
        <v>5</v>
      </c>
      <c r="I223" s="278"/>
      <c r="J223" s="279">
        <f>ROUND(I223*H223,2)</f>
        <v>0</v>
      </c>
      <c r="K223" s="280"/>
      <c r="L223" s="281"/>
      <c r="M223" s="282" t="s">
        <v>1</v>
      </c>
      <c r="N223" s="283" t="s">
        <v>38</v>
      </c>
      <c r="O223" s="90"/>
      <c r="P223" s="243">
        <f>O223*H223</f>
        <v>0</v>
      </c>
      <c r="Q223" s="243">
        <v>0.028000000000000001</v>
      </c>
      <c r="R223" s="243">
        <f>Q223*H223</f>
        <v>0.14000000000000001</v>
      </c>
      <c r="S223" s="243">
        <v>0</v>
      </c>
      <c r="T223" s="24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45" t="s">
        <v>187</v>
      </c>
      <c r="AT223" s="245" t="s">
        <v>240</v>
      </c>
      <c r="AU223" s="245" t="s">
        <v>83</v>
      </c>
      <c r="AY223" s="16" t="s">
        <v>144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6" t="s">
        <v>81</v>
      </c>
      <c r="BK223" s="246">
        <f>ROUND(I223*H223,2)</f>
        <v>0</v>
      </c>
      <c r="BL223" s="16" t="s">
        <v>150</v>
      </c>
      <c r="BM223" s="245" t="s">
        <v>648</v>
      </c>
    </row>
    <row r="224" s="2" customFormat="1">
      <c r="A224" s="37"/>
      <c r="B224" s="38"/>
      <c r="C224" s="39"/>
      <c r="D224" s="247" t="s">
        <v>152</v>
      </c>
      <c r="E224" s="39"/>
      <c r="F224" s="248" t="s">
        <v>327</v>
      </c>
      <c r="G224" s="39"/>
      <c r="H224" s="39"/>
      <c r="I224" s="200"/>
      <c r="J224" s="39"/>
      <c r="K224" s="39"/>
      <c r="L224" s="43"/>
      <c r="M224" s="249"/>
      <c r="N224" s="250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152</v>
      </c>
      <c r="AU224" s="16" t="s">
        <v>83</v>
      </c>
    </row>
    <row r="225" s="2" customFormat="1" ht="19.8" customHeight="1">
      <c r="A225" s="37"/>
      <c r="B225" s="38"/>
      <c r="C225" s="273" t="s">
        <v>276</v>
      </c>
      <c r="D225" s="273" t="s">
        <v>240</v>
      </c>
      <c r="E225" s="274" t="s">
        <v>330</v>
      </c>
      <c r="F225" s="275" t="s">
        <v>331</v>
      </c>
      <c r="G225" s="276" t="s">
        <v>283</v>
      </c>
      <c r="H225" s="277">
        <v>3</v>
      </c>
      <c r="I225" s="278"/>
      <c r="J225" s="279">
        <f>ROUND(I225*H225,2)</f>
        <v>0</v>
      </c>
      <c r="K225" s="280"/>
      <c r="L225" s="281"/>
      <c r="M225" s="282" t="s">
        <v>1</v>
      </c>
      <c r="N225" s="283" t="s">
        <v>38</v>
      </c>
      <c r="O225" s="90"/>
      <c r="P225" s="243">
        <f>O225*H225</f>
        <v>0</v>
      </c>
      <c r="Q225" s="243">
        <v>0.040000000000000001</v>
      </c>
      <c r="R225" s="243">
        <f>Q225*H225</f>
        <v>0.12</v>
      </c>
      <c r="S225" s="243">
        <v>0</v>
      </c>
      <c r="T225" s="24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5" t="s">
        <v>187</v>
      </c>
      <c r="AT225" s="245" t="s">
        <v>240</v>
      </c>
      <c r="AU225" s="245" t="s">
        <v>83</v>
      </c>
      <c r="AY225" s="16" t="s">
        <v>144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6" t="s">
        <v>81</v>
      </c>
      <c r="BK225" s="246">
        <f>ROUND(I225*H225,2)</f>
        <v>0</v>
      </c>
      <c r="BL225" s="16" t="s">
        <v>150</v>
      </c>
      <c r="BM225" s="245" t="s">
        <v>649</v>
      </c>
    </row>
    <row r="226" s="2" customFormat="1">
      <c r="A226" s="37"/>
      <c r="B226" s="38"/>
      <c r="C226" s="39"/>
      <c r="D226" s="247" t="s">
        <v>152</v>
      </c>
      <c r="E226" s="39"/>
      <c r="F226" s="248" t="s">
        <v>331</v>
      </c>
      <c r="G226" s="39"/>
      <c r="H226" s="39"/>
      <c r="I226" s="200"/>
      <c r="J226" s="39"/>
      <c r="K226" s="39"/>
      <c r="L226" s="43"/>
      <c r="M226" s="249"/>
      <c r="N226" s="250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152</v>
      </c>
      <c r="AU226" s="16" t="s">
        <v>83</v>
      </c>
    </row>
    <row r="227" s="2" customFormat="1" ht="19.8" customHeight="1">
      <c r="A227" s="37"/>
      <c r="B227" s="38"/>
      <c r="C227" s="273" t="s">
        <v>280</v>
      </c>
      <c r="D227" s="273" t="s">
        <v>240</v>
      </c>
      <c r="E227" s="274" t="s">
        <v>334</v>
      </c>
      <c r="F227" s="275" t="s">
        <v>335</v>
      </c>
      <c r="G227" s="276" t="s">
        <v>283</v>
      </c>
      <c r="H227" s="277">
        <v>8</v>
      </c>
      <c r="I227" s="278"/>
      <c r="J227" s="279">
        <f>ROUND(I227*H227,2)</f>
        <v>0</v>
      </c>
      <c r="K227" s="280"/>
      <c r="L227" s="281"/>
      <c r="M227" s="282" t="s">
        <v>1</v>
      </c>
      <c r="N227" s="283" t="s">
        <v>38</v>
      </c>
      <c r="O227" s="90"/>
      <c r="P227" s="243">
        <f>O227*H227</f>
        <v>0</v>
      </c>
      <c r="Q227" s="243">
        <v>0.050999999999999997</v>
      </c>
      <c r="R227" s="243">
        <f>Q227*H227</f>
        <v>0.40799999999999997</v>
      </c>
      <c r="S227" s="243">
        <v>0</v>
      </c>
      <c r="T227" s="244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45" t="s">
        <v>187</v>
      </c>
      <c r="AT227" s="245" t="s">
        <v>240</v>
      </c>
      <c r="AU227" s="245" t="s">
        <v>83</v>
      </c>
      <c r="AY227" s="16" t="s">
        <v>144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16" t="s">
        <v>81</v>
      </c>
      <c r="BK227" s="246">
        <f>ROUND(I227*H227,2)</f>
        <v>0</v>
      </c>
      <c r="BL227" s="16" t="s">
        <v>150</v>
      </c>
      <c r="BM227" s="245" t="s">
        <v>650</v>
      </c>
    </row>
    <row r="228" s="2" customFormat="1">
      <c r="A228" s="37"/>
      <c r="B228" s="38"/>
      <c r="C228" s="39"/>
      <c r="D228" s="247" t="s">
        <v>152</v>
      </c>
      <c r="E228" s="39"/>
      <c r="F228" s="248" t="s">
        <v>335</v>
      </c>
      <c r="G228" s="39"/>
      <c r="H228" s="39"/>
      <c r="I228" s="200"/>
      <c r="J228" s="39"/>
      <c r="K228" s="39"/>
      <c r="L228" s="43"/>
      <c r="M228" s="249"/>
      <c r="N228" s="250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152</v>
      </c>
      <c r="AU228" s="16" t="s">
        <v>83</v>
      </c>
    </row>
    <row r="229" s="2" customFormat="1" ht="22.2" customHeight="1">
      <c r="A229" s="37"/>
      <c r="B229" s="38"/>
      <c r="C229" s="273" t="s">
        <v>287</v>
      </c>
      <c r="D229" s="273" t="s">
        <v>240</v>
      </c>
      <c r="E229" s="274" t="s">
        <v>338</v>
      </c>
      <c r="F229" s="275" t="s">
        <v>339</v>
      </c>
      <c r="G229" s="276" t="s">
        <v>283</v>
      </c>
      <c r="H229" s="277">
        <v>9</v>
      </c>
      <c r="I229" s="278"/>
      <c r="J229" s="279">
        <f>ROUND(I229*H229,2)</f>
        <v>0</v>
      </c>
      <c r="K229" s="280"/>
      <c r="L229" s="281"/>
      <c r="M229" s="282" t="s">
        <v>1</v>
      </c>
      <c r="N229" s="283" t="s">
        <v>38</v>
      </c>
      <c r="O229" s="90"/>
      <c r="P229" s="243">
        <f>O229*H229</f>
        <v>0</v>
      </c>
      <c r="Q229" s="243">
        <v>0.068000000000000005</v>
      </c>
      <c r="R229" s="243">
        <f>Q229*H229</f>
        <v>0.6120000000000001</v>
      </c>
      <c r="S229" s="243">
        <v>0</v>
      </c>
      <c r="T229" s="244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45" t="s">
        <v>187</v>
      </c>
      <c r="AT229" s="245" t="s">
        <v>240</v>
      </c>
      <c r="AU229" s="245" t="s">
        <v>83</v>
      </c>
      <c r="AY229" s="16" t="s">
        <v>144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6" t="s">
        <v>81</v>
      </c>
      <c r="BK229" s="246">
        <f>ROUND(I229*H229,2)</f>
        <v>0</v>
      </c>
      <c r="BL229" s="16" t="s">
        <v>150</v>
      </c>
      <c r="BM229" s="245" t="s">
        <v>651</v>
      </c>
    </row>
    <row r="230" s="2" customFormat="1">
      <c r="A230" s="37"/>
      <c r="B230" s="38"/>
      <c r="C230" s="39"/>
      <c r="D230" s="247" t="s">
        <v>152</v>
      </c>
      <c r="E230" s="39"/>
      <c r="F230" s="248" t="s">
        <v>339</v>
      </c>
      <c r="G230" s="39"/>
      <c r="H230" s="39"/>
      <c r="I230" s="200"/>
      <c r="J230" s="39"/>
      <c r="K230" s="39"/>
      <c r="L230" s="43"/>
      <c r="M230" s="249"/>
      <c r="N230" s="250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152</v>
      </c>
      <c r="AU230" s="16" t="s">
        <v>83</v>
      </c>
    </row>
    <row r="231" s="2" customFormat="1" ht="22.2" customHeight="1">
      <c r="A231" s="37"/>
      <c r="B231" s="38"/>
      <c r="C231" s="233" t="s">
        <v>292</v>
      </c>
      <c r="D231" s="233" t="s">
        <v>146</v>
      </c>
      <c r="E231" s="234" t="s">
        <v>342</v>
      </c>
      <c r="F231" s="235" t="s">
        <v>343</v>
      </c>
      <c r="G231" s="236" t="s">
        <v>283</v>
      </c>
      <c r="H231" s="237">
        <v>8</v>
      </c>
      <c r="I231" s="238"/>
      <c r="J231" s="239">
        <f>ROUND(I231*H231,2)</f>
        <v>0</v>
      </c>
      <c r="K231" s="240"/>
      <c r="L231" s="43"/>
      <c r="M231" s="241" t="s">
        <v>1</v>
      </c>
      <c r="N231" s="242" t="s">
        <v>38</v>
      </c>
      <c r="O231" s="90"/>
      <c r="P231" s="243">
        <f>O231*H231</f>
        <v>0</v>
      </c>
      <c r="Q231" s="243">
        <v>0.17663983999999999</v>
      </c>
      <c r="R231" s="243">
        <f>Q231*H231</f>
        <v>1.4131187199999999</v>
      </c>
      <c r="S231" s="243">
        <v>0</v>
      </c>
      <c r="T231" s="24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45" t="s">
        <v>150</v>
      </c>
      <c r="AT231" s="245" t="s">
        <v>146</v>
      </c>
      <c r="AU231" s="245" t="s">
        <v>83</v>
      </c>
      <c r="AY231" s="16" t="s">
        <v>144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6" t="s">
        <v>81</v>
      </c>
      <c r="BK231" s="246">
        <f>ROUND(I231*H231,2)</f>
        <v>0</v>
      </c>
      <c r="BL231" s="16" t="s">
        <v>150</v>
      </c>
      <c r="BM231" s="245" t="s">
        <v>652</v>
      </c>
    </row>
    <row r="232" s="2" customFormat="1">
      <c r="A232" s="37"/>
      <c r="B232" s="38"/>
      <c r="C232" s="39"/>
      <c r="D232" s="247" t="s">
        <v>152</v>
      </c>
      <c r="E232" s="39"/>
      <c r="F232" s="248" t="s">
        <v>343</v>
      </c>
      <c r="G232" s="39"/>
      <c r="H232" s="39"/>
      <c r="I232" s="200"/>
      <c r="J232" s="39"/>
      <c r="K232" s="39"/>
      <c r="L232" s="43"/>
      <c r="M232" s="249"/>
      <c r="N232" s="250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152</v>
      </c>
      <c r="AU232" s="16" t="s">
        <v>83</v>
      </c>
    </row>
    <row r="233" s="2" customFormat="1" ht="22.2" customHeight="1">
      <c r="A233" s="37"/>
      <c r="B233" s="38"/>
      <c r="C233" s="273" t="s">
        <v>297</v>
      </c>
      <c r="D233" s="273" t="s">
        <v>240</v>
      </c>
      <c r="E233" s="274" t="s">
        <v>346</v>
      </c>
      <c r="F233" s="275" t="s">
        <v>347</v>
      </c>
      <c r="G233" s="276" t="s">
        <v>283</v>
      </c>
      <c r="H233" s="277">
        <v>8</v>
      </c>
      <c r="I233" s="278"/>
      <c r="J233" s="279">
        <f>ROUND(I233*H233,2)</f>
        <v>0</v>
      </c>
      <c r="K233" s="280"/>
      <c r="L233" s="281"/>
      <c r="M233" s="282" t="s">
        <v>1</v>
      </c>
      <c r="N233" s="283" t="s">
        <v>38</v>
      </c>
      <c r="O233" s="90"/>
      <c r="P233" s="243">
        <f>O233*H233</f>
        <v>0</v>
      </c>
      <c r="Q233" s="243">
        <v>0.081000000000000003</v>
      </c>
      <c r="R233" s="243">
        <f>Q233*H233</f>
        <v>0.64800000000000002</v>
      </c>
      <c r="S233" s="243">
        <v>0</v>
      </c>
      <c r="T233" s="24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5" t="s">
        <v>187</v>
      </c>
      <c r="AT233" s="245" t="s">
        <v>240</v>
      </c>
      <c r="AU233" s="245" t="s">
        <v>83</v>
      </c>
      <c r="AY233" s="16" t="s">
        <v>144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6" t="s">
        <v>81</v>
      </c>
      <c r="BK233" s="246">
        <f>ROUND(I233*H233,2)</f>
        <v>0</v>
      </c>
      <c r="BL233" s="16" t="s">
        <v>150</v>
      </c>
      <c r="BM233" s="245" t="s">
        <v>653</v>
      </c>
    </row>
    <row r="234" s="2" customFormat="1">
      <c r="A234" s="37"/>
      <c r="B234" s="38"/>
      <c r="C234" s="39"/>
      <c r="D234" s="247" t="s">
        <v>152</v>
      </c>
      <c r="E234" s="39"/>
      <c r="F234" s="248" t="s">
        <v>347</v>
      </c>
      <c r="G234" s="39"/>
      <c r="H234" s="39"/>
      <c r="I234" s="200"/>
      <c r="J234" s="39"/>
      <c r="K234" s="39"/>
      <c r="L234" s="43"/>
      <c r="M234" s="249"/>
      <c r="N234" s="250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152</v>
      </c>
      <c r="AU234" s="16" t="s">
        <v>83</v>
      </c>
    </row>
    <row r="235" s="12" customFormat="1" ht="22.8" customHeight="1">
      <c r="A235" s="12"/>
      <c r="B235" s="217"/>
      <c r="C235" s="218"/>
      <c r="D235" s="219" t="s">
        <v>72</v>
      </c>
      <c r="E235" s="231" t="s">
        <v>170</v>
      </c>
      <c r="F235" s="231" t="s">
        <v>349</v>
      </c>
      <c r="G235" s="218"/>
      <c r="H235" s="218"/>
      <c r="I235" s="221"/>
      <c r="J235" s="232">
        <f>BK235</f>
        <v>0</v>
      </c>
      <c r="K235" s="218"/>
      <c r="L235" s="223"/>
      <c r="M235" s="224"/>
      <c r="N235" s="225"/>
      <c r="O235" s="225"/>
      <c r="P235" s="226">
        <f>SUM(P236:P237)</f>
        <v>0</v>
      </c>
      <c r="Q235" s="225"/>
      <c r="R235" s="226">
        <f>SUM(R236:R237)</f>
        <v>200.92800000000003</v>
      </c>
      <c r="S235" s="225"/>
      <c r="T235" s="227">
        <f>SUM(T236:T237)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8" t="s">
        <v>81</v>
      </c>
      <c r="AT235" s="229" t="s">
        <v>72</v>
      </c>
      <c r="AU235" s="229" t="s">
        <v>81</v>
      </c>
      <c r="AY235" s="228" t="s">
        <v>144</v>
      </c>
      <c r="BK235" s="230">
        <f>SUM(BK236:BK237)</f>
        <v>0</v>
      </c>
    </row>
    <row r="236" s="2" customFormat="1" ht="14.4" customHeight="1">
      <c r="A236" s="37"/>
      <c r="B236" s="38"/>
      <c r="C236" s="233" t="s">
        <v>303</v>
      </c>
      <c r="D236" s="233" t="s">
        <v>146</v>
      </c>
      <c r="E236" s="234" t="s">
        <v>351</v>
      </c>
      <c r="F236" s="235" t="s">
        <v>352</v>
      </c>
      <c r="G236" s="236" t="s">
        <v>149</v>
      </c>
      <c r="H236" s="237">
        <v>436.80000000000001</v>
      </c>
      <c r="I236" s="238"/>
      <c r="J236" s="239">
        <f>ROUND(I236*H236,2)</f>
        <v>0</v>
      </c>
      <c r="K236" s="240"/>
      <c r="L236" s="43"/>
      <c r="M236" s="241" t="s">
        <v>1</v>
      </c>
      <c r="N236" s="242" t="s">
        <v>38</v>
      </c>
      <c r="O236" s="90"/>
      <c r="P236" s="243">
        <f>O236*H236</f>
        <v>0</v>
      </c>
      <c r="Q236" s="243">
        <v>0.46000000000000002</v>
      </c>
      <c r="R236" s="243">
        <f>Q236*H236</f>
        <v>200.92800000000003</v>
      </c>
      <c r="S236" s="243">
        <v>0</v>
      </c>
      <c r="T236" s="24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5" t="s">
        <v>150</v>
      </c>
      <c r="AT236" s="245" t="s">
        <v>146</v>
      </c>
      <c r="AU236" s="245" t="s">
        <v>83</v>
      </c>
      <c r="AY236" s="16" t="s">
        <v>144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16" t="s">
        <v>81</v>
      </c>
      <c r="BK236" s="246">
        <f>ROUND(I236*H236,2)</f>
        <v>0</v>
      </c>
      <c r="BL236" s="16" t="s">
        <v>150</v>
      </c>
      <c r="BM236" s="245" t="s">
        <v>654</v>
      </c>
    </row>
    <row r="237" s="2" customFormat="1">
      <c r="A237" s="37"/>
      <c r="B237" s="38"/>
      <c r="C237" s="39"/>
      <c r="D237" s="247" t="s">
        <v>152</v>
      </c>
      <c r="E237" s="39"/>
      <c r="F237" s="248" t="s">
        <v>352</v>
      </c>
      <c r="G237" s="39"/>
      <c r="H237" s="39"/>
      <c r="I237" s="200"/>
      <c r="J237" s="39"/>
      <c r="K237" s="39"/>
      <c r="L237" s="43"/>
      <c r="M237" s="249"/>
      <c r="N237" s="250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152</v>
      </c>
      <c r="AU237" s="16" t="s">
        <v>83</v>
      </c>
    </row>
    <row r="238" s="12" customFormat="1" ht="22.8" customHeight="1">
      <c r="A238" s="12"/>
      <c r="B238" s="217"/>
      <c r="C238" s="218"/>
      <c r="D238" s="219" t="s">
        <v>72</v>
      </c>
      <c r="E238" s="231" t="s">
        <v>187</v>
      </c>
      <c r="F238" s="231" t="s">
        <v>365</v>
      </c>
      <c r="G238" s="218"/>
      <c r="H238" s="218"/>
      <c r="I238" s="221"/>
      <c r="J238" s="232">
        <f>BK238</f>
        <v>0</v>
      </c>
      <c r="K238" s="218"/>
      <c r="L238" s="223"/>
      <c r="M238" s="224"/>
      <c r="N238" s="225"/>
      <c r="O238" s="225"/>
      <c r="P238" s="226">
        <f>SUM(P239:P294)</f>
        <v>0</v>
      </c>
      <c r="Q238" s="225"/>
      <c r="R238" s="226">
        <f>SUM(R239:R294)</f>
        <v>90.07470174800001</v>
      </c>
      <c r="S238" s="225"/>
      <c r="T238" s="227">
        <f>SUM(T239:T294)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8" t="s">
        <v>81</v>
      </c>
      <c r="AT238" s="229" t="s">
        <v>72</v>
      </c>
      <c r="AU238" s="229" t="s">
        <v>81</v>
      </c>
      <c r="AY238" s="228" t="s">
        <v>144</v>
      </c>
      <c r="BK238" s="230">
        <f>SUM(BK239:BK294)</f>
        <v>0</v>
      </c>
    </row>
    <row r="239" s="2" customFormat="1" ht="30" customHeight="1">
      <c r="A239" s="37"/>
      <c r="B239" s="38"/>
      <c r="C239" s="233" t="s">
        <v>310</v>
      </c>
      <c r="D239" s="233" t="s">
        <v>146</v>
      </c>
      <c r="E239" s="234" t="s">
        <v>376</v>
      </c>
      <c r="F239" s="235" t="s">
        <v>377</v>
      </c>
      <c r="G239" s="236" t="s">
        <v>290</v>
      </c>
      <c r="H239" s="237">
        <v>250</v>
      </c>
      <c r="I239" s="238"/>
      <c r="J239" s="239">
        <f>ROUND(I239*H239,2)</f>
        <v>0</v>
      </c>
      <c r="K239" s="240"/>
      <c r="L239" s="43"/>
      <c r="M239" s="241" t="s">
        <v>1</v>
      </c>
      <c r="N239" s="242" t="s">
        <v>38</v>
      </c>
      <c r="O239" s="90"/>
      <c r="P239" s="243">
        <f>O239*H239</f>
        <v>0</v>
      </c>
      <c r="Q239" s="243">
        <v>1.1E-05</v>
      </c>
      <c r="R239" s="243">
        <f>Q239*H239</f>
        <v>0.0027499999999999998</v>
      </c>
      <c r="S239" s="243">
        <v>0</v>
      </c>
      <c r="T239" s="244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45" t="s">
        <v>150</v>
      </c>
      <c r="AT239" s="245" t="s">
        <v>146</v>
      </c>
      <c r="AU239" s="245" t="s">
        <v>83</v>
      </c>
      <c r="AY239" s="16" t="s">
        <v>144</v>
      </c>
      <c r="BE239" s="246">
        <f>IF(N239="základní",J239,0)</f>
        <v>0</v>
      </c>
      <c r="BF239" s="246">
        <f>IF(N239="snížená",J239,0)</f>
        <v>0</v>
      </c>
      <c r="BG239" s="246">
        <f>IF(N239="zákl. přenesená",J239,0)</f>
        <v>0</v>
      </c>
      <c r="BH239" s="246">
        <f>IF(N239="sníž. přenesená",J239,0)</f>
        <v>0</v>
      </c>
      <c r="BI239" s="246">
        <f>IF(N239="nulová",J239,0)</f>
        <v>0</v>
      </c>
      <c r="BJ239" s="16" t="s">
        <v>81</v>
      </c>
      <c r="BK239" s="246">
        <f>ROUND(I239*H239,2)</f>
        <v>0</v>
      </c>
      <c r="BL239" s="16" t="s">
        <v>150</v>
      </c>
      <c r="BM239" s="245" t="s">
        <v>655</v>
      </c>
    </row>
    <row r="240" s="2" customFormat="1">
      <c r="A240" s="37"/>
      <c r="B240" s="38"/>
      <c r="C240" s="39"/>
      <c r="D240" s="247" t="s">
        <v>152</v>
      </c>
      <c r="E240" s="39"/>
      <c r="F240" s="248" t="s">
        <v>377</v>
      </c>
      <c r="G240" s="39"/>
      <c r="H240" s="39"/>
      <c r="I240" s="200"/>
      <c r="J240" s="39"/>
      <c r="K240" s="39"/>
      <c r="L240" s="43"/>
      <c r="M240" s="249"/>
      <c r="N240" s="250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152</v>
      </c>
      <c r="AU240" s="16" t="s">
        <v>83</v>
      </c>
    </row>
    <row r="241" s="2" customFormat="1" ht="14.4" customHeight="1">
      <c r="A241" s="37"/>
      <c r="B241" s="38"/>
      <c r="C241" s="273" t="s">
        <v>316</v>
      </c>
      <c r="D241" s="273" t="s">
        <v>240</v>
      </c>
      <c r="E241" s="274" t="s">
        <v>381</v>
      </c>
      <c r="F241" s="275" t="s">
        <v>382</v>
      </c>
      <c r="G241" s="276" t="s">
        <v>290</v>
      </c>
      <c r="H241" s="277">
        <v>257.5</v>
      </c>
      <c r="I241" s="278"/>
      <c r="J241" s="279">
        <f>ROUND(I241*H241,2)</f>
        <v>0</v>
      </c>
      <c r="K241" s="280"/>
      <c r="L241" s="281"/>
      <c r="M241" s="282" t="s">
        <v>1</v>
      </c>
      <c r="N241" s="283" t="s">
        <v>38</v>
      </c>
      <c r="O241" s="90"/>
      <c r="P241" s="243">
        <f>O241*H241</f>
        <v>0</v>
      </c>
      <c r="Q241" s="243">
        <v>0.0026700000000000001</v>
      </c>
      <c r="R241" s="243">
        <f>Q241*H241</f>
        <v>0.68752500000000005</v>
      </c>
      <c r="S241" s="243">
        <v>0</v>
      </c>
      <c r="T241" s="244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45" t="s">
        <v>187</v>
      </c>
      <c r="AT241" s="245" t="s">
        <v>240</v>
      </c>
      <c r="AU241" s="245" t="s">
        <v>83</v>
      </c>
      <c r="AY241" s="16" t="s">
        <v>144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16" t="s">
        <v>81</v>
      </c>
      <c r="BK241" s="246">
        <f>ROUND(I241*H241,2)</f>
        <v>0</v>
      </c>
      <c r="BL241" s="16" t="s">
        <v>150</v>
      </c>
      <c r="BM241" s="245" t="s">
        <v>656</v>
      </c>
    </row>
    <row r="242" s="2" customFormat="1">
      <c r="A242" s="37"/>
      <c r="B242" s="38"/>
      <c r="C242" s="39"/>
      <c r="D242" s="247" t="s">
        <v>152</v>
      </c>
      <c r="E242" s="39"/>
      <c r="F242" s="248" t="s">
        <v>382</v>
      </c>
      <c r="G242" s="39"/>
      <c r="H242" s="39"/>
      <c r="I242" s="200"/>
      <c r="J242" s="39"/>
      <c r="K242" s="39"/>
      <c r="L242" s="43"/>
      <c r="M242" s="249"/>
      <c r="N242" s="250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152</v>
      </c>
      <c r="AU242" s="16" t="s">
        <v>83</v>
      </c>
    </row>
    <row r="243" s="13" customFormat="1">
      <c r="A243" s="13"/>
      <c r="B243" s="251"/>
      <c r="C243" s="252"/>
      <c r="D243" s="247" t="s">
        <v>153</v>
      </c>
      <c r="E243" s="253" t="s">
        <v>1</v>
      </c>
      <c r="F243" s="254" t="s">
        <v>657</v>
      </c>
      <c r="G243" s="252"/>
      <c r="H243" s="255">
        <v>257.5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1" t="s">
        <v>153</v>
      </c>
      <c r="AU243" s="261" t="s">
        <v>83</v>
      </c>
      <c r="AV243" s="13" t="s">
        <v>83</v>
      </c>
      <c r="AW243" s="13" t="s">
        <v>30</v>
      </c>
      <c r="AX243" s="13" t="s">
        <v>81</v>
      </c>
      <c r="AY243" s="261" t="s">
        <v>144</v>
      </c>
    </row>
    <row r="244" s="2" customFormat="1" ht="30" customHeight="1">
      <c r="A244" s="37"/>
      <c r="B244" s="38"/>
      <c r="C244" s="233" t="s">
        <v>321</v>
      </c>
      <c r="D244" s="233" t="s">
        <v>146</v>
      </c>
      <c r="E244" s="234" t="s">
        <v>386</v>
      </c>
      <c r="F244" s="235" t="s">
        <v>387</v>
      </c>
      <c r="G244" s="236" t="s">
        <v>290</v>
      </c>
      <c r="H244" s="237">
        <v>114</v>
      </c>
      <c r="I244" s="238"/>
      <c r="J244" s="239">
        <f>ROUND(I244*H244,2)</f>
        <v>0</v>
      </c>
      <c r="K244" s="240"/>
      <c r="L244" s="43"/>
      <c r="M244" s="241" t="s">
        <v>1</v>
      </c>
      <c r="N244" s="242" t="s">
        <v>38</v>
      </c>
      <c r="O244" s="90"/>
      <c r="P244" s="243">
        <f>O244*H244</f>
        <v>0</v>
      </c>
      <c r="Q244" s="243">
        <v>1.2999999999999999E-05</v>
      </c>
      <c r="R244" s="243">
        <f>Q244*H244</f>
        <v>0.0014819999999999998</v>
      </c>
      <c r="S244" s="243">
        <v>0</v>
      </c>
      <c r="T244" s="24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45" t="s">
        <v>150</v>
      </c>
      <c r="AT244" s="245" t="s">
        <v>146</v>
      </c>
      <c r="AU244" s="245" t="s">
        <v>83</v>
      </c>
      <c r="AY244" s="16" t="s">
        <v>144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6" t="s">
        <v>81</v>
      </c>
      <c r="BK244" s="246">
        <f>ROUND(I244*H244,2)</f>
        <v>0</v>
      </c>
      <c r="BL244" s="16" t="s">
        <v>150</v>
      </c>
      <c r="BM244" s="245" t="s">
        <v>658</v>
      </c>
    </row>
    <row r="245" s="2" customFormat="1">
      <c r="A245" s="37"/>
      <c r="B245" s="38"/>
      <c r="C245" s="39"/>
      <c r="D245" s="247" t="s">
        <v>152</v>
      </c>
      <c r="E245" s="39"/>
      <c r="F245" s="248" t="s">
        <v>387</v>
      </c>
      <c r="G245" s="39"/>
      <c r="H245" s="39"/>
      <c r="I245" s="200"/>
      <c r="J245" s="39"/>
      <c r="K245" s="39"/>
      <c r="L245" s="43"/>
      <c r="M245" s="249"/>
      <c r="N245" s="250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152</v>
      </c>
      <c r="AU245" s="16" t="s">
        <v>83</v>
      </c>
    </row>
    <row r="246" s="2" customFormat="1" ht="14.4" customHeight="1">
      <c r="A246" s="37"/>
      <c r="B246" s="38"/>
      <c r="C246" s="273" t="s">
        <v>325</v>
      </c>
      <c r="D246" s="273" t="s">
        <v>240</v>
      </c>
      <c r="E246" s="274" t="s">
        <v>390</v>
      </c>
      <c r="F246" s="275" t="s">
        <v>391</v>
      </c>
      <c r="G246" s="276" t="s">
        <v>290</v>
      </c>
      <c r="H246" s="277">
        <v>117.42</v>
      </c>
      <c r="I246" s="278"/>
      <c r="J246" s="279">
        <f>ROUND(I246*H246,2)</f>
        <v>0</v>
      </c>
      <c r="K246" s="280"/>
      <c r="L246" s="281"/>
      <c r="M246" s="282" t="s">
        <v>1</v>
      </c>
      <c r="N246" s="283" t="s">
        <v>38</v>
      </c>
      <c r="O246" s="90"/>
      <c r="P246" s="243">
        <f>O246*H246</f>
        <v>0</v>
      </c>
      <c r="Q246" s="243">
        <v>0.0042599999999999999</v>
      </c>
      <c r="R246" s="243">
        <f>Q246*H246</f>
        <v>0.50020920000000002</v>
      </c>
      <c r="S246" s="243">
        <v>0</v>
      </c>
      <c r="T246" s="24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5" t="s">
        <v>187</v>
      </c>
      <c r="AT246" s="245" t="s">
        <v>240</v>
      </c>
      <c r="AU246" s="245" t="s">
        <v>83</v>
      </c>
      <c r="AY246" s="16" t="s">
        <v>144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6" t="s">
        <v>81</v>
      </c>
      <c r="BK246" s="246">
        <f>ROUND(I246*H246,2)</f>
        <v>0</v>
      </c>
      <c r="BL246" s="16" t="s">
        <v>150</v>
      </c>
      <c r="BM246" s="245" t="s">
        <v>659</v>
      </c>
    </row>
    <row r="247" s="2" customFormat="1">
      <c r="A247" s="37"/>
      <c r="B247" s="38"/>
      <c r="C247" s="39"/>
      <c r="D247" s="247" t="s">
        <v>152</v>
      </c>
      <c r="E247" s="39"/>
      <c r="F247" s="248" t="s">
        <v>391</v>
      </c>
      <c r="G247" s="39"/>
      <c r="H247" s="39"/>
      <c r="I247" s="200"/>
      <c r="J247" s="39"/>
      <c r="K247" s="39"/>
      <c r="L247" s="43"/>
      <c r="M247" s="249"/>
      <c r="N247" s="250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152</v>
      </c>
      <c r="AU247" s="16" t="s">
        <v>83</v>
      </c>
    </row>
    <row r="248" s="13" customFormat="1">
      <c r="A248" s="13"/>
      <c r="B248" s="251"/>
      <c r="C248" s="252"/>
      <c r="D248" s="247" t="s">
        <v>153</v>
      </c>
      <c r="E248" s="253" t="s">
        <v>1</v>
      </c>
      <c r="F248" s="254" t="s">
        <v>660</v>
      </c>
      <c r="G248" s="252"/>
      <c r="H248" s="255">
        <v>117.42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1" t="s">
        <v>153</v>
      </c>
      <c r="AU248" s="261" t="s">
        <v>83</v>
      </c>
      <c r="AV248" s="13" t="s">
        <v>83</v>
      </c>
      <c r="AW248" s="13" t="s">
        <v>30</v>
      </c>
      <c r="AX248" s="13" t="s">
        <v>81</v>
      </c>
      <c r="AY248" s="261" t="s">
        <v>144</v>
      </c>
    </row>
    <row r="249" s="2" customFormat="1" ht="30" customHeight="1">
      <c r="A249" s="37"/>
      <c r="B249" s="38"/>
      <c r="C249" s="233" t="s">
        <v>329</v>
      </c>
      <c r="D249" s="233" t="s">
        <v>146</v>
      </c>
      <c r="E249" s="234" t="s">
        <v>395</v>
      </c>
      <c r="F249" s="235" t="s">
        <v>396</v>
      </c>
      <c r="G249" s="236" t="s">
        <v>283</v>
      </c>
      <c r="H249" s="237">
        <v>26</v>
      </c>
      <c r="I249" s="238"/>
      <c r="J249" s="239">
        <f>ROUND(I249*H249,2)</f>
        <v>0</v>
      </c>
      <c r="K249" s="240"/>
      <c r="L249" s="43"/>
      <c r="M249" s="241" t="s">
        <v>1</v>
      </c>
      <c r="N249" s="242" t="s">
        <v>38</v>
      </c>
      <c r="O249" s="90"/>
      <c r="P249" s="243">
        <f>O249*H249</f>
        <v>0</v>
      </c>
      <c r="Q249" s="243">
        <v>3.7500000000000001E-06</v>
      </c>
      <c r="R249" s="243">
        <f>Q249*H249</f>
        <v>9.7499999999999998E-05</v>
      </c>
      <c r="S249" s="243">
        <v>0</v>
      </c>
      <c r="T249" s="244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45" t="s">
        <v>150</v>
      </c>
      <c r="AT249" s="245" t="s">
        <v>146</v>
      </c>
      <c r="AU249" s="245" t="s">
        <v>83</v>
      </c>
      <c r="AY249" s="16" t="s">
        <v>144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6" t="s">
        <v>81</v>
      </c>
      <c r="BK249" s="246">
        <f>ROUND(I249*H249,2)</f>
        <v>0</v>
      </c>
      <c r="BL249" s="16" t="s">
        <v>150</v>
      </c>
      <c r="BM249" s="245" t="s">
        <v>661</v>
      </c>
    </row>
    <row r="250" s="2" customFormat="1">
      <c r="A250" s="37"/>
      <c r="B250" s="38"/>
      <c r="C250" s="39"/>
      <c r="D250" s="247" t="s">
        <v>152</v>
      </c>
      <c r="E250" s="39"/>
      <c r="F250" s="248" t="s">
        <v>396</v>
      </c>
      <c r="G250" s="39"/>
      <c r="H250" s="39"/>
      <c r="I250" s="200"/>
      <c r="J250" s="39"/>
      <c r="K250" s="39"/>
      <c r="L250" s="43"/>
      <c r="M250" s="249"/>
      <c r="N250" s="250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152</v>
      </c>
      <c r="AU250" s="16" t="s">
        <v>83</v>
      </c>
    </row>
    <row r="251" s="2" customFormat="1" ht="14.4" customHeight="1">
      <c r="A251" s="37"/>
      <c r="B251" s="38"/>
      <c r="C251" s="273" t="s">
        <v>333</v>
      </c>
      <c r="D251" s="273" t="s">
        <v>240</v>
      </c>
      <c r="E251" s="274" t="s">
        <v>399</v>
      </c>
      <c r="F251" s="275" t="s">
        <v>400</v>
      </c>
      <c r="G251" s="276" t="s">
        <v>283</v>
      </c>
      <c r="H251" s="277">
        <v>26</v>
      </c>
      <c r="I251" s="278"/>
      <c r="J251" s="279">
        <f>ROUND(I251*H251,2)</f>
        <v>0</v>
      </c>
      <c r="K251" s="280"/>
      <c r="L251" s="281"/>
      <c r="M251" s="282" t="s">
        <v>1</v>
      </c>
      <c r="N251" s="283" t="s">
        <v>38</v>
      </c>
      <c r="O251" s="90"/>
      <c r="P251" s="243">
        <f>O251*H251</f>
        <v>0</v>
      </c>
      <c r="Q251" s="243">
        <v>0.00064999999999999997</v>
      </c>
      <c r="R251" s="243">
        <f>Q251*H251</f>
        <v>0.016899999999999998</v>
      </c>
      <c r="S251" s="243">
        <v>0</v>
      </c>
      <c r="T251" s="24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45" t="s">
        <v>187</v>
      </c>
      <c r="AT251" s="245" t="s">
        <v>240</v>
      </c>
      <c r="AU251" s="245" t="s">
        <v>83</v>
      </c>
      <c r="AY251" s="16" t="s">
        <v>144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6" t="s">
        <v>81</v>
      </c>
      <c r="BK251" s="246">
        <f>ROUND(I251*H251,2)</f>
        <v>0</v>
      </c>
      <c r="BL251" s="16" t="s">
        <v>150</v>
      </c>
      <c r="BM251" s="245" t="s">
        <v>662</v>
      </c>
    </row>
    <row r="252" s="2" customFormat="1">
      <c r="A252" s="37"/>
      <c r="B252" s="38"/>
      <c r="C252" s="39"/>
      <c r="D252" s="247" t="s">
        <v>152</v>
      </c>
      <c r="E252" s="39"/>
      <c r="F252" s="248" t="s">
        <v>400</v>
      </c>
      <c r="G252" s="39"/>
      <c r="H252" s="39"/>
      <c r="I252" s="200"/>
      <c r="J252" s="39"/>
      <c r="K252" s="39"/>
      <c r="L252" s="43"/>
      <c r="M252" s="249"/>
      <c r="N252" s="250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152</v>
      </c>
      <c r="AU252" s="16" t="s">
        <v>83</v>
      </c>
    </row>
    <row r="253" s="2" customFormat="1" ht="30" customHeight="1">
      <c r="A253" s="37"/>
      <c r="B253" s="38"/>
      <c r="C253" s="233" t="s">
        <v>337</v>
      </c>
      <c r="D253" s="233" t="s">
        <v>146</v>
      </c>
      <c r="E253" s="234" t="s">
        <v>403</v>
      </c>
      <c r="F253" s="235" t="s">
        <v>404</v>
      </c>
      <c r="G253" s="236" t="s">
        <v>283</v>
      </c>
      <c r="H253" s="237">
        <v>4</v>
      </c>
      <c r="I253" s="238"/>
      <c r="J253" s="239">
        <f>ROUND(I253*H253,2)</f>
        <v>0</v>
      </c>
      <c r="K253" s="240"/>
      <c r="L253" s="43"/>
      <c r="M253" s="241" t="s">
        <v>1</v>
      </c>
      <c r="N253" s="242" t="s">
        <v>38</v>
      </c>
      <c r="O253" s="90"/>
      <c r="P253" s="243">
        <f>O253*H253</f>
        <v>0</v>
      </c>
      <c r="Q253" s="243">
        <v>7.5000000000000002E-06</v>
      </c>
      <c r="R253" s="243">
        <f>Q253*H253</f>
        <v>3.0000000000000001E-05</v>
      </c>
      <c r="S253" s="243">
        <v>0</v>
      </c>
      <c r="T253" s="244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45" t="s">
        <v>150</v>
      </c>
      <c r="AT253" s="245" t="s">
        <v>146</v>
      </c>
      <c r="AU253" s="245" t="s">
        <v>83</v>
      </c>
      <c r="AY253" s="16" t="s">
        <v>144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6" t="s">
        <v>81</v>
      </c>
      <c r="BK253" s="246">
        <f>ROUND(I253*H253,2)</f>
        <v>0</v>
      </c>
      <c r="BL253" s="16" t="s">
        <v>150</v>
      </c>
      <c r="BM253" s="245" t="s">
        <v>663</v>
      </c>
    </row>
    <row r="254" s="2" customFormat="1">
      <c r="A254" s="37"/>
      <c r="B254" s="38"/>
      <c r="C254" s="39"/>
      <c r="D254" s="247" t="s">
        <v>152</v>
      </c>
      <c r="E254" s="39"/>
      <c r="F254" s="248" t="s">
        <v>404</v>
      </c>
      <c r="G254" s="39"/>
      <c r="H254" s="39"/>
      <c r="I254" s="200"/>
      <c r="J254" s="39"/>
      <c r="K254" s="39"/>
      <c r="L254" s="43"/>
      <c r="M254" s="249"/>
      <c r="N254" s="250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152</v>
      </c>
      <c r="AU254" s="16" t="s">
        <v>83</v>
      </c>
    </row>
    <row r="255" s="2" customFormat="1" ht="14.4" customHeight="1">
      <c r="A255" s="37"/>
      <c r="B255" s="38"/>
      <c r="C255" s="273" t="s">
        <v>341</v>
      </c>
      <c r="D255" s="273" t="s">
        <v>240</v>
      </c>
      <c r="E255" s="274" t="s">
        <v>407</v>
      </c>
      <c r="F255" s="275" t="s">
        <v>408</v>
      </c>
      <c r="G255" s="276" t="s">
        <v>283</v>
      </c>
      <c r="H255" s="277">
        <v>4</v>
      </c>
      <c r="I255" s="278"/>
      <c r="J255" s="279">
        <f>ROUND(I255*H255,2)</f>
        <v>0</v>
      </c>
      <c r="K255" s="280"/>
      <c r="L255" s="281"/>
      <c r="M255" s="282" t="s">
        <v>1</v>
      </c>
      <c r="N255" s="283" t="s">
        <v>38</v>
      </c>
      <c r="O255" s="90"/>
      <c r="P255" s="243">
        <f>O255*H255</f>
        <v>0</v>
      </c>
      <c r="Q255" s="243">
        <v>0.0015399999999999999</v>
      </c>
      <c r="R255" s="243">
        <f>Q255*H255</f>
        <v>0.0061599999999999997</v>
      </c>
      <c r="S255" s="243">
        <v>0</v>
      </c>
      <c r="T255" s="244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45" t="s">
        <v>187</v>
      </c>
      <c r="AT255" s="245" t="s">
        <v>240</v>
      </c>
      <c r="AU255" s="245" t="s">
        <v>83</v>
      </c>
      <c r="AY255" s="16" t="s">
        <v>144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6" t="s">
        <v>81</v>
      </c>
      <c r="BK255" s="246">
        <f>ROUND(I255*H255,2)</f>
        <v>0</v>
      </c>
      <c r="BL255" s="16" t="s">
        <v>150</v>
      </c>
      <c r="BM255" s="245" t="s">
        <v>664</v>
      </c>
    </row>
    <row r="256" s="2" customFormat="1">
      <c r="A256" s="37"/>
      <c r="B256" s="38"/>
      <c r="C256" s="39"/>
      <c r="D256" s="247" t="s">
        <v>152</v>
      </c>
      <c r="E256" s="39"/>
      <c r="F256" s="248" t="s">
        <v>408</v>
      </c>
      <c r="G256" s="39"/>
      <c r="H256" s="39"/>
      <c r="I256" s="200"/>
      <c r="J256" s="39"/>
      <c r="K256" s="39"/>
      <c r="L256" s="43"/>
      <c r="M256" s="249"/>
      <c r="N256" s="250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152</v>
      </c>
      <c r="AU256" s="16" t="s">
        <v>83</v>
      </c>
    </row>
    <row r="257" s="2" customFormat="1" ht="30" customHeight="1">
      <c r="A257" s="37"/>
      <c r="B257" s="38"/>
      <c r="C257" s="233" t="s">
        <v>345</v>
      </c>
      <c r="D257" s="233" t="s">
        <v>146</v>
      </c>
      <c r="E257" s="234" t="s">
        <v>665</v>
      </c>
      <c r="F257" s="235" t="s">
        <v>666</v>
      </c>
      <c r="G257" s="236" t="s">
        <v>283</v>
      </c>
      <c r="H257" s="237">
        <v>6</v>
      </c>
      <c r="I257" s="238"/>
      <c r="J257" s="239">
        <f>ROUND(I257*H257,2)</f>
        <v>0</v>
      </c>
      <c r="K257" s="240"/>
      <c r="L257" s="43"/>
      <c r="M257" s="241" t="s">
        <v>1</v>
      </c>
      <c r="N257" s="242" t="s">
        <v>38</v>
      </c>
      <c r="O257" s="90"/>
      <c r="P257" s="243">
        <f>O257*H257</f>
        <v>0</v>
      </c>
      <c r="Q257" s="243">
        <v>1.0000000000000001E-05</v>
      </c>
      <c r="R257" s="243">
        <f>Q257*H257</f>
        <v>6.0000000000000008E-05</v>
      </c>
      <c r="S257" s="243">
        <v>0</v>
      </c>
      <c r="T257" s="24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45" t="s">
        <v>150</v>
      </c>
      <c r="AT257" s="245" t="s">
        <v>146</v>
      </c>
      <c r="AU257" s="245" t="s">
        <v>83</v>
      </c>
      <c r="AY257" s="16" t="s">
        <v>144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16" t="s">
        <v>81</v>
      </c>
      <c r="BK257" s="246">
        <f>ROUND(I257*H257,2)</f>
        <v>0</v>
      </c>
      <c r="BL257" s="16" t="s">
        <v>150</v>
      </c>
      <c r="BM257" s="245" t="s">
        <v>667</v>
      </c>
    </row>
    <row r="258" s="2" customFormat="1">
      <c r="A258" s="37"/>
      <c r="B258" s="38"/>
      <c r="C258" s="39"/>
      <c r="D258" s="247" t="s">
        <v>152</v>
      </c>
      <c r="E258" s="39"/>
      <c r="F258" s="248" t="s">
        <v>666</v>
      </c>
      <c r="G258" s="39"/>
      <c r="H258" s="39"/>
      <c r="I258" s="200"/>
      <c r="J258" s="39"/>
      <c r="K258" s="39"/>
      <c r="L258" s="43"/>
      <c r="M258" s="249"/>
      <c r="N258" s="250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152</v>
      </c>
      <c r="AU258" s="16" t="s">
        <v>83</v>
      </c>
    </row>
    <row r="259" s="2" customFormat="1" ht="14.4" customHeight="1">
      <c r="A259" s="37"/>
      <c r="B259" s="38"/>
      <c r="C259" s="273" t="s">
        <v>350</v>
      </c>
      <c r="D259" s="273" t="s">
        <v>240</v>
      </c>
      <c r="E259" s="274" t="s">
        <v>668</v>
      </c>
      <c r="F259" s="275" t="s">
        <v>669</v>
      </c>
      <c r="G259" s="276" t="s">
        <v>283</v>
      </c>
      <c r="H259" s="277">
        <v>6</v>
      </c>
      <c r="I259" s="278"/>
      <c r="J259" s="279">
        <f>ROUND(I259*H259,2)</f>
        <v>0</v>
      </c>
      <c r="K259" s="280"/>
      <c r="L259" s="281"/>
      <c r="M259" s="282" t="s">
        <v>1</v>
      </c>
      <c r="N259" s="283" t="s">
        <v>38</v>
      </c>
      <c r="O259" s="90"/>
      <c r="P259" s="243">
        <f>O259*H259</f>
        <v>0</v>
      </c>
      <c r="Q259" s="243">
        <v>0.0033999999999999998</v>
      </c>
      <c r="R259" s="243">
        <f>Q259*H259</f>
        <v>0.020399999999999998</v>
      </c>
      <c r="S259" s="243">
        <v>0</v>
      </c>
      <c r="T259" s="24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45" t="s">
        <v>187</v>
      </c>
      <c r="AT259" s="245" t="s">
        <v>240</v>
      </c>
      <c r="AU259" s="245" t="s">
        <v>83</v>
      </c>
      <c r="AY259" s="16" t="s">
        <v>144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6" t="s">
        <v>81</v>
      </c>
      <c r="BK259" s="246">
        <f>ROUND(I259*H259,2)</f>
        <v>0</v>
      </c>
      <c r="BL259" s="16" t="s">
        <v>150</v>
      </c>
      <c r="BM259" s="245" t="s">
        <v>670</v>
      </c>
    </row>
    <row r="260" s="2" customFormat="1">
      <c r="A260" s="37"/>
      <c r="B260" s="38"/>
      <c r="C260" s="39"/>
      <c r="D260" s="247" t="s">
        <v>152</v>
      </c>
      <c r="E260" s="39"/>
      <c r="F260" s="248" t="s">
        <v>669</v>
      </c>
      <c r="G260" s="39"/>
      <c r="H260" s="39"/>
      <c r="I260" s="200"/>
      <c r="J260" s="39"/>
      <c r="K260" s="39"/>
      <c r="L260" s="43"/>
      <c r="M260" s="249"/>
      <c r="N260" s="250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152</v>
      </c>
      <c r="AU260" s="16" t="s">
        <v>83</v>
      </c>
    </row>
    <row r="261" s="2" customFormat="1" ht="30" customHeight="1">
      <c r="A261" s="37"/>
      <c r="B261" s="38"/>
      <c r="C261" s="233" t="s">
        <v>356</v>
      </c>
      <c r="D261" s="233" t="s">
        <v>146</v>
      </c>
      <c r="E261" s="234" t="s">
        <v>428</v>
      </c>
      <c r="F261" s="235" t="s">
        <v>429</v>
      </c>
      <c r="G261" s="236" t="s">
        <v>283</v>
      </c>
      <c r="H261" s="237">
        <v>17</v>
      </c>
      <c r="I261" s="238"/>
      <c r="J261" s="239">
        <f>ROUND(I261*H261,2)</f>
        <v>0</v>
      </c>
      <c r="K261" s="240"/>
      <c r="L261" s="43"/>
      <c r="M261" s="241" t="s">
        <v>1</v>
      </c>
      <c r="N261" s="242" t="s">
        <v>38</v>
      </c>
      <c r="O261" s="90"/>
      <c r="P261" s="243">
        <f>O261*H261</f>
        <v>0</v>
      </c>
      <c r="Q261" s="243">
        <v>2.1167649439999998</v>
      </c>
      <c r="R261" s="243">
        <f>Q261*H261</f>
        <v>35.985004047999993</v>
      </c>
      <c r="S261" s="243">
        <v>0</v>
      </c>
      <c r="T261" s="24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45" t="s">
        <v>150</v>
      </c>
      <c r="AT261" s="245" t="s">
        <v>146</v>
      </c>
      <c r="AU261" s="245" t="s">
        <v>83</v>
      </c>
      <c r="AY261" s="16" t="s">
        <v>144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6" t="s">
        <v>81</v>
      </c>
      <c r="BK261" s="246">
        <f>ROUND(I261*H261,2)</f>
        <v>0</v>
      </c>
      <c r="BL261" s="16" t="s">
        <v>150</v>
      </c>
      <c r="BM261" s="245" t="s">
        <v>671</v>
      </c>
    </row>
    <row r="262" s="2" customFormat="1">
      <c r="A262" s="37"/>
      <c r="B262" s="38"/>
      <c r="C262" s="39"/>
      <c r="D262" s="247" t="s">
        <v>152</v>
      </c>
      <c r="E262" s="39"/>
      <c r="F262" s="248" t="s">
        <v>429</v>
      </c>
      <c r="G262" s="39"/>
      <c r="H262" s="39"/>
      <c r="I262" s="200"/>
      <c r="J262" s="39"/>
      <c r="K262" s="39"/>
      <c r="L262" s="43"/>
      <c r="M262" s="249"/>
      <c r="N262" s="250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152</v>
      </c>
      <c r="AU262" s="16" t="s">
        <v>83</v>
      </c>
    </row>
    <row r="263" s="2" customFormat="1" ht="22.2" customHeight="1">
      <c r="A263" s="37"/>
      <c r="B263" s="38"/>
      <c r="C263" s="273" t="s">
        <v>360</v>
      </c>
      <c r="D263" s="273" t="s">
        <v>240</v>
      </c>
      <c r="E263" s="274" t="s">
        <v>432</v>
      </c>
      <c r="F263" s="275" t="s">
        <v>433</v>
      </c>
      <c r="G263" s="276" t="s">
        <v>283</v>
      </c>
      <c r="H263" s="277">
        <v>18</v>
      </c>
      <c r="I263" s="278"/>
      <c r="J263" s="279">
        <f>ROUND(I263*H263,2)</f>
        <v>0</v>
      </c>
      <c r="K263" s="280"/>
      <c r="L263" s="281"/>
      <c r="M263" s="282" t="s">
        <v>1</v>
      </c>
      <c r="N263" s="283" t="s">
        <v>38</v>
      </c>
      <c r="O263" s="90"/>
      <c r="P263" s="243">
        <f>O263*H263</f>
        <v>0</v>
      </c>
      <c r="Q263" s="243">
        <v>0.54800000000000004</v>
      </c>
      <c r="R263" s="243">
        <f>Q263*H263</f>
        <v>9.8640000000000008</v>
      </c>
      <c r="S263" s="243">
        <v>0</v>
      </c>
      <c r="T263" s="244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45" t="s">
        <v>187</v>
      </c>
      <c r="AT263" s="245" t="s">
        <v>240</v>
      </c>
      <c r="AU263" s="245" t="s">
        <v>83</v>
      </c>
      <c r="AY263" s="16" t="s">
        <v>144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6" t="s">
        <v>81</v>
      </c>
      <c r="BK263" s="246">
        <f>ROUND(I263*H263,2)</f>
        <v>0</v>
      </c>
      <c r="BL263" s="16" t="s">
        <v>150</v>
      </c>
      <c r="BM263" s="245" t="s">
        <v>672</v>
      </c>
    </row>
    <row r="264" s="2" customFormat="1">
      <c r="A264" s="37"/>
      <c r="B264" s="38"/>
      <c r="C264" s="39"/>
      <c r="D264" s="247" t="s">
        <v>152</v>
      </c>
      <c r="E264" s="39"/>
      <c r="F264" s="248" t="s">
        <v>433</v>
      </c>
      <c r="G264" s="39"/>
      <c r="H264" s="39"/>
      <c r="I264" s="200"/>
      <c r="J264" s="39"/>
      <c r="K264" s="39"/>
      <c r="L264" s="43"/>
      <c r="M264" s="249"/>
      <c r="N264" s="250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152</v>
      </c>
      <c r="AU264" s="16" t="s">
        <v>83</v>
      </c>
    </row>
    <row r="265" s="2" customFormat="1" ht="22.2" customHeight="1">
      <c r="A265" s="37"/>
      <c r="B265" s="38"/>
      <c r="C265" s="273" t="s">
        <v>366</v>
      </c>
      <c r="D265" s="273" t="s">
        <v>240</v>
      </c>
      <c r="E265" s="274" t="s">
        <v>436</v>
      </c>
      <c r="F265" s="275" t="s">
        <v>437</v>
      </c>
      <c r="G265" s="276" t="s">
        <v>283</v>
      </c>
      <c r="H265" s="277">
        <v>1</v>
      </c>
      <c r="I265" s="278"/>
      <c r="J265" s="279">
        <f>ROUND(I265*H265,2)</f>
        <v>0</v>
      </c>
      <c r="K265" s="280"/>
      <c r="L265" s="281"/>
      <c r="M265" s="282" t="s">
        <v>1</v>
      </c>
      <c r="N265" s="283" t="s">
        <v>38</v>
      </c>
      <c r="O265" s="90"/>
      <c r="P265" s="243">
        <f>O265*H265</f>
        <v>0</v>
      </c>
      <c r="Q265" s="243">
        <v>0.52100000000000002</v>
      </c>
      <c r="R265" s="243">
        <f>Q265*H265</f>
        <v>0.52100000000000002</v>
      </c>
      <c r="S265" s="243">
        <v>0</v>
      </c>
      <c r="T265" s="244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45" t="s">
        <v>187</v>
      </c>
      <c r="AT265" s="245" t="s">
        <v>240</v>
      </c>
      <c r="AU265" s="245" t="s">
        <v>83</v>
      </c>
      <c r="AY265" s="16" t="s">
        <v>144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6" t="s">
        <v>81</v>
      </c>
      <c r="BK265" s="246">
        <f>ROUND(I265*H265,2)</f>
        <v>0</v>
      </c>
      <c r="BL265" s="16" t="s">
        <v>150</v>
      </c>
      <c r="BM265" s="245" t="s">
        <v>673</v>
      </c>
    </row>
    <row r="266" s="2" customFormat="1">
      <c r="A266" s="37"/>
      <c r="B266" s="38"/>
      <c r="C266" s="39"/>
      <c r="D266" s="247" t="s">
        <v>152</v>
      </c>
      <c r="E266" s="39"/>
      <c r="F266" s="248" t="s">
        <v>437</v>
      </c>
      <c r="G266" s="39"/>
      <c r="H266" s="39"/>
      <c r="I266" s="200"/>
      <c r="J266" s="39"/>
      <c r="K266" s="39"/>
      <c r="L266" s="43"/>
      <c r="M266" s="249"/>
      <c r="N266" s="250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152</v>
      </c>
      <c r="AU266" s="16" t="s">
        <v>83</v>
      </c>
    </row>
    <row r="267" s="2" customFormat="1" ht="22.2" customHeight="1">
      <c r="A267" s="37"/>
      <c r="B267" s="38"/>
      <c r="C267" s="273" t="s">
        <v>370</v>
      </c>
      <c r="D267" s="273" t="s">
        <v>240</v>
      </c>
      <c r="E267" s="274" t="s">
        <v>440</v>
      </c>
      <c r="F267" s="275" t="s">
        <v>441</v>
      </c>
      <c r="G267" s="276" t="s">
        <v>283</v>
      </c>
      <c r="H267" s="277">
        <v>5</v>
      </c>
      <c r="I267" s="278"/>
      <c r="J267" s="279">
        <f>ROUND(I267*H267,2)</f>
        <v>0</v>
      </c>
      <c r="K267" s="280"/>
      <c r="L267" s="281"/>
      <c r="M267" s="282" t="s">
        <v>1</v>
      </c>
      <c r="N267" s="283" t="s">
        <v>38</v>
      </c>
      <c r="O267" s="90"/>
      <c r="P267" s="243">
        <f>O267*H267</f>
        <v>0</v>
      </c>
      <c r="Q267" s="243">
        <v>0.254</v>
      </c>
      <c r="R267" s="243">
        <f>Q267*H267</f>
        <v>1.27</v>
      </c>
      <c r="S267" s="243">
        <v>0</v>
      </c>
      <c r="T267" s="244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45" t="s">
        <v>187</v>
      </c>
      <c r="AT267" s="245" t="s">
        <v>240</v>
      </c>
      <c r="AU267" s="245" t="s">
        <v>83</v>
      </c>
      <c r="AY267" s="16" t="s">
        <v>144</v>
      </c>
      <c r="BE267" s="246">
        <f>IF(N267="základní",J267,0)</f>
        <v>0</v>
      </c>
      <c r="BF267" s="246">
        <f>IF(N267="snížená",J267,0)</f>
        <v>0</v>
      </c>
      <c r="BG267" s="246">
        <f>IF(N267="zákl. přenesená",J267,0)</f>
        <v>0</v>
      </c>
      <c r="BH267" s="246">
        <f>IF(N267="sníž. přenesená",J267,0)</f>
        <v>0</v>
      </c>
      <c r="BI267" s="246">
        <f>IF(N267="nulová",J267,0)</f>
        <v>0</v>
      </c>
      <c r="BJ267" s="16" t="s">
        <v>81</v>
      </c>
      <c r="BK267" s="246">
        <f>ROUND(I267*H267,2)</f>
        <v>0</v>
      </c>
      <c r="BL267" s="16" t="s">
        <v>150</v>
      </c>
      <c r="BM267" s="245" t="s">
        <v>674</v>
      </c>
    </row>
    <row r="268" s="2" customFormat="1">
      <c r="A268" s="37"/>
      <c r="B268" s="38"/>
      <c r="C268" s="39"/>
      <c r="D268" s="247" t="s">
        <v>152</v>
      </c>
      <c r="E268" s="39"/>
      <c r="F268" s="248" t="s">
        <v>441</v>
      </c>
      <c r="G268" s="39"/>
      <c r="H268" s="39"/>
      <c r="I268" s="200"/>
      <c r="J268" s="39"/>
      <c r="K268" s="39"/>
      <c r="L268" s="43"/>
      <c r="M268" s="249"/>
      <c r="N268" s="250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152</v>
      </c>
      <c r="AU268" s="16" t="s">
        <v>83</v>
      </c>
    </row>
    <row r="269" s="2" customFormat="1" ht="22.2" customHeight="1">
      <c r="A269" s="37"/>
      <c r="B269" s="38"/>
      <c r="C269" s="273" t="s">
        <v>375</v>
      </c>
      <c r="D269" s="273" t="s">
        <v>240</v>
      </c>
      <c r="E269" s="274" t="s">
        <v>444</v>
      </c>
      <c r="F269" s="275" t="s">
        <v>445</v>
      </c>
      <c r="G269" s="276" t="s">
        <v>283</v>
      </c>
      <c r="H269" s="277">
        <v>4</v>
      </c>
      <c r="I269" s="278"/>
      <c r="J269" s="279">
        <f>ROUND(I269*H269,2)</f>
        <v>0</v>
      </c>
      <c r="K269" s="280"/>
      <c r="L269" s="281"/>
      <c r="M269" s="282" t="s">
        <v>1</v>
      </c>
      <c r="N269" s="283" t="s">
        <v>38</v>
      </c>
      <c r="O269" s="90"/>
      <c r="P269" s="243">
        <f>O269*H269</f>
        <v>0</v>
      </c>
      <c r="Q269" s="243">
        <v>0.50600000000000001</v>
      </c>
      <c r="R269" s="243">
        <f>Q269*H269</f>
        <v>2.024</v>
      </c>
      <c r="S269" s="243">
        <v>0</v>
      </c>
      <c r="T269" s="244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45" t="s">
        <v>187</v>
      </c>
      <c r="AT269" s="245" t="s">
        <v>240</v>
      </c>
      <c r="AU269" s="245" t="s">
        <v>83</v>
      </c>
      <c r="AY269" s="16" t="s">
        <v>144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6" t="s">
        <v>81</v>
      </c>
      <c r="BK269" s="246">
        <f>ROUND(I269*H269,2)</f>
        <v>0</v>
      </c>
      <c r="BL269" s="16" t="s">
        <v>150</v>
      </c>
      <c r="BM269" s="245" t="s">
        <v>675</v>
      </c>
    </row>
    <row r="270" s="2" customFormat="1">
      <c r="A270" s="37"/>
      <c r="B270" s="38"/>
      <c r="C270" s="39"/>
      <c r="D270" s="247" t="s">
        <v>152</v>
      </c>
      <c r="E270" s="39"/>
      <c r="F270" s="248" t="s">
        <v>445</v>
      </c>
      <c r="G270" s="39"/>
      <c r="H270" s="39"/>
      <c r="I270" s="200"/>
      <c r="J270" s="39"/>
      <c r="K270" s="39"/>
      <c r="L270" s="43"/>
      <c r="M270" s="249"/>
      <c r="N270" s="250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152</v>
      </c>
      <c r="AU270" s="16" t="s">
        <v>83</v>
      </c>
    </row>
    <row r="271" s="2" customFormat="1" ht="22.2" customHeight="1">
      <c r="A271" s="37"/>
      <c r="B271" s="38"/>
      <c r="C271" s="273" t="s">
        <v>380</v>
      </c>
      <c r="D271" s="273" t="s">
        <v>240</v>
      </c>
      <c r="E271" s="274" t="s">
        <v>448</v>
      </c>
      <c r="F271" s="275" t="s">
        <v>449</v>
      </c>
      <c r="G271" s="276" t="s">
        <v>283</v>
      </c>
      <c r="H271" s="277">
        <v>1</v>
      </c>
      <c r="I271" s="278"/>
      <c r="J271" s="279">
        <f>ROUND(I271*H271,2)</f>
        <v>0</v>
      </c>
      <c r="K271" s="280"/>
      <c r="L271" s="281"/>
      <c r="M271" s="282" t="s">
        <v>1</v>
      </c>
      <c r="N271" s="283" t="s">
        <v>38</v>
      </c>
      <c r="O271" s="90"/>
      <c r="P271" s="243">
        <f>O271*H271</f>
        <v>0</v>
      </c>
      <c r="Q271" s="243">
        <v>1.0129999999999999</v>
      </c>
      <c r="R271" s="243">
        <f>Q271*H271</f>
        <v>1.0129999999999999</v>
      </c>
      <c r="S271" s="243">
        <v>0</v>
      </c>
      <c r="T271" s="244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45" t="s">
        <v>187</v>
      </c>
      <c r="AT271" s="245" t="s">
        <v>240</v>
      </c>
      <c r="AU271" s="245" t="s">
        <v>83</v>
      </c>
      <c r="AY271" s="16" t="s">
        <v>144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6" t="s">
        <v>81</v>
      </c>
      <c r="BK271" s="246">
        <f>ROUND(I271*H271,2)</f>
        <v>0</v>
      </c>
      <c r="BL271" s="16" t="s">
        <v>150</v>
      </c>
      <c r="BM271" s="245" t="s">
        <v>676</v>
      </c>
    </row>
    <row r="272" s="2" customFormat="1">
      <c r="A272" s="37"/>
      <c r="B272" s="38"/>
      <c r="C272" s="39"/>
      <c r="D272" s="247" t="s">
        <v>152</v>
      </c>
      <c r="E272" s="39"/>
      <c r="F272" s="248" t="s">
        <v>449</v>
      </c>
      <c r="G272" s="39"/>
      <c r="H272" s="39"/>
      <c r="I272" s="200"/>
      <c r="J272" s="39"/>
      <c r="K272" s="39"/>
      <c r="L272" s="43"/>
      <c r="M272" s="249"/>
      <c r="N272" s="250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152</v>
      </c>
      <c r="AU272" s="16" t="s">
        <v>83</v>
      </c>
    </row>
    <row r="273" s="2" customFormat="1" ht="14.4" customHeight="1">
      <c r="A273" s="37"/>
      <c r="B273" s="38"/>
      <c r="C273" s="273" t="s">
        <v>385</v>
      </c>
      <c r="D273" s="273" t="s">
        <v>240</v>
      </c>
      <c r="E273" s="274" t="s">
        <v>452</v>
      </c>
      <c r="F273" s="275" t="s">
        <v>453</v>
      </c>
      <c r="G273" s="276" t="s">
        <v>283</v>
      </c>
      <c r="H273" s="277">
        <v>26</v>
      </c>
      <c r="I273" s="278"/>
      <c r="J273" s="279">
        <f>ROUND(I273*H273,2)</f>
        <v>0</v>
      </c>
      <c r="K273" s="280"/>
      <c r="L273" s="281"/>
      <c r="M273" s="282" t="s">
        <v>1</v>
      </c>
      <c r="N273" s="283" t="s">
        <v>38</v>
      </c>
      <c r="O273" s="90"/>
      <c r="P273" s="243">
        <f>O273*H273</f>
        <v>0</v>
      </c>
      <c r="Q273" s="243">
        <v>0.002</v>
      </c>
      <c r="R273" s="243">
        <f>Q273*H273</f>
        <v>0.052000000000000005</v>
      </c>
      <c r="S273" s="243">
        <v>0</v>
      </c>
      <c r="T273" s="244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45" t="s">
        <v>187</v>
      </c>
      <c r="AT273" s="245" t="s">
        <v>240</v>
      </c>
      <c r="AU273" s="245" t="s">
        <v>83</v>
      </c>
      <c r="AY273" s="16" t="s">
        <v>144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6" t="s">
        <v>81</v>
      </c>
      <c r="BK273" s="246">
        <f>ROUND(I273*H273,2)</f>
        <v>0</v>
      </c>
      <c r="BL273" s="16" t="s">
        <v>150</v>
      </c>
      <c r="BM273" s="245" t="s">
        <v>677</v>
      </c>
    </row>
    <row r="274" s="2" customFormat="1">
      <c r="A274" s="37"/>
      <c r="B274" s="38"/>
      <c r="C274" s="39"/>
      <c r="D274" s="247" t="s">
        <v>152</v>
      </c>
      <c r="E274" s="39"/>
      <c r="F274" s="248" t="s">
        <v>453</v>
      </c>
      <c r="G274" s="39"/>
      <c r="H274" s="39"/>
      <c r="I274" s="200"/>
      <c r="J274" s="39"/>
      <c r="K274" s="39"/>
      <c r="L274" s="43"/>
      <c r="M274" s="249"/>
      <c r="N274" s="250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152</v>
      </c>
      <c r="AU274" s="16" t="s">
        <v>83</v>
      </c>
    </row>
    <row r="275" s="2" customFormat="1" ht="14.4" customHeight="1">
      <c r="A275" s="37"/>
      <c r="B275" s="38"/>
      <c r="C275" s="273" t="s">
        <v>389</v>
      </c>
      <c r="D275" s="273" t="s">
        <v>240</v>
      </c>
      <c r="E275" s="274" t="s">
        <v>678</v>
      </c>
      <c r="F275" s="275" t="s">
        <v>679</v>
      </c>
      <c r="G275" s="276" t="s">
        <v>283</v>
      </c>
      <c r="H275" s="277">
        <v>16</v>
      </c>
      <c r="I275" s="278"/>
      <c r="J275" s="279">
        <f>ROUND(I275*H275,2)</f>
        <v>0</v>
      </c>
      <c r="K275" s="280"/>
      <c r="L275" s="281"/>
      <c r="M275" s="282" t="s">
        <v>1</v>
      </c>
      <c r="N275" s="283" t="s">
        <v>38</v>
      </c>
      <c r="O275" s="90"/>
      <c r="P275" s="243">
        <f>O275*H275</f>
        <v>0</v>
      </c>
      <c r="Q275" s="243">
        <v>1.363</v>
      </c>
      <c r="R275" s="243">
        <f>Q275*H275</f>
        <v>21.808</v>
      </c>
      <c r="S275" s="243">
        <v>0</v>
      </c>
      <c r="T275" s="244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45" t="s">
        <v>187</v>
      </c>
      <c r="AT275" s="245" t="s">
        <v>240</v>
      </c>
      <c r="AU275" s="245" t="s">
        <v>83</v>
      </c>
      <c r="AY275" s="16" t="s">
        <v>144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6" t="s">
        <v>81</v>
      </c>
      <c r="BK275" s="246">
        <f>ROUND(I275*H275,2)</f>
        <v>0</v>
      </c>
      <c r="BL275" s="16" t="s">
        <v>150</v>
      </c>
      <c r="BM275" s="245" t="s">
        <v>680</v>
      </c>
    </row>
    <row r="276" s="2" customFormat="1">
      <c r="A276" s="37"/>
      <c r="B276" s="38"/>
      <c r="C276" s="39"/>
      <c r="D276" s="247" t="s">
        <v>152</v>
      </c>
      <c r="E276" s="39"/>
      <c r="F276" s="248" t="s">
        <v>679</v>
      </c>
      <c r="G276" s="39"/>
      <c r="H276" s="39"/>
      <c r="I276" s="200"/>
      <c r="J276" s="39"/>
      <c r="K276" s="39"/>
      <c r="L276" s="43"/>
      <c r="M276" s="249"/>
      <c r="N276" s="250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152</v>
      </c>
      <c r="AU276" s="16" t="s">
        <v>83</v>
      </c>
    </row>
    <row r="277" s="2" customFormat="1" ht="14.4" customHeight="1">
      <c r="A277" s="37"/>
      <c r="B277" s="38"/>
      <c r="C277" s="273" t="s">
        <v>394</v>
      </c>
      <c r="D277" s="273" t="s">
        <v>240</v>
      </c>
      <c r="E277" s="274" t="s">
        <v>460</v>
      </c>
      <c r="F277" s="275" t="s">
        <v>461</v>
      </c>
      <c r="G277" s="276" t="s">
        <v>283</v>
      </c>
      <c r="H277" s="277">
        <v>1</v>
      </c>
      <c r="I277" s="278"/>
      <c r="J277" s="279">
        <f>ROUND(I277*H277,2)</f>
        <v>0</v>
      </c>
      <c r="K277" s="280"/>
      <c r="L277" s="281"/>
      <c r="M277" s="282" t="s">
        <v>1</v>
      </c>
      <c r="N277" s="283" t="s">
        <v>38</v>
      </c>
      <c r="O277" s="90"/>
      <c r="P277" s="243">
        <f>O277*H277</f>
        <v>0</v>
      </c>
      <c r="Q277" s="243">
        <v>1.8500000000000001</v>
      </c>
      <c r="R277" s="243">
        <f>Q277*H277</f>
        <v>1.8500000000000001</v>
      </c>
      <c r="S277" s="243">
        <v>0</v>
      </c>
      <c r="T277" s="24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45" t="s">
        <v>187</v>
      </c>
      <c r="AT277" s="245" t="s">
        <v>240</v>
      </c>
      <c r="AU277" s="245" t="s">
        <v>83</v>
      </c>
      <c r="AY277" s="16" t="s">
        <v>144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16" t="s">
        <v>81</v>
      </c>
      <c r="BK277" s="246">
        <f>ROUND(I277*H277,2)</f>
        <v>0</v>
      </c>
      <c r="BL277" s="16" t="s">
        <v>150</v>
      </c>
      <c r="BM277" s="245" t="s">
        <v>681</v>
      </c>
    </row>
    <row r="278" s="2" customFormat="1">
      <c r="A278" s="37"/>
      <c r="B278" s="38"/>
      <c r="C278" s="39"/>
      <c r="D278" s="247" t="s">
        <v>152</v>
      </c>
      <c r="E278" s="39"/>
      <c r="F278" s="248" t="s">
        <v>461</v>
      </c>
      <c r="G278" s="39"/>
      <c r="H278" s="39"/>
      <c r="I278" s="200"/>
      <c r="J278" s="39"/>
      <c r="K278" s="39"/>
      <c r="L278" s="43"/>
      <c r="M278" s="249"/>
      <c r="N278" s="250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152</v>
      </c>
      <c r="AU278" s="16" t="s">
        <v>83</v>
      </c>
    </row>
    <row r="279" s="2" customFormat="1" ht="14.4" customHeight="1">
      <c r="A279" s="37"/>
      <c r="B279" s="38"/>
      <c r="C279" s="273" t="s">
        <v>398</v>
      </c>
      <c r="D279" s="273" t="s">
        <v>240</v>
      </c>
      <c r="E279" s="274" t="s">
        <v>468</v>
      </c>
      <c r="F279" s="275" t="s">
        <v>469</v>
      </c>
      <c r="G279" s="276" t="s">
        <v>283</v>
      </c>
      <c r="H279" s="277">
        <v>2</v>
      </c>
      <c r="I279" s="278"/>
      <c r="J279" s="279">
        <f>ROUND(I279*H279,2)</f>
        <v>0</v>
      </c>
      <c r="K279" s="280"/>
      <c r="L279" s="281"/>
      <c r="M279" s="282" t="s">
        <v>1</v>
      </c>
      <c r="N279" s="283" t="s">
        <v>38</v>
      </c>
      <c r="O279" s="90"/>
      <c r="P279" s="243">
        <f>O279*H279</f>
        <v>0</v>
      </c>
      <c r="Q279" s="243">
        <v>2.4700000000000002</v>
      </c>
      <c r="R279" s="243">
        <f>Q279*H279</f>
        <v>4.9400000000000004</v>
      </c>
      <c r="S279" s="243">
        <v>0</v>
      </c>
      <c r="T279" s="244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45" t="s">
        <v>187</v>
      </c>
      <c r="AT279" s="245" t="s">
        <v>240</v>
      </c>
      <c r="AU279" s="245" t="s">
        <v>83</v>
      </c>
      <c r="AY279" s="16" t="s">
        <v>144</v>
      </c>
      <c r="BE279" s="246">
        <f>IF(N279="základní",J279,0)</f>
        <v>0</v>
      </c>
      <c r="BF279" s="246">
        <f>IF(N279="snížená",J279,0)</f>
        <v>0</v>
      </c>
      <c r="BG279" s="246">
        <f>IF(N279="zákl. přenesená",J279,0)</f>
        <v>0</v>
      </c>
      <c r="BH279" s="246">
        <f>IF(N279="sníž. přenesená",J279,0)</f>
        <v>0</v>
      </c>
      <c r="BI279" s="246">
        <f>IF(N279="nulová",J279,0)</f>
        <v>0</v>
      </c>
      <c r="BJ279" s="16" t="s">
        <v>81</v>
      </c>
      <c r="BK279" s="246">
        <f>ROUND(I279*H279,2)</f>
        <v>0</v>
      </c>
      <c r="BL279" s="16" t="s">
        <v>150</v>
      </c>
      <c r="BM279" s="245" t="s">
        <v>682</v>
      </c>
    </row>
    <row r="280" s="2" customFormat="1">
      <c r="A280" s="37"/>
      <c r="B280" s="38"/>
      <c r="C280" s="39"/>
      <c r="D280" s="247" t="s">
        <v>152</v>
      </c>
      <c r="E280" s="39"/>
      <c r="F280" s="248" t="s">
        <v>469</v>
      </c>
      <c r="G280" s="39"/>
      <c r="H280" s="39"/>
      <c r="I280" s="200"/>
      <c r="J280" s="39"/>
      <c r="K280" s="39"/>
      <c r="L280" s="43"/>
      <c r="M280" s="249"/>
      <c r="N280" s="250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152</v>
      </c>
      <c r="AU280" s="16" t="s">
        <v>83</v>
      </c>
    </row>
    <row r="281" s="2" customFormat="1" ht="14.4" customHeight="1">
      <c r="A281" s="37"/>
      <c r="B281" s="38"/>
      <c r="C281" s="273" t="s">
        <v>402</v>
      </c>
      <c r="D281" s="273" t="s">
        <v>240</v>
      </c>
      <c r="E281" s="274" t="s">
        <v>472</v>
      </c>
      <c r="F281" s="275" t="s">
        <v>473</v>
      </c>
      <c r="G281" s="276" t="s">
        <v>283</v>
      </c>
      <c r="H281" s="277">
        <v>1</v>
      </c>
      <c r="I281" s="278"/>
      <c r="J281" s="279">
        <f>ROUND(I281*H281,2)</f>
        <v>0</v>
      </c>
      <c r="K281" s="280"/>
      <c r="L281" s="281"/>
      <c r="M281" s="282" t="s">
        <v>1</v>
      </c>
      <c r="N281" s="283" t="s">
        <v>38</v>
      </c>
      <c r="O281" s="90"/>
      <c r="P281" s="243">
        <f>O281*H281</f>
        <v>0</v>
      </c>
      <c r="Q281" s="243">
        <v>5.5999999999999996</v>
      </c>
      <c r="R281" s="243">
        <f>Q281*H281</f>
        <v>5.5999999999999996</v>
      </c>
      <c r="S281" s="243">
        <v>0</v>
      </c>
      <c r="T281" s="244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45" t="s">
        <v>187</v>
      </c>
      <c r="AT281" s="245" t="s">
        <v>240</v>
      </c>
      <c r="AU281" s="245" t="s">
        <v>83</v>
      </c>
      <c r="AY281" s="16" t="s">
        <v>144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6" t="s">
        <v>81</v>
      </c>
      <c r="BK281" s="246">
        <f>ROUND(I281*H281,2)</f>
        <v>0</v>
      </c>
      <c r="BL281" s="16" t="s">
        <v>150</v>
      </c>
      <c r="BM281" s="245" t="s">
        <v>683</v>
      </c>
    </row>
    <row r="282" s="2" customFormat="1">
      <c r="A282" s="37"/>
      <c r="B282" s="38"/>
      <c r="C282" s="39"/>
      <c r="D282" s="247" t="s">
        <v>152</v>
      </c>
      <c r="E282" s="39"/>
      <c r="F282" s="248" t="s">
        <v>473</v>
      </c>
      <c r="G282" s="39"/>
      <c r="H282" s="39"/>
      <c r="I282" s="200"/>
      <c r="J282" s="39"/>
      <c r="K282" s="39"/>
      <c r="L282" s="43"/>
      <c r="M282" s="249"/>
      <c r="N282" s="250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152</v>
      </c>
      <c r="AU282" s="16" t="s">
        <v>83</v>
      </c>
    </row>
    <row r="283" s="2" customFormat="1" ht="22.2" customHeight="1">
      <c r="A283" s="37"/>
      <c r="B283" s="38"/>
      <c r="C283" s="233" t="s">
        <v>406</v>
      </c>
      <c r="D283" s="233" t="s">
        <v>146</v>
      </c>
      <c r="E283" s="234" t="s">
        <v>476</v>
      </c>
      <c r="F283" s="235" t="s">
        <v>477</v>
      </c>
      <c r="G283" s="236" t="s">
        <v>283</v>
      </c>
      <c r="H283" s="237">
        <v>18</v>
      </c>
      <c r="I283" s="238"/>
      <c r="J283" s="239">
        <f>ROUND(I283*H283,2)</f>
        <v>0</v>
      </c>
      <c r="K283" s="240"/>
      <c r="L283" s="43"/>
      <c r="M283" s="241" t="s">
        <v>1</v>
      </c>
      <c r="N283" s="242" t="s">
        <v>38</v>
      </c>
      <c r="O283" s="90"/>
      <c r="P283" s="243">
        <f>O283*H283</f>
        <v>0</v>
      </c>
      <c r="Q283" s="243">
        <v>0.217338</v>
      </c>
      <c r="R283" s="243">
        <f>Q283*H283</f>
        <v>3.9120840000000001</v>
      </c>
      <c r="S283" s="243">
        <v>0</v>
      </c>
      <c r="T283" s="244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45" t="s">
        <v>150</v>
      </c>
      <c r="AT283" s="245" t="s">
        <v>146</v>
      </c>
      <c r="AU283" s="245" t="s">
        <v>83</v>
      </c>
      <c r="AY283" s="16" t="s">
        <v>144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16" t="s">
        <v>81</v>
      </c>
      <c r="BK283" s="246">
        <f>ROUND(I283*H283,2)</f>
        <v>0</v>
      </c>
      <c r="BL283" s="16" t="s">
        <v>150</v>
      </c>
      <c r="BM283" s="245" t="s">
        <v>684</v>
      </c>
    </row>
    <row r="284" s="2" customFormat="1">
      <c r="A284" s="37"/>
      <c r="B284" s="38"/>
      <c r="C284" s="39"/>
      <c r="D284" s="247" t="s">
        <v>152</v>
      </c>
      <c r="E284" s="39"/>
      <c r="F284" s="248" t="s">
        <v>477</v>
      </c>
      <c r="G284" s="39"/>
      <c r="H284" s="39"/>
      <c r="I284" s="200"/>
      <c r="J284" s="39"/>
      <c r="K284" s="39"/>
      <c r="L284" s="43"/>
      <c r="M284" s="249"/>
      <c r="N284" s="250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152</v>
      </c>
      <c r="AU284" s="16" t="s">
        <v>83</v>
      </c>
    </row>
    <row r="285" s="2" customFormat="1" ht="14.4" customHeight="1">
      <c r="A285" s="37"/>
      <c r="B285" s="38"/>
      <c r="C285" s="273" t="s">
        <v>410</v>
      </c>
      <c r="D285" s="273" t="s">
        <v>240</v>
      </c>
      <c r="E285" s="274" t="s">
        <v>480</v>
      </c>
      <c r="F285" s="275" t="s">
        <v>481</v>
      </c>
      <c r="G285" s="276" t="s">
        <v>482</v>
      </c>
      <c r="H285" s="277">
        <v>18</v>
      </c>
      <c r="I285" s="278"/>
      <c r="J285" s="279">
        <f>ROUND(I285*H285,2)</f>
        <v>0</v>
      </c>
      <c r="K285" s="280"/>
      <c r="L285" s="281"/>
      <c r="M285" s="282" t="s">
        <v>1</v>
      </c>
      <c r="N285" s="283" t="s">
        <v>38</v>
      </c>
      <c r="O285" s="90"/>
      <c r="P285" s="243">
        <f>O285*H285</f>
        <v>0</v>
      </c>
      <c r="Q285" s="243">
        <v>0</v>
      </c>
      <c r="R285" s="243">
        <f>Q285*H285</f>
        <v>0</v>
      </c>
      <c r="S285" s="243">
        <v>0</v>
      </c>
      <c r="T285" s="244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45" t="s">
        <v>187</v>
      </c>
      <c r="AT285" s="245" t="s">
        <v>240</v>
      </c>
      <c r="AU285" s="245" t="s">
        <v>83</v>
      </c>
      <c r="AY285" s="16" t="s">
        <v>144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16" t="s">
        <v>81</v>
      </c>
      <c r="BK285" s="246">
        <f>ROUND(I285*H285,2)</f>
        <v>0</v>
      </c>
      <c r="BL285" s="16" t="s">
        <v>150</v>
      </c>
      <c r="BM285" s="245" t="s">
        <v>685</v>
      </c>
    </row>
    <row r="286" s="2" customFormat="1">
      <c r="A286" s="37"/>
      <c r="B286" s="38"/>
      <c r="C286" s="39"/>
      <c r="D286" s="247" t="s">
        <v>152</v>
      </c>
      <c r="E286" s="39"/>
      <c r="F286" s="248" t="s">
        <v>481</v>
      </c>
      <c r="G286" s="39"/>
      <c r="H286" s="39"/>
      <c r="I286" s="200"/>
      <c r="J286" s="39"/>
      <c r="K286" s="39"/>
      <c r="L286" s="43"/>
      <c r="M286" s="249"/>
      <c r="N286" s="250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152</v>
      </c>
      <c r="AU286" s="16" t="s">
        <v>83</v>
      </c>
    </row>
    <row r="287" s="2" customFormat="1" ht="40.2" customHeight="1">
      <c r="A287" s="37"/>
      <c r="B287" s="38"/>
      <c r="C287" s="233" t="s">
        <v>447</v>
      </c>
      <c r="D287" s="233" t="s">
        <v>146</v>
      </c>
      <c r="E287" s="234" t="s">
        <v>485</v>
      </c>
      <c r="F287" s="235" t="s">
        <v>686</v>
      </c>
      <c r="G287" s="236" t="s">
        <v>487</v>
      </c>
      <c r="H287" s="237">
        <v>1</v>
      </c>
      <c r="I287" s="238"/>
      <c r="J287" s="239">
        <f>ROUND(I287*H287,2)</f>
        <v>0</v>
      </c>
      <c r="K287" s="240"/>
      <c r="L287" s="43"/>
      <c r="M287" s="241" t="s">
        <v>1</v>
      </c>
      <c r="N287" s="242" t="s">
        <v>38</v>
      </c>
      <c r="O287" s="90"/>
      <c r="P287" s="243">
        <f>O287*H287</f>
        <v>0</v>
      </c>
      <c r="Q287" s="243">
        <v>0</v>
      </c>
      <c r="R287" s="243">
        <f>Q287*H287</f>
        <v>0</v>
      </c>
      <c r="S287" s="243">
        <v>0</v>
      </c>
      <c r="T287" s="244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45" t="s">
        <v>150</v>
      </c>
      <c r="AT287" s="245" t="s">
        <v>146</v>
      </c>
      <c r="AU287" s="245" t="s">
        <v>83</v>
      </c>
      <c r="AY287" s="16" t="s">
        <v>144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6" t="s">
        <v>81</v>
      </c>
      <c r="BK287" s="246">
        <f>ROUND(I287*H287,2)</f>
        <v>0</v>
      </c>
      <c r="BL287" s="16" t="s">
        <v>150</v>
      </c>
      <c r="BM287" s="245" t="s">
        <v>687</v>
      </c>
    </row>
    <row r="288" s="2" customFormat="1" ht="22.2" customHeight="1">
      <c r="A288" s="37"/>
      <c r="B288" s="38"/>
      <c r="C288" s="233" t="s">
        <v>451</v>
      </c>
      <c r="D288" s="233" t="s">
        <v>146</v>
      </c>
      <c r="E288" s="234" t="s">
        <v>490</v>
      </c>
      <c r="F288" s="235" t="s">
        <v>688</v>
      </c>
      <c r="G288" s="236" t="s">
        <v>487</v>
      </c>
      <c r="H288" s="237">
        <v>22</v>
      </c>
      <c r="I288" s="238"/>
      <c r="J288" s="239">
        <f>ROUND(I288*H288,2)</f>
        <v>0</v>
      </c>
      <c r="K288" s="240"/>
      <c r="L288" s="43"/>
      <c r="M288" s="241" t="s">
        <v>1</v>
      </c>
      <c r="N288" s="242" t="s">
        <v>38</v>
      </c>
      <c r="O288" s="90"/>
      <c r="P288" s="243">
        <f>O288*H288</f>
        <v>0</v>
      </c>
      <c r="Q288" s="243">
        <v>0</v>
      </c>
      <c r="R288" s="243">
        <f>Q288*H288</f>
        <v>0</v>
      </c>
      <c r="S288" s="243">
        <v>0</v>
      </c>
      <c r="T288" s="244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45" t="s">
        <v>150</v>
      </c>
      <c r="AT288" s="245" t="s">
        <v>146</v>
      </c>
      <c r="AU288" s="245" t="s">
        <v>83</v>
      </c>
      <c r="AY288" s="16" t="s">
        <v>144</v>
      </c>
      <c r="BE288" s="246">
        <f>IF(N288="základní",J288,0)</f>
        <v>0</v>
      </c>
      <c r="BF288" s="246">
        <f>IF(N288="snížená",J288,0)</f>
        <v>0</v>
      </c>
      <c r="BG288" s="246">
        <f>IF(N288="zákl. přenesená",J288,0)</f>
        <v>0</v>
      </c>
      <c r="BH288" s="246">
        <f>IF(N288="sníž. přenesená",J288,0)</f>
        <v>0</v>
      </c>
      <c r="BI288" s="246">
        <f>IF(N288="nulová",J288,0)</f>
        <v>0</v>
      </c>
      <c r="BJ288" s="16" t="s">
        <v>81</v>
      </c>
      <c r="BK288" s="246">
        <f>ROUND(I288*H288,2)</f>
        <v>0</v>
      </c>
      <c r="BL288" s="16" t="s">
        <v>150</v>
      </c>
      <c r="BM288" s="245" t="s">
        <v>689</v>
      </c>
    </row>
    <row r="289" s="2" customFormat="1" ht="22.2" customHeight="1">
      <c r="A289" s="37"/>
      <c r="B289" s="38"/>
      <c r="C289" s="233" t="s">
        <v>415</v>
      </c>
      <c r="D289" s="233" t="s">
        <v>146</v>
      </c>
      <c r="E289" s="234" t="s">
        <v>502</v>
      </c>
      <c r="F289" s="235" t="s">
        <v>690</v>
      </c>
      <c r="G289" s="236" t="s">
        <v>487</v>
      </c>
      <c r="H289" s="237">
        <v>1</v>
      </c>
      <c r="I289" s="238"/>
      <c r="J289" s="239">
        <f>ROUND(I289*H289,2)</f>
        <v>0</v>
      </c>
      <c r="K289" s="240"/>
      <c r="L289" s="43"/>
      <c r="M289" s="241" t="s">
        <v>1</v>
      </c>
      <c r="N289" s="242" t="s">
        <v>38</v>
      </c>
      <c r="O289" s="90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45" t="s">
        <v>150</v>
      </c>
      <c r="AT289" s="245" t="s">
        <v>146</v>
      </c>
      <c r="AU289" s="245" t="s">
        <v>83</v>
      </c>
      <c r="AY289" s="16" t="s">
        <v>144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6" t="s">
        <v>81</v>
      </c>
      <c r="BK289" s="246">
        <f>ROUND(I289*H289,2)</f>
        <v>0</v>
      </c>
      <c r="BL289" s="16" t="s">
        <v>150</v>
      </c>
      <c r="BM289" s="245" t="s">
        <v>691</v>
      </c>
    </row>
    <row r="290" s="2" customFormat="1">
      <c r="A290" s="37"/>
      <c r="B290" s="38"/>
      <c r="C290" s="39"/>
      <c r="D290" s="247" t="s">
        <v>152</v>
      </c>
      <c r="E290" s="39"/>
      <c r="F290" s="248" t="s">
        <v>690</v>
      </c>
      <c r="G290" s="39"/>
      <c r="H290" s="39"/>
      <c r="I290" s="200"/>
      <c r="J290" s="39"/>
      <c r="K290" s="39"/>
      <c r="L290" s="43"/>
      <c r="M290" s="249"/>
      <c r="N290" s="250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152</v>
      </c>
      <c r="AU290" s="16" t="s">
        <v>83</v>
      </c>
    </row>
    <row r="291" s="2" customFormat="1" ht="14.4" customHeight="1">
      <c r="A291" s="37"/>
      <c r="B291" s="38"/>
      <c r="C291" s="233" t="s">
        <v>419</v>
      </c>
      <c r="D291" s="233" t="s">
        <v>146</v>
      </c>
      <c r="E291" s="234" t="s">
        <v>515</v>
      </c>
      <c r="F291" s="235" t="s">
        <v>516</v>
      </c>
      <c r="G291" s="236" t="s">
        <v>487</v>
      </c>
      <c r="H291" s="237">
        <v>1</v>
      </c>
      <c r="I291" s="238"/>
      <c r="J291" s="239">
        <f>ROUND(I291*H291,2)</f>
        <v>0</v>
      </c>
      <c r="K291" s="240"/>
      <c r="L291" s="43"/>
      <c r="M291" s="241" t="s">
        <v>1</v>
      </c>
      <c r="N291" s="242" t="s">
        <v>38</v>
      </c>
      <c r="O291" s="90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45" t="s">
        <v>150</v>
      </c>
      <c r="AT291" s="245" t="s">
        <v>146</v>
      </c>
      <c r="AU291" s="245" t="s">
        <v>83</v>
      </c>
      <c r="AY291" s="16" t="s">
        <v>144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6" t="s">
        <v>81</v>
      </c>
      <c r="BK291" s="246">
        <f>ROUND(I291*H291,2)</f>
        <v>0</v>
      </c>
      <c r="BL291" s="16" t="s">
        <v>150</v>
      </c>
      <c r="BM291" s="245" t="s">
        <v>692</v>
      </c>
    </row>
    <row r="292" s="2" customFormat="1">
      <c r="A292" s="37"/>
      <c r="B292" s="38"/>
      <c r="C292" s="39"/>
      <c r="D292" s="247" t="s">
        <v>152</v>
      </c>
      <c r="E292" s="39"/>
      <c r="F292" s="248" t="s">
        <v>516</v>
      </c>
      <c r="G292" s="39"/>
      <c r="H292" s="39"/>
      <c r="I292" s="200"/>
      <c r="J292" s="39"/>
      <c r="K292" s="39"/>
      <c r="L292" s="43"/>
      <c r="M292" s="249"/>
      <c r="N292" s="250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152</v>
      </c>
      <c r="AU292" s="16" t="s">
        <v>83</v>
      </c>
    </row>
    <row r="293" s="2" customFormat="1" ht="14.4" customHeight="1">
      <c r="A293" s="37"/>
      <c r="B293" s="38"/>
      <c r="C293" s="233" t="s">
        <v>423</v>
      </c>
      <c r="D293" s="233" t="s">
        <v>146</v>
      </c>
      <c r="E293" s="234" t="s">
        <v>519</v>
      </c>
      <c r="F293" s="235" t="s">
        <v>520</v>
      </c>
      <c r="G293" s="236" t="s">
        <v>487</v>
      </c>
      <c r="H293" s="237">
        <v>1</v>
      </c>
      <c r="I293" s="238"/>
      <c r="J293" s="239">
        <f>ROUND(I293*H293,2)</f>
        <v>0</v>
      </c>
      <c r="K293" s="240"/>
      <c r="L293" s="43"/>
      <c r="M293" s="241" t="s">
        <v>1</v>
      </c>
      <c r="N293" s="242" t="s">
        <v>38</v>
      </c>
      <c r="O293" s="90"/>
      <c r="P293" s="243">
        <f>O293*H293</f>
        <v>0</v>
      </c>
      <c r="Q293" s="243">
        <v>0</v>
      </c>
      <c r="R293" s="243">
        <f>Q293*H293</f>
        <v>0</v>
      </c>
      <c r="S293" s="243">
        <v>0</v>
      </c>
      <c r="T293" s="244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45" t="s">
        <v>150</v>
      </c>
      <c r="AT293" s="245" t="s">
        <v>146</v>
      </c>
      <c r="AU293" s="245" t="s">
        <v>83</v>
      </c>
      <c r="AY293" s="16" t="s">
        <v>144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6" t="s">
        <v>81</v>
      </c>
      <c r="BK293" s="246">
        <f>ROUND(I293*H293,2)</f>
        <v>0</v>
      </c>
      <c r="BL293" s="16" t="s">
        <v>150</v>
      </c>
      <c r="BM293" s="245" t="s">
        <v>693</v>
      </c>
    </row>
    <row r="294" s="2" customFormat="1">
      <c r="A294" s="37"/>
      <c r="B294" s="38"/>
      <c r="C294" s="39"/>
      <c r="D294" s="247" t="s">
        <v>152</v>
      </c>
      <c r="E294" s="39"/>
      <c r="F294" s="248" t="s">
        <v>522</v>
      </c>
      <c r="G294" s="39"/>
      <c r="H294" s="39"/>
      <c r="I294" s="200"/>
      <c r="J294" s="39"/>
      <c r="K294" s="39"/>
      <c r="L294" s="43"/>
      <c r="M294" s="249"/>
      <c r="N294" s="250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152</v>
      </c>
      <c r="AU294" s="16" t="s">
        <v>83</v>
      </c>
    </row>
    <row r="295" s="12" customFormat="1" ht="22.8" customHeight="1">
      <c r="A295" s="12"/>
      <c r="B295" s="217"/>
      <c r="C295" s="218"/>
      <c r="D295" s="219" t="s">
        <v>72</v>
      </c>
      <c r="E295" s="231" t="s">
        <v>193</v>
      </c>
      <c r="F295" s="231" t="s">
        <v>523</v>
      </c>
      <c r="G295" s="218"/>
      <c r="H295" s="218"/>
      <c r="I295" s="221"/>
      <c r="J295" s="232">
        <f>BK295</f>
        <v>0</v>
      </c>
      <c r="K295" s="218"/>
      <c r="L295" s="223"/>
      <c r="M295" s="224"/>
      <c r="N295" s="225"/>
      <c r="O295" s="225"/>
      <c r="P295" s="226">
        <f>SUM(P296:P297)</f>
        <v>0</v>
      </c>
      <c r="Q295" s="225"/>
      <c r="R295" s="226">
        <f>SUM(R296:R297)</f>
        <v>0</v>
      </c>
      <c r="S295" s="225"/>
      <c r="T295" s="227">
        <f>SUM(T296:T297)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8" t="s">
        <v>81</v>
      </c>
      <c r="AT295" s="229" t="s">
        <v>72</v>
      </c>
      <c r="AU295" s="229" t="s">
        <v>81</v>
      </c>
      <c r="AY295" s="228" t="s">
        <v>144</v>
      </c>
      <c r="BK295" s="230">
        <f>SUM(BK296:BK297)</f>
        <v>0</v>
      </c>
    </row>
    <row r="296" s="2" customFormat="1" ht="22.2" customHeight="1">
      <c r="A296" s="37"/>
      <c r="B296" s="38"/>
      <c r="C296" s="233" t="s">
        <v>427</v>
      </c>
      <c r="D296" s="233" t="s">
        <v>146</v>
      </c>
      <c r="E296" s="234" t="s">
        <v>539</v>
      </c>
      <c r="F296" s="235" t="s">
        <v>540</v>
      </c>
      <c r="G296" s="236" t="s">
        <v>149</v>
      </c>
      <c r="H296" s="237">
        <v>436.80000000000001</v>
      </c>
      <c r="I296" s="238"/>
      <c r="J296" s="239">
        <f>ROUND(I296*H296,2)</f>
        <v>0</v>
      </c>
      <c r="K296" s="240"/>
      <c r="L296" s="43"/>
      <c r="M296" s="241" t="s">
        <v>1</v>
      </c>
      <c r="N296" s="242" t="s">
        <v>38</v>
      </c>
      <c r="O296" s="90"/>
      <c r="P296" s="243">
        <f>O296*H296</f>
        <v>0</v>
      </c>
      <c r="Q296" s="243">
        <v>0</v>
      </c>
      <c r="R296" s="243">
        <f>Q296*H296</f>
        <v>0</v>
      </c>
      <c r="S296" s="243">
        <v>0</v>
      </c>
      <c r="T296" s="244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45" t="s">
        <v>150</v>
      </c>
      <c r="AT296" s="245" t="s">
        <v>146</v>
      </c>
      <c r="AU296" s="245" t="s">
        <v>83</v>
      </c>
      <c r="AY296" s="16" t="s">
        <v>144</v>
      </c>
      <c r="BE296" s="246">
        <f>IF(N296="základní",J296,0)</f>
        <v>0</v>
      </c>
      <c r="BF296" s="246">
        <f>IF(N296="snížená",J296,0)</f>
        <v>0</v>
      </c>
      <c r="BG296" s="246">
        <f>IF(N296="zákl. přenesená",J296,0)</f>
        <v>0</v>
      </c>
      <c r="BH296" s="246">
        <f>IF(N296="sníž. přenesená",J296,0)</f>
        <v>0</v>
      </c>
      <c r="BI296" s="246">
        <f>IF(N296="nulová",J296,0)</f>
        <v>0</v>
      </c>
      <c r="BJ296" s="16" t="s">
        <v>81</v>
      </c>
      <c r="BK296" s="246">
        <f>ROUND(I296*H296,2)</f>
        <v>0</v>
      </c>
      <c r="BL296" s="16" t="s">
        <v>150</v>
      </c>
      <c r="BM296" s="245" t="s">
        <v>694</v>
      </c>
    </row>
    <row r="297" s="2" customFormat="1">
      <c r="A297" s="37"/>
      <c r="B297" s="38"/>
      <c r="C297" s="39"/>
      <c r="D297" s="247" t="s">
        <v>152</v>
      </c>
      <c r="E297" s="39"/>
      <c r="F297" s="248" t="s">
        <v>540</v>
      </c>
      <c r="G297" s="39"/>
      <c r="H297" s="39"/>
      <c r="I297" s="200"/>
      <c r="J297" s="39"/>
      <c r="K297" s="39"/>
      <c r="L297" s="43"/>
      <c r="M297" s="249"/>
      <c r="N297" s="250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152</v>
      </c>
      <c r="AU297" s="16" t="s">
        <v>83</v>
      </c>
    </row>
    <row r="298" s="12" customFormat="1" ht="22.8" customHeight="1">
      <c r="A298" s="12"/>
      <c r="B298" s="217"/>
      <c r="C298" s="218"/>
      <c r="D298" s="219" t="s">
        <v>72</v>
      </c>
      <c r="E298" s="231" t="s">
        <v>570</v>
      </c>
      <c r="F298" s="231" t="s">
        <v>571</v>
      </c>
      <c r="G298" s="218"/>
      <c r="H298" s="218"/>
      <c r="I298" s="221"/>
      <c r="J298" s="232">
        <f>BK298</f>
        <v>0</v>
      </c>
      <c r="K298" s="218"/>
      <c r="L298" s="223"/>
      <c r="M298" s="224"/>
      <c r="N298" s="225"/>
      <c r="O298" s="225"/>
      <c r="P298" s="226">
        <f>SUM(P299:P300)</f>
        <v>0</v>
      </c>
      <c r="Q298" s="225"/>
      <c r="R298" s="226">
        <f>SUM(R299:R300)</f>
        <v>0</v>
      </c>
      <c r="S298" s="225"/>
      <c r="T298" s="227">
        <f>SUM(T299:T300)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28" t="s">
        <v>81</v>
      </c>
      <c r="AT298" s="229" t="s">
        <v>72</v>
      </c>
      <c r="AU298" s="229" t="s">
        <v>81</v>
      </c>
      <c r="AY298" s="228" t="s">
        <v>144</v>
      </c>
      <c r="BK298" s="230">
        <f>SUM(BK299:BK300)</f>
        <v>0</v>
      </c>
    </row>
    <row r="299" s="2" customFormat="1" ht="22.2" customHeight="1">
      <c r="A299" s="37"/>
      <c r="B299" s="38"/>
      <c r="C299" s="233" t="s">
        <v>431</v>
      </c>
      <c r="D299" s="233" t="s">
        <v>146</v>
      </c>
      <c r="E299" s="234" t="s">
        <v>573</v>
      </c>
      <c r="F299" s="235" t="s">
        <v>574</v>
      </c>
      <c r="G299" s="236" t="s">
        <v>225</v>
      </c>
      <c r="H299" s="237">
        <v>2173.9630000000002</v>
      </c>
      <c r="I299" s="238"/>
      <c r="J299" s="239">
        <f>ROUND(I299*H299,2)</f>
        <v>0</v>
      </c>
      <c r="K299" s="240"/>
      <c r="L299" s="43"/>
      <c r="M299" s="241" t="s">
        <v>1</v>
      </c>
      <c r="N299" s="242" t="s">
        <v>38</v>
      </c>
      <c r="O299" s="90"/>
      <c r="P299" s="243">
        <f>O299*H299</f>
        <v>0</v>
      </c>
      <c r="Q299" s="243">
        <v>0</v>
      </c>
      <c r="R299" s="243">
        <f>Q299*H299</f>
        <v>0</v>
      </c>
      <c r="S299" s="243">
        <v>0</v>
      </c>
      <c r="T299" s="244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45" t="s">
        <v>150</v>
      </c>
      <c r="AT299" s="245" t="s">
        <v>146</v>
      </c>
      <c r="AU299" s="245" t="s">
        <v>83</v>
      </c>
      <c r="AY299" s="16" t="s">
        <v>144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6" t="s">
        <v>81</v>
      </c>
      <c r="BK299" s="246">
        <f>ROUND(I299*H299,2)</f>
        <v>0</v>
      </c>
      <c r="BL299" s="16" t="s">
        <v>150</v>
      </c>
      <c r="BM299" s="245" t="s">
        <v>695</v>
      </c>
    </row>
    <row r="300" s="2" customFormat="1">
      <c r="A300" s="37"/>
      <c r="B300" s="38"/>
      <c r="C300" s="39"/>
      <c r="D300" s="247" t="s">
        <v>152</v>
      </c>
      <c r="E300" s="39"/>
      <c r="F300" s="248" t="s">
        <v>574</v>
      </c>
      <c r="G300" s="39"/>
      <c r="H300" s="39"/>
      <c r="I300" s="200"/>
      <c r="J300" s="39"/>
      <c r="K300" s="39"/>
      <c r="L300" s="43"/>
      <c r="M300" s="249"/>
      <c r="N300" s="250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152</v>
      </c>
      <c r="AU300" s="16" t="s">
        <v>83</v>
      </c>
    </row>
    <row r="301" s="12" customFormat="1" ht="25.92" customHeight="1">
      <c r="A301" s="12"/>
      <c r="B301" s="217"/>
      <c r="C301" s="218"/>
      <c r="D301" s="219" t="s">
        <v>72</v>
      </c>
      <c r="E301" s="220" t="s">
        <v>576</v>
      </c>
      <c r="F301" s="220" t="s">
        <v>577</v>
      </c>
      <c r="G301" s="218"/>
      <c r="H301" s="218"/>
      <c r="I301" s="221"/>
      <c r="J301" s="222">
        <f>BK301</f>
        <v>0</v>
      </c>
      <c r="K301" s="218"/>
      <c r="L301" s="223"/>
      <c r="M301" s="224"/>
      <c r="N301" s="225"/>
      <c r="O301" s="225"/>
      <c r="P301" s="226">
        <f>P302</f>
        <v>0</v>
      </c>
      <c r="Q301" s="225"/>
      <c r="R301" s="226">
        <f>R302</f>
        <v>0.029999999999999999</v>
      </c>
      <c r="S301" s="225"/>
      <c r="T301" s="227">
        <f>T302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28" t="s">
        <v>83</v>
      </c>
      <c r="AT301" s="229" t="s">
        <v>72</v>
      </c>
      <c r="AU301" s="229" t="s">
        <v>73</v>
      </c>
      <c r="AY301" s="228" t="s">
        <v>144</v>
      </c>
      <c r="BK301" s="230">
        <f>BK302</f>
        <v>0</v>
      </c>
    </row>
    <row r="302" s="12" customFormat="1" ht="22.8" customHeight="1">
      <c r="A302" s="12"/>
      <c r="B302" s="217"/>
      <c r="C302" s="218"/>
      <c r="D302" s="219" t="s">
        <v>72</v>
      </c>
      <c r="E302" s="231" t="s">
        <v>578</v>
      </c>
      <c r="F302" s="231" t="s">
        <v>579</v>
      </c>
      <c r="G302" s="218"/>
      <c r="H302" s="218"/>
      <c r="I302" s="221"/>
      <c r="J302" s="232">
        <f>BK302</f>
        <v>0</v>
      </c>
      <c r="K302" s="218"/>
      <c r="L302" s="223"/>
      <c r="M302" s="224"/>
      <c r="N302" s="225"/>
      <c r="O302" s="225"/>
      <c r="P302" s="226">
        <f>SUM(P303:P304)</f>
        <v>0</v>
      </c>
      <c r="Q302" s="225"/>
      <c r="R302" s="226">
        <f>SUM(R303:R304)</f>
        <v>0.029999999999999999</v>
      </c>
      <c r="S302" s="225"/>
      <c r="T302" s="227">
        <f>SUM(T303:T304)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8" t="s">
        <v>83</v>
      </c>
      <c r="AT302" s="229" t="s">
        <v>72</v>
      </c>
      <c r="AU302" s="229" t="s">
        <v>81</v>
      </c>
      <c r="AY302" s="228" t="s">
        <v>144</v>
      </c>
      <c r="BK302" s="230">
        <f>SUM(BK303:BK304)</f>
        <v>0</v>
      </c>
    </row>
    <row r="303" s="2" customFormat="1" ht="22.2" customHeight="1">
      <c r="A303" s="37"/>
      <c r="B303" s="38"/>
      <c r="C303" s="233" t="s">
        <v>435</v>
      </c>
      <c r="D303" s="233" t="s">
        <v>146</v>
      </c>
      <c r="E303" s="234" t="s">
        <v>581</v>
      </c>
      <c r="F303" s="235" t="s">
        <v>582</v>
      </c>
      <c r="G303" s="236" t="s">
        <v>283</v>
      </c>
      <c r="H303" s="237">
        <v>20</v>
      </c>
      <c r="I303" s="238"/>
      <c r="J303" s="239">
        <f>ROUND(I303*H303,2)</f>
        <v>0</v>
      </c>
      <c r="K303" s="240"/>
      <c r="L303" s="43"/>
      <c r="M303" s="241" t="s">
        <v>1</v>
      </c>
      <c r="N303" s="242" t="s">
        <v>38</v>
      </c>
      <c r="O303" s="90"/>
      <c r="P303" s="243">
        <f>O303*H303</f>
        <v>0</v>
      </c>
      <c r="Q303" s="243">
        <v>0.0015</v>
      </c>
      <c r="R303" s="243">
        <f>Q303*H303</f>
        <v>0.029999999999999999</v>
      </c>
      <c r="S303" s="243">
        <v>0</v>
      </c>
      <c r="T303" s="244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45" t="s">
        <v>228</v>
      </c>
      <c r="AT303" s="245" t="s">
        <v>146</v>
      </c>
      <c r="AU303" s="245" t="s">
        <v>83</v>
      </c>
      <c r="AY303" s="16" t="s">
        <v>144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6" t="s">
        <v>81</v>
      </c>
      <c r="BK303" s="246">
        <f>ROUND(I303*H303,2)</f>
        <v>0</v>
      </c>
      <c r="BL303" s="16" t="s">
        <v>228</v>
      </c>
      <c r="BM303" s="245" t="s">
        <v>696</v>
      </c>
    </row>
    <row r="304" s="2" customFormat="1">
      <c r="A304" s="37"/>
      <c r="B304" s="38"/>
      <c r="C304" s="39"/>
      <c r="D304" s="247" t="s">
        <v>152</v>
      </c>
      <c r="E304" s="39"/>
      <c r="F304" s="248" t="s">
        <v>582</v>
      </c>
      <c r="G304" s="39"/>
      <c r="H304" s="39"/>
      <c r="I304" s="200"/>
      <c r="J304" s="39"/>
      <c r="K304" s="39"/>
      <c r="L304" s="43"/>
      <c r="M304" s="249"/>
      <c r="N304" s="250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152</v>
      </c>
      <c r="AU304" s="16" t="s">
        <v>83</v>
      </c>
    </row>
    <row r="305" s="12" customFormat="1" ht="25.92" customHeight="1">
      <c r="A305" s="12"/>
      <c r="B305" s="217"/>
      <c r="C305" s="218"/>
      <c r="D305" s="219" t="s">
        <v>72</v>
      </c>
      <c r="E305" s="220" t="s">
        <v>240</v>
      </c>
      <c r="F305" s="220" t="s">
        <v>584</v>
      </c>
      <c r="G305" s="218"/>
      <c r="H305" s="218"/>
      <c r="I305" s="221"/>
      <c r="J305" s="222">
        <f>BK305</f>
        <v>0</v>
      </c>
      <c r="K305" s="218"/>
      <c r="L305" s="223"/>
      <c r="M305" s="224"/>
      <c r="N305" s="225"/>
      <c r="O305" s="225"/>
      <c r="P305" s="226">
        <f>P306</f>
        <v>0</v>
      </c>
      <c r="Q305" s="225"/>
      <c r="R305" s="226">
        <f>R306</f>
        <v>0</v>
      </c>
      <c r="S305" s="225"/>
      <c r="T305" s="227">
        <f>T306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8" t="s">
        <v>162</v>
      </c>
      <c r="AT305" s="229" t="s">
        <v>72</v>
      </c>
      <c r="AU305" s="229" t="s">
        <v>73</v>
      </c>
      <c r="AY305" s="228" t="s">
        <v>144</v>
      </c>
      <c r="BK305" s="230">
        <f>BK306</f>
        <v>0</v>
      </c>
    </row>
    <row r="306" s="12" customFormat="1" ht="22.8" customHeight="1">
      <c r="A306" s="12"/>
      <c r="B306" s="217"/>
      <c r="C306" s="218"/>
      <c r="D306" s="219" t="s">
        <v>72</v>
      </c>
      <c r="E306" s="231" t="s">
        <v>585</v>
      </c>
      <c r="F306" s="231" t="s">
        <v>586</v>
      </c>
      <c r="G306" s="218"/>
      <c r="H306" s="218"/>
      <c r="I306" s="221"/>
      <c r="J306" s="232">
        <f>BK306</f>
        <v>0</v>
      </c>
      <c r="K306" s="218"/>
      <c r="L306" s="223"/>
      <c r="M306" s="224"/>
      <c r="N306" s="225"/>
      <c r="O306" s="225"/>
      <c r="P306" s="226">
        <f>SUM(P307:P310)</f>
        <v>0</v>
      </c>
      <c r="Q306" s="225"/>
      <c r="R306" s="226">
        <f>SUM(R307:R310)</f>
        <v>0</v>
      </c>
      <c r="S306" s="225"/>
      <c r="T306" s="227">
        <f>SUM(T307:T310)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28" t="s">
        <v>162</v>
      </c>
      <c r="AT306" s="229" t="s">
        <v>72</v>
      </c>
      <c r="AU306" s="229" t="s">
        <v>81</v>
      </c>
      <c r="AY306" s="228" t="s">
        <v>144</v>
      </c>
      <c r="BK306" s="230">
        <f>SUM(BK307:BK310)</f>
        <v>0</v>
      </c>
    </row>
    <row r="307" s="2" customFormat="1" ht="19.8" customHeight="1">
      <c r="A307" s="37"/>
      <c r="B307" s="38"/>
      <c r="C307" s="233" t="s">
        <v>439</v>
      </c>
      <c r="D307" s="233" t="s">
        <v>146</v>
      </c>
      <c r="E307" s="234" t="s">
        <v>588</v>
      </c>
      <c r="F307" s="235" t="s">
        <v>589</v>
      </c>
      <c r="G307" s="236" t="s">
        <v>590</v>
      </c>
      <c r="H307" s="237">
        <v>364</v>
      </c>
      <c r="I307" s="238"/>
      <c r="J307" s="239">
        <f>ROUND(I307*H307,2)</f>
        <v>0</v>
      </c>
      <c r="K307" s="240"/>
      <c r="L307" s="43"/>
      <c r="M307" s="241" t="s">
        <v>1</v>
      </c>
      <c r="N307" s="242" t="s">
        <v>38</v>
      </c>
      <c r="O307" s="90"/>
      <c r="P307" s="243">
        <f>O307*H307</f>
        <v>0</v>
      </c>
      <c r="Q307" s="243">
        <v>0</v>
      </c>
      <c r="R307" s="243">
        <f>Q307*H307</f>
        <v>0</v>
      </c>
      <c r="S307" s="243">
        <v>0</v>
      </c>
      <c r="T307" s="244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45" t="s">
        <v>455</v>
      </c>
      <c r="AT307" s="245" t="s">
        <v>146</v>
      </c>
      <c r="AU307" s="245" t="s">
        <v>83</v>
      </c>
      <c r="AY307" s="16" t="s">
        <v>144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6" t="s">
        <v>81</v>
      </c>
      <c r="BK307" s="246">
        <f>ROUND(I307*H307,2)</f>
        <v>0</v>
      </c>
      <c r="BL307" s="16" t="s">
        <v>455</v>
      </c>
      <c r="BM307" s="245" t="s">
        <v>697</v>
      </c>
    </row>
    <row r="308" s="2" customFormat="1">
      <c r="A308" s="37"/>
      <c r="B308" s="38"/>
      <c r="C308" s="39"/>
      <c r="D308" s="247" t="s">
        <v>152</v>
      </c>
      <c r="E308" s="39"/>
      <c r="F308" s="248" t="s">
        <v>589</v>
      </c>
      <c r="G308" s="39"/>
      <c r="H308" s="39"/>
      <c r="I308" s="200"/>
      <c r="J308" s="39"/>
      <c r="K308" s="39"/>
      <c r="L308" s="43"/>
      <c r="M308" s="249"/>
      <c r="N308" s="250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152</v>
      </c>
      <c r="AU308" s="16" t="s">
        <v>83</v>
      </c>
    </row>
    <row r="309" s="2" customFormat="1" ht="19.8" customHeight="1">
      <c r="A309" s="37"/>
      <c r="B309" s="38"/>
      <c r="C309" s="233" t="s">
        <v>443</v>
      </c>
      <c r="D309" s="233" t="s">
        <v>146</v>
      </c>
      <c r="E309" s="234" t="s">
        <v>593</v>
      </c>
      <c r="F309" s="235" t="s">
        <v>594</v>
      </c>
      <c r="G309" s="236" t="s">
        <v>290</v>
      </c>
      <c r="H309" s="237">
        <v>16</v>
      </c>
      <c r="I309" s="238"/>
      <c r="J309" s="239">
        <f>ROUND(I309*H309,2)</f>
        <v>0</v>
      </c>
      <c r="K309" s="240"/>
      <c r="L309" s="43"/>
      <c r="M309" s="241" t="s">
        <v>1</v>
      </c>
      <c r="N309" s="242" t="s">
        <v>38</v>
      </c>
      <c r="O309" s="90"/>
      <c r="P309" s="243">
        <f>O309*H309</f>
        <v>0</v>
      </c>
      <c r="Q309" s="243">
        <v>0</v>
      </c>
      <c r="R309" s="243">
        <f>Q309*H309</f>
        <v>0</v>
      </c>
      <c r="S309" s="243">
        <v>0</v>
      </c>
      <c r="T309" s="244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45" t="s">
        <v>455</v>
      </c>
      <c r="AT309" s="245" t="s">
        <v>146</v>
      </c>
      <c r="AU309" s="245" t="s">
        <v>83</v>
      </c>
      <c r="AY309" s="16" t="s">
        <v>144</v>
      </c>
      <c r="BE309" s="246">
        <f>IF(N309="základní",J309,0)</f>
        <v>0</v>
      </c>
      <c r="BF309" s="246">
        <f>IF(N309="snížená",J309,0)</f>
        <v>0</v>
      </c>
      <c r="BG309" s="246">
        <f>IF(N309="zákl. přenesená",J309,0)</f>
        <v>0</v>
      </c>
      <c r="BH309" s="246">
        <f>IF(N309="sníž. přenesená",J309,0)</f>
        <v>0</v>
      </c>
      <c r="BI309" s="246">
        <f>IF(N309="nulová",J309,0)</f>
        <v>0</v>
      </c>
      <c r="BJ309" s="16" t="s">
        <v>81</v>
      </c>
      <c r="BK309" s="246">
        <f>ROUND(I309*H309,2)</f>
        <v>0</v>
      </c>
      <c r="BL309" s="16" t="s">
        <v>455</v>
      </c>
      <c r="BM309" s="245" t="s">
        <v>698</v>
      </c>
    </row>
    <row r="310" s="2" customFormat="1">
      <c r="A310" s="37"/>
      <c r="B310" s="38"/>
      <c r="C310" s="39"/>
      <c r="D310" s="247" t="s">
        <v>152</v>
      </c>
      <c r="E310" s="39"/>
      <c r="F310" s="248" t="s">
        <v>594</v>
      </c>
      <c r="G310" s="39"/>
      <c r="H310" s="39"/>
      <c r="I310" s="200"/>
      <c r="J310" s="39"/>
      <c r="K310" s="39"/>
      <c r="L310" s="43"/>
      <c r="M310" s="287"/>
      <c r="N310" s="288"/>
      <c r="O310" s="289"/>
      <c r="P310" s="289"/>
      <c r="Q310" s="289"/>
      <c r="R310" s="289"/>
      <c r="S310" s="289"/>
      <c r="T310" s="290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152</v>
      </c>
      <c r="AU310" s="16" t="s">
        <v>83</v>
      </c>
    </row>
    <row r="311" s="2" customFormat="1" ht="6.96" customHeight="1">
      <c r="A311" s="37"/>
      <c r="B311" s="65"/>
      <c r="C311" s="66"/>
      <c r="D311" s="66"/>
      <c r="E311" s="66"/>
      <c r="F311" s="66"/>
      <c r="G311" s="66"/>
      <c r="H311" s="66"/>
      <c r="I311" s="66"/>
      <c r="J311" s="66"/>
      <c r="K311" s="66"/>
      <c r="L311" s="43"/>
      <c r="M311" s="37"/>
      <c r="O311" s="37"/>
      <c r="P311" s="37"/>
      <c r="Q311" s="37"/>
      <c r="R311" s="37"/>
      <c r="S311" s="37"/>
      <c r="T311" s="37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</row>
  </sheetData>
  <sheetProtection sheet="1" autoFilter="0" formatColumns="0" formatRows="0" objects="1" scenarios="1" spinCount="100000" saltValue="GU0mebdz/pG9DGDgIzFpEbi4j67VomjamqHqLu34gjfHq5FemB0qHv/7YiSWHZgCEThMj2L7r7YTQ5a6w6QbJg==" hashValue="iPmgiPI9ZYgWbA3MSzSoPxMGLLqJhPGzJmISDF4rEAAG8EJg/v2fBUINm3UW2IDZgVCi64QYQ2dIPIIpIzLC4g==" algorithmName="SHA-512" password="CC35"/>
  <autoFilter ref="C137:K310"/>
  <mergeCells count="14">
    <mergeCell ref="E7:H7"/>
    <mergeCell ref="E9:H9"/>
    <mergeCell ref="E18:H18"/>
    <mergeCell ref="E27:H27"/>
    <mergeCell ref="E85:H85"/>
    <mergeCell ref="E87:H87"/>
    <mergeCell ref="D112:F112"/>
    <mergeCell ref="D113:F113"/>
    <mergeCell ref="D114:F114"/>
    <mergeCell ref="D115:F115"/>
    <mergeCell ref="D116:F11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4.4" customHeight="1">
      <c r="B7" s="19"/>
      <c r="E7" s="140" t="str">
        <f>'Rekapitulace stavby'!K6</f>
        <v>Střední škola zemědělská a veterinární Lanškroun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5.6" customHeight="1">
      <c r="A9" s="37"/>
      <c r="B9" s="43"/>
      <c r="C9" s="37"/>
      <c r="D9" s="37"/>
      <c r="E9" s="141" t="s">
        <v>699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5. 4. 2022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21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142" t="s">
        <v>98</v>
      </c>
      <c r="E30" s="37"/>
      <c r="F30" s="37"/>
      <c r="G30" s="37"/>
      <c r="H30" s="37"/>
      <c r="I30" s="37"/>
      <c r="J30" s="149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0" t="s">
        <v>99</v>
      </c>
      <c r="E31" s="37"/>
      <c r="F31" s="37"/>
      <c r="G31" s="37"/>
      <c r="H31" s="37"/>
      <c r="I31" s="37"/>
      <c r="J31" s="149">
        <f>J112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33</v>
      </c>
      <c r="E32" s="37"/>
      <c r="F32" s="37"/>
      <c r="G32" s="37"/>
      <c r="H32" s="37"/>
      <c r="I32" s="37"/>
      <c r="J32" s="152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8"/>
      <c r="E33" s="148"/>
      <c r="F33" s="148"/>
      <c r="G33" s="148"/>
      <c r="H33" s="148"/>
      <c r="I33" s="148"/>
      <c r="J33" s="148"/>
      <c r="K33" s="148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35</v>
      </c>
      <c r="G34" s="37"/>
      <c r="H34" s="37"/>
      <c r="I34" s="153" t="s">
        <v>34</v>
      </c>
      <c r="J34" s="153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37</v>
      </c>
      <c r="E35" s="139" t="s">
        <v>38</v>
      </c>
      <c r="F35" s="155">
        <f>ROUND((SUM(BE112:BE119) + SUM(BE139:BE345)),  2)</f>
        <v>0</v>
      </c>
      <c r="G35" s="37"/>
      <c r="H35" s="37"/>
      <c r="I35" s="156">
        <v>0.20999999999999999</v>
      </c>
      <c r="J35" s="155">
        <f>ROUND(((SUM(BE112:BE119) + SUM(BE139:BE345))*I35),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9" t="s">
        <v>39</v>
      </c>
      <c r="F36" s="155">
        <f>ROUND((SUM(BF112:BF119) + SUM(BF139:BF345)),  2)</f>
        <v>0</v>
      </c>
      <c r="G36" s="37"/>
      <c r="H36" s="37"/>
      <c r="I36" s="156">
        <v>0.14999999999999999</v>
      </c>
      <c r="J36" s="155">
        <f>ROUND(((SUM(BF112:BF119) + SUM(BF139:BF345))*I36),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40</v>
      </c>
      <c r="F37" s="155">
        <f>ROUND((SUM(BG112:BG119) + SUM(BG139:BG345)),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9" t="s">
        <v>41</v>
      </c>
      <c r="F38" s="155">
        <f>ROUND((SUM(BH112:BH119) + SUM(BH139:BH345)),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9" t="s">
        <v>42</v>
      </c>
      <c r="F39" s="155">
        <f>ROUND((SUM(BI112:BI119) + SUM(BI139:BI345)),  2)</f>
        <v>0</v>
      </c>
      <c r="G39" s="37"/>
      <c r="H39" s="37"/>
      <c r="I39" s="156">
        <v>0</v>
      </c>
      <c r="J39" s="155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62">
        <f>SUM(J32:J39)</f>
        <v>0</v>
      </c>
      <c r="K41" s="163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4.4" customHeight="1">
      <c r="A85" s="37"/>
      <c r="B85" s="38"/>
      <c r="C85" s="39"/>
      <c r="D85" s="39"/>
      <c r="E85" s="175" t="str">
        <f>E7</f>
        <v>Střední škola zemědělská a veterinární Lanškroun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5.6" customHeight="1">
      <c r="A87" s="37"/>
      <c r="B87" s="38"/>
      <c r="C87" s="39"/>
      <c r="D87" s="39"/>
      <c r="E87" s="75" t="str">
        <f>E9</f>
        <v>IO 03 - Hospodaření se srážkovými vodami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5. 4. 2022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6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6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9" t="s">
        <v>103</v>
      </c>
      <c r="D96" s="39"/>
      <c r="E96" s="39"/>
      <c r="F96" s="39"/>
      <c r="G96" s="39"/>
      <c r="H96" s="39"/>
      <c r="I96" s="39"/>
      <c r="J96" s="109">
        <f>J139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hidden="1" s="9" customFormat="1" ht="24.96" customHeight="1">
      <c r="A97" s="9"/>
      <c r="B97" s="180"/>
      <c r="C97" s="181"/>
      <c r="D97" s="182" t="s">
        <v>105</v>
      </c>
      <c r="E97" s="183"/>
      <c r="F97" s="183"/>
      <c r="G97" s="183"/>
      <c r="H97" s="183"/>
      <c r="I97" s="183"/>
      <c r="J97" s="184">
        <f>J140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106</v>
      </c>
      <c r="E98" s="189"/>
      <c r="F98" s="189"/>
      <c r="G98" s="189"/>
      <c r="H98" s="189"/>
      <c r="I98" s="189"/>
      <c r="J98" s="190">
        <f>J141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107</v>
      </c>
      <c r="E99" s="189"/>
      <c r="F99" s="189"/>
      <c r="G99" s="189"/>
      <c r="H99" s="189"/>
      <c r="I99" s="189"/>
      <c r="J99" s="190">
        <f>J214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109</v>
      </c>
      <c r="E100" s="189"/>
      <c r="F100" s="189"/>
      <c r="G100" s="189"/>
      <c r="H100" s="189"/>
      <c r="I100" s="189"/>
      <c r="J100" s="190">
        <f>J219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110</v>
      </c>
      <c r="E101" s="189"/>
      <c r="F101" s="189"/>
      <c r="G101" s="189"/>
      <c r="H101" s="189"/>
      <c r="I101" s="189"/>
      <c r="J101" s="190">
        <f>J250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111</v>
      </c>
      <c r="E102" s="189"/>
      <c r="F102" s="189"/>
      <c r="G102" s="189"/>
      <c r="H102" s="189"/>
      <c r="I102" s="189"/>
      <c r="J102" s="190">
        <f>J265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112</v>
      </c>
      <c r="E103" s="189"/>
      <c r="F103" s="189"/>
      <c r="G103" s="189"/>
      <c r="H103" s="189"/>
      <c r="I103" s="189"/>
      <c r="J103" s="190">
        <f>J307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113</v>
      </c>
      <c r="E104" s="189"/>
      <c r="F104" s="189"/>
      <c r="G104" s="189"/>
      <c r="H104" s="189"/>
      <c r="I104" s="189"/>
      <c r="J104" s="190">
        <f>J318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6"/>
      <c r="C105" s="187"/>
      <c r="D105" s="188" t="s">
        <v>114</v>
      </c>
      <c r="E105" s="189"/>
      <c r="F105" s="189"/>
      <c r="G105" s="189"/>
      <c r="H105" s="189"/>
      <c r="I105" s="189"/>
      <c r="J105" s="190">
        <f>J333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80"/>
      <c r="C106" s="181"/>
      <c r="D106" s="182" t="s">
        <v>115</v>
      </c>
      <c r="E106" s="183"/>
      <c r="F106" s="183"/>
      <c r="G106" s="183"/>
      <c r="H106" s="183"/>
      <c r="I106" s="183"/>
      <c r="J106" s="184">
        <f>J336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6"/>
      <c r="C107" s="187"/>
      <c r="D107" s="188" t="s">
        <v>116</v>
      </c>
      <c r="E107" s="189"/>
      <c r="F107" s="189"/>
      <c r="G107" s="189"/>
      <c r="H107" s="189"/>
      <c r="I107" s="189"/>
      <c r="J107" s="190">
        <f>J337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80"/>
      <c r="C108" s="181"/>
      <c r="D108" s="182" t="s">
        <v>117</v>
      </c>
      <c r="E108" s="183"/>
      <c r="F108" s="183"/>
      <c r="G108" s="183"/>
      <c r="H108" s="183"/>
      <c r="I108" s="183"/>
      <c r="J108" s="184">
        <f>J340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86"/>
      <c r="C109" s="187"/>
      <c r="D109" s="188" t="s">
        <v>118</v>
      </c>
      <c r="E109" s="189"/>
      <c r="F109" s="189"/>
      <c r="G109" s="189"/>
      <c r="H109" s="189"/>
      <c r="I109" s="189"/>
      <c r="J109" s="190">
        <f>J341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hidden="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hidden="1" s="2" customFormat="1" ht="29.28" customHeight="1">
      <c r="A112" s="37"/>
      <c r="B112" s="38"/>
      <c r="C112" s="179" t="s">
        <v>119</v>
      </c>
      <c r="D112" s="39"/>
      <c r="E112" s="39"/>
      <c r="F112" s="39"/>
      <c r="G112" s="39"/>
      <c r="H112" s="39"/>
      <c r="I112" s="39"/>
      <c r="J112" s="192">
        <f>ROUND(J113 + J114 + J115 + J116 + J117 + J118,2)</f>
        <v>0</v>
      </c>
      <c r="K112" s="39"/>
      <c r="L112" s="62"/>
      <c r="N112" s="193" t="s">
        <v>37</v>
      </c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hidden="1" s="2" customFormat="1" ht="18" customHeight="1">
      <c r="A113" s="37"/>
      <c r="B113" s="38"/>
      <c r="C113" s="39"/>
      <c r="D113" s="194" t="s">
        <v>120</v>
      </c>
      <c r="E113" s="195"/>
      <c r="F113" s="195"/>
      <c r="G113" s="39"/>
      <c r="H113" s="39"/>
      <c r="I113" s="39"/>
      <c r="J113" s="196">
        <v>0</v>
      </c>
      <c r="K113" s="39"/>
      <c r="L113" s="197"/>
      <c r="M113" s="198"/>
      <c r="N113" s="199" t="s">
        <v>38</v>
      </c>
      <c r="O113" s="198"/>
      <c r="P113" s="198"/>
      <c r="Q113" s="198"/>
      <c r="R113" s="198"/>
      <c r="S113" s="200"/>
      <c r="T113" s="200"/>
      <c r="U113" s="200"/>
      <c r="V113" s="200"/>
      <c r="W113" s="200"/>
      <c r="X113" s="200"/>
      <c r="Y113" s="200"/>
      <c r="Z113" s="200"/>
      <c r="AA113" s="200"/>
      <c r="AB113" s="200"/>
      <c r="AC113" s="200"/>
      <c r="AD113" s="200"/>
      <c r="AE113" s="200"/>
      <c r="AF113" s="198"/>
      <c r="AG113" s="198"/>
      <c r="AH113" s="198"/>
      <c r="AI113" s="198"/>
      <c r="AJ113" s="198"/>
      <c r="AK113" s="198"/>
      <c r="AL113" s="198"/>
      <c r="AM113" s="198"/>
      <c r="AN113" s="198"/>
      <c r="AO113" s="198"/>
      <c r="AP113" s="198"/>
      <c r="AQ113" s="198"/>
      <c r="AR113" s="198"/>
      <c r="AS113" s="198"/>
      <c r="AT113" s="198"/>
      <c r="AU113" s="198"/>
      <c r="AV113" s="198"/>
      <c r="AW113" s="198"/>
      <c r="AX113" s="198"/>
      <c r="AY113" s="201" t="s">
        <v>121</v>
      </c>
      <c r="AZ113" s="198"/>
      <c r="BA113" s="198"/>
      <c r="BB113" s="198"/>
      <c r="BC113" s="198"/>
      <c r="BD113" s="198"/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201" t="s">
        <v>81</v>
      </c>
      <c r="BK113" s="198"/>
      <c r="BL113" s="198"/>
      <c r="BM113" s="198"/>
    </row>
    <row r="114" hidden="1" s="2" customFormat="1" ht="18" customHeight="1">
      <c r="A114" s="37"/>
      <c r="B114" s="38"/>
      <c r="C114" s="39"/>
      <c r="D114" s="194" t="s">
        <v>122</v>
      </c>
      <c r="E114" s="195"/>
      <c r="F114" s="195"/>
      <c r="G114" s="39"/>
      <c r="H114" s="39"/>
      <c r="I114" s="39"/>
      <c r="J114" s="196">
        <v>0</v>
      </c>
      <c r="K114" s="39"/>
      <c r="L114" s="197"/>
      <c r="M114" s="198"/>
      <c r="N114" s="199" t="s">
        <v>38</v>
      </c>
      <c r="O114" s="198"/>
      <c r="P114" s="198"/>
      <c r="Q114" s="198"/>
      <c r="R114" s="198"/>
      <c r="S114" s="200"/>
      <c r="T114" s="200"/>
      <c r="U114" s="200"/>
      <c r="V114" s="200"/>
      <c r="W114" s="200"/>
      <c r="X114" s="200"/>
      <c r="Y114" s="200"/>
      <c r="Z114" s="200"/>
      <c r="AA114" s="200"/>
      <c r="AB114" s="200"/>
      <c r="AC114" s="200"/>
      <c r="AD114" s="200"/>
      <c r="AE114" s="200"/>
      <c r="AF114" s="198"/>
      <c r="AG114" s="198"/>
      <c r="AH114" s="198"/>
      <c r="AI114" s="198"/>
      <c r="AJ114" s="198"/>
      <c r="AK114" s="198"/>
      <c r="AL114" s="198"/>
      <c r="AM114" s="198"/>
      <c r="AN114" s="198"/>
      <c r="AO114" s="198"/>
      <c r="AP114" s="198"/>
      <c r="AQ114" s="198"/>
      <c r="AR114" s="198"/>
      <c r="AS114" s="198"/>
      <c r="AT114" s="198"/>
      <c r="AU114" s="198"/>
      <c r="AV114" s="198"/>
      <c r="AW114" s="198"/>
      <c r="AX114" s="198"/>
      <c r="AY114" s="201" t="s">
        <v>121</v>
      </c>
      <c r="AZ114" s="198"/>
      <c r="BA114" s="198"/>
      <c r="BB114" s="198"/>
      <c r="BC114" s="198"/>
      <c r="BD114" s="198"/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01" t="s">
        <v>81</v>
      </c>
      <c r="BK114" s="198"/>
      <c r="BL114" s="198"/>
      <c r="BM114" s="198"/>
    </row>
    <row r="115" hidden="1" s="2" customFormat="1" ht="18" customHeight="1">
      <c r="A115" s="37"/>
      <c r="B115" s="38"/>
      <c r="C115" s="39"/>
      <c r="D115" s="194" t="s">
        <v>123</v>
      </c>
      <c r="E115" s="195"/>
      <c r="F115" s="195"/>
      <c r="G115" s="39"/>
      <c r="H115" s="39"/>
      <c r="I115" s="39"/>
      <c r="J115" s="196">
        <v>0</v>
      </c>
      <c r="K115" s="39"/>
      <c r="L115" s="197"/>
      <c r="M115" s="198"/>
      <c r="N115" s="199" t="s">
        <v>38</v>
      </c>
      <c r="O115" s="198"/>
      <c r="P115" s="198"/>
      <c r="Q115" s="198"/>
      <c r="R115" s="198"/>
      <c r="S115" s="200"/>
      <c r="T115" s="200"/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/>
      <c r="AF115" s="198"/>
      <c r="AG115" s="198"/>
      <c r="AH115" s="198"/>
      <c r="AI115" s="198"/>
      <c r="AJ115" s="198"/>
      <c r="AK115" s="198"/>
      <c r="AL115" s="198"/>
      <c r="AM115" s="198"/>
      <c r="AN115" s="198"/>
      <c r="AO115" s="198"/>
      <c r="AP115" s="198"/>
      <c r="AQ115" s="198"/>
      <c r="AR115" s="198"/>
      <c r="AS115" s="198"/>
      <c r="AT115" s="198"/>
      <c r="AU115" s="198"/>
      <c r="AV115" s="198"/>
      <c r="AW115" s="198"/>
      <c r="AX115" s="198"/>
      <c r="AY115" s="201" t="s">
        <v>121</v>
      </c>
      <c r="AZ115" s="198"/>
      <c r="BA115" s="198"/>
      <c r="BB115" s="198"/>
      <c r="BC115" s="198"/>
      <c r="BD115" s="198"/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01" t="s">
        <v>81</v>
      </c>
      <c r="BK115" s="198"/>
      <c r="BL115" s="198"/>
      <c r="BM115" s="198"/>
    </row>
    <row r="116" hidden="1" s="2" customFormat="1" ht="18" customHeight="1">
      <c r="A116" s="37"/>
      <c r="B116" s="38"/>
      <c r="C116" s="39"/>
      <c r="D116" s="194" t="s">
        <v>124</v>
      </c>
      <c r="E116" s="195"/>
      <c r="F116" s="195"/>
      <c r="G116" s="39"/>
      <c r="H116" s="39"/>
      <c r="I116" s="39"/>
      <c r="J116" s="196">
        <v>0</v>
      </c>
      <c r="K116" s="39"/>
      <c r="L116" s="197"/>
      <c r="M116" s="198"/>
      <c r="N116" s="199" t="s">
        <v>38</v>
      </c>
      <c r="O116" s="198"/>
      <c r="P116" s="198"/>
      <c r="Q116" s="198"/>
      <c r="R116" s="198"/>
      <c r="S116" s="200"/>
      <c r="T116" s="200"/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/>
      <c r="AF116" s="198"/>
      <c r="AG116" s="198"/>
      <c r="AH116" s="198"/>
      <c r="AI116" s="198"/>
      <c r="AJ116" s="198"/>
      <c r="AK116" s="198"/>
      <c r="AL116" s="198"/>
      <c r="AM116" s="198"/>
      <c r="AN116" s="198"/>
      <c r="AO116" s="198"/>
      <c r="AP116" s="198"/>
      <c r="AQ116" s="198"/>
      <c r="AR116" s="198"/>
      <c r="AS116" s="198"/>
      <c r="AT116" s="198"/>
      <c r="AU116" s="198"/>
      <c r="AV116" s="198"/>
      <c r="AW116" s="198"/>
      <c r="AX116" s="198"/>
      <c r="AY116" s="201" t="s">
        <v>121</v>
      </c>
      <c r="AZ116" s="198"/>
      <c r="BA116" s="198"/>
      <c r="BB116" s="198"/>
      <c r="BC116" s="198"/>
      <c r="BD116" s="198"/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01" t="s">
        <v>81</v>
      </c>
      <c r="BK116" s="198"/>
      <c r="BL116" s="198"/>
      <c r="BM116" s="198"/>
    </row>
    <row r="117" hidden="1" s="2" customFormat="1" ht="18" customHeight="1">
      <c r="A117" s="37"/>
      <c r="B117" s="38"/>
      <c r="C117" s="39"/>
      <c r="D117" s="194" t="s">
        <v>125</v>
      </c>
      <c r="E117" s="195"/>
      <c r="F117" s="195"/>
      <c r="G117" s="39"/>
      <c r="H117" s="39"/>
      <c r="I117" s="39"/>
      <c r="J117" s="196">
        <v>0</v>
      </c>
      <c r="K117" s="39"/>
      <c r="L117" s="197"/>
      <c r="M117" s="198"/>
      <c r="N117" s="199" t="s">
        <v>38</v>
      </c>
      <c r="O117" s="198"/>
      <c r="P117" s="198"/>
      <c r="Q117" s="198"/>
      <c r="R117" s="198"/>
      <c r="S117" s="200"/>
      <c r="T117" s="200"/>
      <c r="U117" s="200"/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/>
      <c r="AF117" s="198"/>
      <c r="AG117" s="198"/>
      <c r="AH117" s="198"/>
      <c r="AI117" s="198"/>
      <c r="AJ117" s="198"/>
      <c r="AK117" s="198"/>
      <c r="AL117" s="198"/>
      <c r="AM117" s="198"/>
      <c r="AN117" s="198"/>
      <c r="AO117" s="198"/>
      <c r="AP117" s="198"/>
      <c r="AQ117" s="198"/>
      <c r="AR117" s="198"/>
      <c r="AS117" s="198"/>
      <c r="AT117" s="198"/>
      <c r="AU117" s="198"/>
      <c r="AV117" s="198"/>
      <c r="AW117" s="198"/>
      <c r="AX117" s="198"/>
      <c r="AY117" s="201" t="s">
        <v>121</v>
      </c>
      <c r="AZ117" s="198"/>
      <c r="BA117" s="198"/>
      <c r="BB117" s="198"/>
      <c r="BC117" s="198"/>
      <c r="BD117" s="198"/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01" t="s">
        <v>81</v>
      </c>
      <c r="BK117" s="198"/>
      <c r="BL117" s="198"/>
      <c r="BM117" s="198"/>
    </row>
    <row r="118" hidden="1" s="2" customFormat="1" ht="18" customHeight="1">
      <c r="A118" s="37"/>
      <c r="B118" s="38"/>
      <c r="C118" s="39"/>
      <c r="D118" s="195" t="s">
        <v>126</v>
      </c>
      <c r="E118" s="39"/>
      <c r="F118" s="39"/>
      <c r="G118" s="39"/>
      <c r="H118" s="39"/>
      <c r="I118" s="39"/>
      <c r="J118" s="196">
        <f>ROUND(J30*T118,2)</f>
        <v>0</v>
      </c>
      <c r="K118" s="39"/>
      <c r="L118" s="197"/>
      <c r="M118" s="198"/>
      <c r="N118" s="199" t="s">
        <v>38</v>
      </c>
      <c r="O118" s="198"/>
      <c r="P118" s="198"/>
      <c r="Q118" s="198"/>
      <c r="R118" s="198"/>
      <c r="S118" s="200"/>
      <c r="T118" s="200"/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  <c r="AF118" s="198"/>
      <c r="AG118" s="198"/>
      <c r="AH118" s="198"/>
      <c r="AI118" s="198"/>
      <c r="AJ118" s="198"/>
      <c r="AK118" s="198"/>
      <c r="AL118" s="198"/>
      <c r="AM118" s="198"/>
      <c r="AN118" s="198"/>
      <c r="AO118" s="198"/>
      <c r="AP118" s="198"/>
      <c r="AQ118" s="198"/>
      <c r="AR118" s="198"/>
      <c r="AS118" s="198"/>
      <c r="AT118" s="198"/>
      <c r="AU118" s="198"/>
      <c r="AV118" s="198"/>
      <c r="AW118" s="198"/>
      <c r="AX118" s="198"/>
      <c r="AY118" s="201" t="s">
        <v>127</v>
      </c>
      <c r="AZ118" s="198"/>
      <c r="BA118" s="198"/>
      <c r="BB118" s="198"/>
      <c r="BC118" s="198"/>
      <c r="BD118" s="198"/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01" t="s">
        <v>81</v>
      </c>
      <c r="BK118" s="198"/>
      <c r="BL118" s="198"/>
      <c r="BM118" s="198"/>
    </row>
    <row r="119" hidden="1" s="2" customForma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hidden="1" s="2" customFormat="1" ht="29.28" customHeight="1">
      <c r="A120" s="37"/>
      <c r="B120" s="38"/>
      <c r="C120" s="203" t="s">
        <v>128</v>
      </c>
      <c r="D120" s="177"/>
      <c r="E120" s="177"/>
      <c r="F120" s="177"/>
      <c r="G120" s="177"/>
      <c r="H120" s="177"/>
      <c r="I120" s="177"/>
      <c r="J120" s="204">
        <f>ROUND(J96+J112,2)</f>
        <v>0</v>
      </c>
      <c r="K120" s="177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hidden="1" s="2" customFormat="1" ht="6.96" customHeight="1">
      <c r="A121" s="37"/>
      <c r="B121" s="65"/>
      <c r="C121" s="66"/>
      <c r="D121" s="66"/>
      <c r="E121" s="66"/>
      <c r="F121" s="66"/>
      <c r="G121" s="66"/>
      <c r="H121" s="66"/>
      <c r="I121" s="66"/>
      <c r="J121" s="66"/>
      <c r="K121" s="66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hidden="1"/>
    <row r="123" hidden="1"/>
    <row r="124" hidden="1"/>
    <row r="125" s="2" customFormat="1" ht="6.96" customHeight="1">
      <c r="A125" s="37"/>
      <c r="B125" s="67"/>
      <c r="C125" s="68"/>
      <c r="D125" s="68"/>
      <c r="E125" s="68"/>
      <c r="F125" s="68"/>
      <c r="G125" s="68"/>
      <c r="H125" s="68"/>
      <c r="I125" s="68"/>
      <c r="J125" s="68"/>
      <c r="K125" s="68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24.96" customHeight="1">
      <c r="A126" s="37"/>
      <c r="B126" s="38"/>
      <c r="C126" s="22" t="s">
        <v>129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16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4.4" customHeight="1">
      <c r="A129" s="37"/>
      <c r="B129" s="38"/>
      <c r="C129" s="39"/>
      <c r="D129" s="39"/>
      <c r="E129" s="175" t="str">
        <f>E7</f>
        <v>Střední škola zemědělská a veterinární Lanškroun</v>
      </c>
      <c r="F129" s="31"/>
      <c r="G129" s="31"/>
      <c r="H129" s="31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2" customHeight="1">
      <c r="A130" s="37"/>
      <c r="B130" s="38"/>
      <c r="C130" s="31" t="s">
        <v>96</v>
      </c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6" customHeight="1">
      <c r="A131" s="37"/>
      <c r="B131" s="38"/>
      <c r="C131" s="39"/>
      <c r="D131" s="39"/>
      <c r="E131" s="75" t="str">
        <f>E9</f>
        <v>IO 03 - Hospodaření se srážkovými vodami</v>
      </c>
      <c r="F131" s="39"/>
      <c r="G131" s="39"/>
      <c r="H131" s="39"/>
      <c r="I131" s="39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2" customHeight="1">
      <c r="A133" s="37"/>
      <c r="B133" s="38"/>
      <c r="C133" s="31" t="s">
        <v>20</v>
      </c>
      <c r="D133" s="39"/>
      <c r="E133" s="39"/>
      <c r="F133" s="26" t="str">
        <f>F12</f>
        <v xml:space="preserve"> </v>
      </c>
      <c r="G133" s="39"/>
      <c r="H133" s="39"/>
      <c r="I133" s="31" t="s">
        <v>22</v>
      </c>
      <c r="J133" s="78" t="str">
        <f>IF(J12="","",J12)</f>
        <v>5. 4. 2022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6.96" customHeight="1">
      <c r="A134" s="37"/>
      <c r="B134" s="38"/>
      <c r="C134" s="39"/>
      <c r="D134" s="39"/>
      <c r="E134" s="39"/>
      <c r="F134" s="39"/>
      <c r="G134" s="39"/>
      <c r="H134" s="39"/>
      <c r="I134" s="39"/>
      <c r="J134" s="39"/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5.6" customHeight="1">
      <c r="A135" s="37"/>
      <c r="B135" s="38"/>
      <c r="C135" s="31" t="s">
        <v>24</v>
      </c>
      <c r="D135" s="39"/>
      <c r="E135" s="39"/>
      <c r="F135" s="26" t="str">
        <f>E15</f>
        <v xml:space="preserve"> </v>
      </c>
      <c r="G135" s="39"/>
      <c r="H135" s="39"/>
      <c r="I135" s="31" t="s">
        <v>29</v>
      </c>
      <c r="J135" s="35" t="str">
        <f>E21</f>
        <v xml:space="preserve"> </v>
      </c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2" customFormat="1" ht="15.6" customHeight="1">
      <c r="A136" s="37"/>
      <c r="B136" s="38"/>
      <c r="C136" s="31" t="s">
        <v>27</v>
      </c>
      <c r="D136" s="39"/>
      <c r="E136" s="39"/>
      <c r="F136" s="26" t="str">
        <f>IF(E18="","",E18)</f>
        <v>Vyplň údaj</v>
      </c>
      <c r="G136" s="39"/>
      <c r="H136" s="39"/>
      <c r="I136" s="31" t="s">
        <v>31</v>
      </c>
      <c r="J136" s="35" t="str">
        <f>E24</f>
        <v xml:space="preserve"> </v>
      </c>
      <c r="K136" s="39"/>
      <c r="L136" s="62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  <row r="137" s="2" customFormat="1" ht="10.32" customHeight="1">
      <c r="A137" s="37"/>
      <c r="B137" s="38"/>
      <c r="C137" s="39"/>
      <c r="D137" s="39"/>
      <c r="E137" s="39"/>
      <c r="F137" s="39"/>
      <c r="G137" s="39"/>
      <c r="H137" s="39"/>
      <c r="I137" s="39"/>
      <c r="J137" s="39"/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11" customFormat="1" ht="29.28" customHeight="1">
      <c r="A138" s="205"/>
      <c r="B138" s="206"/>
      <c r="C138" s="207" t="s">
        <v>130</v>
      </c>
      <c r="D138" s="208" t="s">
        <v>58</v>
      </c>
      <c r="E138" s="208" t="s">
        <v>54</v>
      </c>
      <c r="F138" s="208" t="s">
        <v>55</v>
      </c>
      <c r="G138" s="208" t="s">
        <v>131</v>
      </c>
      <c r="H138" s="208" t="s">
        <v>132</v>
      </c>
      <c r="I138" s="208" t="s">
        <v>133</v>
      </c>
      <c r="J138" s="209" t="s">
        <v>102</v>
      </c>
      <c r="K138" s="210" t="s">
        <v>134</v>
      </c>
      <c r="L138" s="211"/>
      <c r="M138" s="99" t="s">
        <v>1</v>
      </c>
      <c r="N138" s="100" t="s">
        <v>37</v>
      </c>
      <c r="O138" s="100" t="s">
        <v>135</v>
      </c>
      <c r="P138" s="100" t="s">
        <v>136</v>
      </c>
      <c r="Q138" s="100" t="s">
        <v>137</v>
      </c>
      <c r="R138" s="100" t="s">
        <v>138</v>
      </c>
      <c r="S138" s="100" t="s">
        <v>139</v>
      </c>
      <c r="T138" s="101" t="s">
        <v>140</v>
      </c>
      <c r="U138" s="205"/>
      <c r="V138" s="205"/>
      <c r="W138" s="205"/>
      <c r="X138" s="205"/>
      <c r="Y138" s="205"/>
      <c r="Z138" s="205"/>
      <c r="AA138" s="205"/>
      <c r="AB138" s="205"/>
      <c r="AC138" s="205"/>
      <c r="AD138" s="205"/>
      <c r="AE138" s="205"/>
    </row>
    <row r="139" s="2" customFormat="1" ht="22.8" customHeight="1">
      <c r="A139" s="37"/>
      <c r="B139" s="38"/>
      <c r="C139" s="106" t="s">
        <v>141</v>
      </c>
      <c r="D139" s="39"/>
      <c r="E139" s="39"/>
      <c r="F139" s="39"/>
      <c r="G139" s="39"/>
      <c r="H139" s="39"/>
      <c r="I139" s="39"/>
      <c r="J139" s="212">
        <f>BK139</f>
        <v>0</v>
      </c>
      <c r="K139" s="39"/>
      <c r="L139" s="43"/>
      <c r="M139" s="102"/>
      <c r="N139" s="213"/>
      <c r="O139" s="103"/>
      <c r="P139" s="214">
        <f>P140+P336+P340</f>
        <v>0</v>
      </c>
      <c r="Q139" s="103"/>
      <c r="R139" s="214">
        <f>R140+R336+R340</f>
        <v>1285.5753471030143</v>
      </c>
      <c r="S139" s="103"/>
      <c r="T139" s="215">
        <f>T140+T336+T340</f>
        <v>79.866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72</v>
      </c>
      <c r="AU139" s="16" t="s">
        <v>104</v>
      </c>
      <c r="BK139" s="216">
        <f>BK140+BK336+BK340</f>
        <v>0</v>
      </c>
    </row>
    <row r="140" s="12" customFormat="1" ht="25.92" customHeight="1">
      <c r="A140" s="12"/>
      <c r="B140" s="217"/>
      <c r="C140" s="218"/>
      <c r="D140" s="219" t="s">
        <v>72</v>
      </c>
      <c r="E140" s="220" t="s">
        <v>142</v>
      </c>
      <c r="F140" s="220" t="s">
        <v>143</v>
      </c>
      <c r="G140" s="218"/>
      <c r="H140" s="218"/>
      <c r="I140" s="221"/>
      <c r="J140" s="222">
        <f>BK140</f>
        <v>0</v>
      </c>
      <c r="K140" s="218"/>
      <c r="L140" s="223"/>
      <c r="M140" s="224"/>
      <c r="N140" s="225"/>
      <c r="O140" s="225"/>
      <c r="P140" s="226">
        <f>P141+P214+P219+P250+P265+P307+P318+P333</f>
        <v>0</v>
      </c>
      <c r="Q140" s="225"/>
      <c r="R140" s="226">
        <f>R141+R214+R219+R250+R265+R307+R318+R333</f>
        <v>1285.5588471030144</v>
      </c>
      <c r="S140" s="225"/>
      <c r="T140" s="227">
        <f>T141+T214+T219+T250+T265+T307+T318+T333</f>
        <v>79.866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8" t="s">
        <v>81</v>
      </c>
      <c r="AT140" s="229" t="s">
        <v>72</v>
      </c>
      <c r="AU140" s="229" t="s">
        <v>73</v>
      </c>
      <c r="AY140" s="228" t="s">
        <v>144</v>
      </c>
      <c r="BK140" s="230">
        <f>BK141+BK214+BK219+BK250+BK265+BK307+BK318+BK333</f>
        <v>0</v>
      </c>
    </row>
    <row r="141" s="12" customFormat="1" ht="22.8" customHeight="1">
      <c r="A141" s="12"/>
      <c r="B141" s="217"/>
      <c r="C141" s="218"/>
      <c r="D141" s="219" t="s">
        <v>72</v>
      </c>
      <c r="E141" s="231" t="s">
        <v>81</v>
      </c>
      <c r="F141" s="231" t="s">
        <v>145</v>
      </c>
      <c r="G141" s="218"/>
      <c r="H141" s="218"/>
      <c r="I141" s="221"/>
      <c r="J141" s="232">
        <f>BK141</f>
        <v>0</v>
      </c>
      <c r="K141" s="218"/>
      <c r="L141" s="223"/>
      <c r="M141" s="224"/>
      <c r="N141" s="225"/>
      <c r="O141" s="225"/>
      <c r="P141" s="226">
        <f>SUM(P142:P213)</f>
        <v>0</v>
      </c>
      <c r="Q141" s="225"/>
      <c r="R141" s="226">
        <f>SUM(R142:R213)</f>
        <v>900.33785592799995</v>
      </c>
      <c r="S141" s="225"/>
      <c r="T141" s="227">
        <f>SUM(T142:T213)</f>
        <v>79.866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8" t="s">
        <v>81</v>
      </c>
      <c r="AT141" s="229" t="s">
        <v>72</v>
      </c>
      <c r="AU141" s="229" t="s">
        <v>81</v>
      </c>
      <c r="AY141" s="228" t="s">
        <v>144</v>
      </c>
      <c r="BK141" s="230">
        <f>SUM(BK142:BK213)</f>
        <v>0</v>
      </c>
    </row>
    <row r="142" s="2" customFormat="1" ht="22.2" customHeight="1">
      <c r="A142" s="37"/>
      <c r="B142" s="38"/>
      <c r="C142" s="233" t="s">
        <v>81</v>
      </c>
      <c r="D142" s="233" t="s">
        <v>146</v>
      </c>
      <c r="E142" s="234" t="s">
        <v>147</v>
      </c>
      <c r="F142" s="235" t="s">
        <v>148</v>
      </c>
      <c r="G142" s="236" t="s">
        <v>149</v>
      </c>
      <c r="H142" s="237">
        <v>18</v>
      </c>
      <c r="I142" s="238"/>
      <c r="J142" s="239">
        <f>ROUND(I142*H142,2)</f>
        <v>0</v>
      </c>
      <c r="K142" s="240"/>
      <c r="L142" s="43"/>
      <c r="M142" s="241" t="s">
        <v>1</v>
      </c>
      <c r="N142" s="242" t="s">
        <v>38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0.44</v>
      </c>
      <c r="T142" s="244">
        <f>S142*H142</f>
        <v>7.9199999999999999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150</v>
      </c>
      <c r="AT142" s="245" t="s">
        <v>146</v>
      </c>
      <c r="AU142" s="245" t="s">
        <v>83</v>
      </c>
      <c r="AY142" s="16" t="s">
        <v>144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81</v>
      </c>
      <c r="BK142" s="246">
        <f>ROUND(I142*H142,2)</f>
        <v>0</v>
      </c>
      <c r="BL142" s="16" t="s">
        <v>150</v>
      </c>
      <c r="BM142" s="245" t="s">
        <v>700</v>
      </c>
    </row>
    <row r="143" s="2" customFormat="1">
      <c r="A143" s="37"/>
      <c r="B143" s="38"/>
      <c r="C143" s="39"/>
      <c r="D143" s="247" t="s">
        <v>152</v>
      </c>
      <c r="E143" s="39"/>
      <c r="F143" s="248" t="s">
        <v>148</v>
      </c>
      <c r="G143" s="39"/>
      <c r="H143" s="39"/>
      <c r="I143" s="200"/>
      <c r="J143" s="39"/>
      <c r="K143" s="39"/>
      <c r="L143" s="43"/>
      <c r="M143" s="249"/>
      <c r="N143" s="250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152</v>
      </c>
      <c r="AU143" s="16" t="s">
        <v>83</v>
      </c>
    </row>
    <row r="144" s="13" customFormat="1">
      <c r="A144" s="13"/>
      <c r="B144" s="251"/>
      <c r="C144" s="252"/>
      <c r="D144" s="247" t="s">
        <v>153</v>
      </c>
      <c r="E144" s="253" t="s">
        <v>1</v>
      </c>
      <c r="F144" s="254" t="s">
        <v>701</v>
      </c>
      <c r="G144" s="252"/>
      <c r="H144" s="255">
        <v>18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153</v>
      </c>
      <c r="AU144" s="261" t="s">
        <v>83</v>
      </c>
      <c r="AV144" s="13" t="s">
        <v>83</v>
      </c>
      <c r="AW144" s="13" t="s">
        <v>30</v>
      </c>
      <c r="AX144" s="13" t="s">
        <v>81</v>
      </c>
      <c r="AY144" s="261" t="s">
        <v>144</v>
      </c>
    </row>
    <row r="145" s="2" customFormat="1" ht="22.2" customHeight="1">
      <c r="A145" s="37"/>
      <c r="B145" s="38"/>
      <c r="C145" s="233" t="s">
        <v>83</v>
      </c>
      <c r="D145" s="233" t="s">
        <v>146</v>
      </c>
      <c r="E145" s="234" t="s">
        <v>157</v>
      </c>
      <c r="F145" s="235" t="s">
        <v>158</v>
      </c>
      <c r="G145" s="236" t="s">
        <v>149</v>
      </c>
      <c r="H145" s="237">
        <v>162</v>
      </c>
      <c r="I145" s="238"/>
      <c r="J145" s="239">
        <f>ROUND(I145*H145,2)</f>
        <v>0</v>
      </c>
      <c r="K145" s="240"/>
      <c r="L145" s="43"/>
      <c r="M145" s="241" t="s">
        <v>1</v>
      </c>
      <c r="N145" s="242" t="s">
        <v>38</v>
      </c>
      <c r="O145" s="90"/>
      <c r="P145" s="243">
        <f>O145*H145</f>
        <v>0</v>
      </c>
      <c r="Q145" s="243">
        <v>0</v>
      </c>
      <c r="R145" s="243">
        <f>Q145*H145</f>
        <v>0</v>
      </c>
      <c r="S145" s="243">
        <v>0.32500000000000001</v>
      </c>
      <c r="T145" s="244">
        <f>S145*H145</f>
        <v>52.649999999999999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45" t="s">
        <v>150</v>
      </c>
      <c r="AT145" s="245" t="s">
        <v>146</v>
      </c>
      <c r="AU145" s="245" t="s">
        <v>83</v>
      </c>
      <c r="AY145" s="16" t="s">
        <v>144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6" t="s">
        <v>81</v>
      </c>
      <c r="BK145" s="246">
        <f>ROUND(I145*H145,2)</f>
        <v>0</v>
      </c>
      <c r="BL145" s="16" t="s">
        <v>150</v>
      </c>
      <c r="BM145" s="245" t="s">
        <v>702</v>
      </c>
    </row>
    <row r="146" s="2" customFormat="1">
      <c r="A146" s="37"/>
      <c r="B146" s="38"/>
      <c r="C146" s="39"/>
      <c r="D146" s="247" t="s">
        <v>152</v>
      </c>
      <c r="E146" s="39"/>
      <c r="F146" s="248" t="s">
        <v>158</v>
      </c>
      <c r="G146" s="39"/>
      <c r="H146" s="39"/>
      <c r="I146" s="200"/>
      <c r="J146" s="39"/>
      <c r="K146" s="39"/>
      <c r="L146" s="43"/>
      <c r="M146" s="249"/>
      <c r="N146" s="250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152</v>
      </c>
      <c r="AU146" s="16" t="s">
        <v>83</v>
      </c>
    </row>
    <row r="147" s="13" customFormat="1">
      <c r="A147" s="13"/>
      <c r="B147" s="251"/>
      <c r="C147" s="252"/>
      <c r="D147" s="247" t="s">
        <v>153</v>
      </c>
      <c r="E147" s="253" t="s">
        <v>1</v>
      </c>
      <c r="F147" s="254" t="s">
        <v>703</v>
      </c>
      <c r="G147" s="252"/>
      <c r="H147" s="255">
        <v>18</v>
      </c>
      <c r="I147" s="256"/>
      <c r="J147" s="252"/>
      <c r="K147" s="252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153</v>
      </c>
      <c r="AU147" s="261" t="s">
        <v>83</v>
      </c>
      <c r="AV147" s="13" t="s">
        <v>83</v>
      </c>
      <c r="AW147" s="13" t="s">
        <v>30</v>
      </c>
      <c r="AX147" s="13" t="s">
        <v>73</v>
      </c>
      <c r="AY147" s="261" t="s">
        <v>144</v>
      </c>
    </row>
    <row r="148" s="13" customFormat="1">
      <c r="A148" s="13"/>
      <c r="B148" s="251"/>
      <c r="C148" s="252"/>
      <c r="D148" s="247" t="s">
        <v>153</v>
      </c>
      <c r="E148" s="253" t="s">
        <v>1</v>
      </c>
      <c r="F148" s="254" t="s">
        <v>704</v>
      </c>
      <c r="G148" s="252"/>
      <c r="H148" s="255">
        <v>144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153</v>
      </c>
      <c r="AU148" s="261" t="s">
        <v>83</v>
      </c>
      <c r="AV148" s="13" t="s">
        <v>83</v>
      </c>
      <c r="AW148" s="13" t="s">
        <v>30</v>
      </c>
      <c r="AX148" s="13" t="s">
        <v>73</v>
      </c>
      <c r="AY148" s="261" t="s">
        <v>144</v>
      </c>
    </row>
    <row r="149" s="14" customFormat="1">
      <c r="A149" s="14"/>
      <c r="B149" s="262"/>
      <c r="C149" s="263"/>
      <c r="D149" s="247" t="s">
        <v>153</v>
      </c>
      <c r="E149" s="264" t="s">
        <v>1</v>
      </c>
      <c r="F149" s="265" t="s">
        <v>156</v>
      </c>
      <c r="G149" s="263"/>
      <c r="H149" s="266">
        <v>162</v>
      </c>
      <c r="I149" s="267"/>
      <c r="J149" s="263"/>
      <c r="K149" s="263"/>
      <c r="L149" s="268"/>
      <c r="M149" s="269"/>
      <c r="N149" s="270"/>
      <c r="O149" s="270"/>
      <c r="P149" s="270"/>
      <c r="Q149" s="270"/>
      <c r="R149" s="270"/>
      <c r="S149" s="270"/>
      <c r="T149" s="27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2" t="s">
        <v>153</v>
      </c>
      <c r="AU149" s="272" t="s">
        <v>83</v>
      </c>
      <c r="AV149" s="14" t="s">
        <v>150</v>
      </c>
      <c r="AW149" s="14" t="s">
        <v>30</v>
      </c>
      <c r="AX149" s="14" t="s">
        <v>81</v>
      </c>
      <c r="AY149" s="272" t="s">
        <v>144</v>
      </c>
    </row>
    <row r="150" s="2" customFormat="1" ht="22.2" customHeight="1">
      <c r="A150" s="37"/>
      <c r="B150" s="38"/>
      <c r="C150" s="233" t="s">
        <v>162</v>
      </c>
      <c r="D150" s="233" t="s">
        <v>146</v>
      </c>
      <c r="E150" s="234" t="s">
        <v>163</v>
      </c>
      <c r="F150" s="235" t="s">
        <v>164</v>
      </c>
      <c r="G150" s="236" t="s">
        <v>149</v>
      </c>
      <c r="H150" s="237">
        <v>18</v>
      </c>
      <c r="I150" s="238"/>
      <c r="J150" s="239">
        <f>ROUND(I150*H150,2)</f>
        <v>0</v>
      </c>
      <c r="K150" s="240"/>
      <c r="L150" s="43"/>
      <c r="M150" s="241" t="s">
        <v>1</v>
      </c>
      <c r="N150" s="242" t="s">
        <v>38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0.22</v>
      </c>
      <c r="T150" s="244">
        <f>S150*H150</f>
        <v>3.96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150</v>
      </c>
      <c r="AT150" s="245" t="s">
        <v>146</v>
      </c>
      <c r="AU150" s="245" t="s">
        <v>83</v>
      </c>
      <c r="AY150" s="16" t="s">
        <v>144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81</v>
      </c>
      <c r="BK150" s="246">
        <f>ROUND(I150*H150,2)</f>
        <v>0</v>
      </c>
      <c r="BL150" s="16" t="s">
        <v>150</v>
      </c>
      <c r="BM150" s="245" t="s">
        <v>705</v>
      </c>
    </row>
    <row r="151" s="2" customFormat="1">
      <c r="A151" s="37"/>
      <c r="B151" s="38"/>
      <c r="C151" s="39"/>
      <c r="D151" s="247" t="s">
        <v>152</v>
      </c>
      <c r="E151" s="39"/>
      <c r="F151" s="248" t="s">
        <v>164</v>
      </c>
      <c r="G151" s="39"/>
      <c r="H151" s="39"/>
      <c r="I151" s="200"/>
      <c r="J151" s="39"/>
      <c r="K151" s="39"/>
      <c r="L151" s="43"/>
      <c r="M151" s="249"/>
      <c r="N151" s="250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152</v>
      </c>
      <c r="AU151" s="16" t="s">
        <v>83</v>
      </c>
    </row>
    <row r="152" s="13" customFormat="1">
      <c r="A152" s="13"/>
      <c r="B152" s="251"/>
      <c r="C152" s="252"/>
      <c r="D152" s="247" t="s">
        <v>153</v>
      </c>
      <c r="E152" s="253" t="s">
        <v>1</v>
      </c>
      <c r="F152" s="254" t="s">
        <v>703</v>
      </c>
      <c r="G152" s="252"/>
      <c r="H152" s="255">
        <v>18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153</v>
      </c>
      <c r="AU152" s="261" t="s">
        <v>83</v>
      </c>
      <c r="AV152" s="13" t="s">
        <v>83</v>
      </c>
      <c r="AW152" s="13" t="s">
        <v>30</v>
      </c>
      <c r="AX152" s="13" t="s">
        <v>81</v>
      </c>
      <c r="AY152" s="261" t="s">
        <v>144</v>
      </c>
    </row>
    <row r="153" s="2" customFormat="1" ht="14.4" customHeight="1">
      <c r="A153" s="37"/>
      <c r="B153" s="38"/>
      <c r="C153" s="233" t="s">
        <v>150</v>
      </c>
      <c r="D153" s="233" t="s">
        <v>146</v>
      </c>
      <c r="E153" s="234" t="s">
        <v>166</v>
      </c>
      <c r="F153" s="235" t="s">
        <v>167</v>
      </c>
      <c r="G153" s="236" t="s">
        <v>149</v>
      </c>
      <c r="H153" s="237">
        <v>43.200000000000003</v>
      </c>
      <c r="I153" s="238"/>
      <c r="J153" s="239">
        <f>ROUND(I153*H153,2)</f>
        <v>0</v>
      </c>
      <c r="K153" s="240"/>
      <c r="L153" s="43"/>
      <c r="M153" s="241" t="s">
        <v>1</v>
      </c>
      <c r="N153" s="242" t="s">
        <v>38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0.35499999999999998</v>
      </c>
      <c r="T153" s="244">
        <f>S153*H153</f>
        <v>15.336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150</v>
      </c>
      <c r="AT153" s="245" t="s">
        <v>146</v>
      </c>
      <c r="AU153" s="245" t="s">
        <v>83</v>
      </c>
      <c r="AY153" s="16" t="s">
        <v>144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81</v>
      </c>
      <c r="BK153" s="246">
        <f>ROUND(I153*H153,2)</f>
        <v>0</v>
      </c>
      <c r="BL153" s="16" t="s">
        <v>150</v>
      </c>
      <c r="BM153" s="245" t="s">
        <v>706</v>
      </c>
    </row>
    <row r="154" s="2" customFormat="1">
      <c r="A154" s="37"/>
      <c r="B154" s="38"/>
      <c r="C154" s="39"/>
      <c r="D154" s="247" t="s">
        <v>152</v>
      </c>
      <c r="E154" s="39"/>
      <c r="F154" s="248" t="s">
        <v>167</v>
      </c>
      <c r="G154" s="39"/>
      <c r="H154" s="39"/>
      <c r="I154" s="200"/>
      <c r="J154" s="39"/>
      <c r="K154" s="39"/>
      <c r="L154" s="43"/>
      <c r="M154" s="249"/>
      <c r="N154" s="250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152</v>
      </c>
      <c r="AU154" s="16" t="s">
        <v>83</v>
      </c>
    </row>
    <row r="155" s="13" customFormat="1">
      <c r="A155" s="13"/>
      <c r="B155" s="251"/>
      <c r="C155" s="252"/>
      <c r="D155" s="247" t="s">
        <v>153</v>
      </c>
      <c r="E155" s="253" t="s">
        <v>1</v>
      </c>
      <c r="F155" s="254" t="s">
        <v>707</v>
      </c>
      <c r="G155" s="252"/>
      <c r="H155" s="255">
        <v>43.200000000000003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153</v>
      </c>
      <c r="AU155" s="261" t="s">
        <v>83</v>
      </c>
      <c r="AV155" s="13" t="s">
        <v>83</v>
      </c>
      <c r="AW155" s="13" t="s">
        <v>30</v>
      </c>
      <c r="AX155" s="13" t="s">
        <v>81</v>
      </c>
      <c r="AY155" s="261" t="s">
        <v>144</v>
      </c>
    </row>
    <row r="156" s="2" customFormat="1" ht="22.2" customHeight="1">
      <c r="A156" s="37"/>
      <c r="B156" s="38"/>
      <c r="C156" s="233" t="s">
        <v>170</v>
      </c>
      <c r="D156" s="233" t="s">
        <v>146</v>
      </c>
      <c r="E156" s="234" t="s">
        <v>171</v>
      </c>
      <c r="F156" s="235" t="s">
        <v>172</v>
      </c>
      <c r="G156" s="236" t="s">
        <v>173</v>
      </c>
      <c r="H156" s="237">
        <v>960</v>
      </c>
      <c r="I156" s="238"/>
      <c r="J156" s="239">
        <f>ROUND(I156*H156,2)</f>
        <v>0</v>
      </c>
      <c r="K156" s="240"/>
      <c r="L156" s="43"/>
      <c r="M156" s="241" t="s">
        <v>1</v>
      </c>
      <c r="N156" s="242" t="s">
        <v>38</v>
      </c>
      <c r="O156" s="90"/>
      <c r="P156" s="243">
        <f>O156*H156</f>
        <v>0</v>
      </c>
      <c r="Q156" s="243">
        <v>3.2634E-05</v>
      </c>
      <c r="R156" s="243">
        <f>Q156*H156</f>
        <v>0.031328639999999998</v>
      </c>
      <c r="S156" s="243">
        <v>0</v>
      </c>
      <c r="T156" s="24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45" t="s">
        <v>150</v>
      </c>
      <c r="AT156" s="245" t="s">
        <v>146</v>
      </c>
      <c r="AU156" s="245" t="s">
        <v>83</v>
      </c>
      <c r="AY156" s="16" t="s">
        <v>144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6" t="s">
        <v>81</v>
      </c>
      <c r="BK156" s="246">
        <f>ROUND(I156*H156,2)</f>
        <v>0</v>
      </c>
      <c r="BL156" s="16" t="s">
        <v>150</v>
      </c>
      <c r="BM156" s="245" t="s">
        <v>708</v>
      </c>
    </row>
    <row r="157" s="2" customFormat="1">
      <c r="A157" s="37"/>
      <c r="B157" s="38"/>
      <c r="C157" s="39"/>
      <c r="D157" s="247" t="s">
        <v>152</v>
      </c>
      <c r="E157" s="39"/>
      <c r="F157" s="248" t="s">
        <v>172</v>
      </c>
      <c r="G157" s="39"/>
      <c r="H157" s="39"/>
      <c r="I157" s="200"/>
      <c r="J157" s="39"/>
      <c r="K157" s="39"/>
      <c r="L157" s="43"/>
      <c r="M157" s="249"/>
      <c r="N157" s="250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152</v>
      </c>
      <c r="AU157" s="16" t="s">
        <v>83</v>
      </c>
    </row>
    <row r="158" s="13" customFormat="1">
      <c r="A158" s="13"/>
      <c r="B158" s="251"/>
      <c r="C158" s="252"/>
      <c r="D158" s="247" t="s">
        <v>153</v>
      </c>
      <c r="E158" s="253" t="s">
        <v>1</v>
      </c>
      <c r="F158" s="254" t="s">
        <v>709</v>
      </c>
      <c r="G158" s="252"/>
      <c r="H158" s="255">
        <v>960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153</v>
      </c>
      <c r="AU158" s="261" t="s">
        <v>83</v>
      </c>
      <c r="AV158" s="13" t="s">
        <v>83</v>
      </c>
      <c r="AW158" s="13" t="s">
        <v>30</v>
      </c>
      <c r="AX158" s="13" t="s">
        <v>81</v>
      </c>
      <c r="AY158" s="261" t="s">
        <v>144</v>
      </c>
    </row>
    <row r="159" s="2" customFormat="1" ht="22.2" customHeight="1">
      <c r="A159" s="37"/>
      <c r="B159" s="38"/>
      <c r="C159" s="233" t="s">
        <v>176</v>
      </c>
      <c r="D159" s="233" t="s">
        <v>146</v>
      </c>
      <c r="E159" s="234" t="s">
        <v>177</v>
      </c>
      <c r="F159" s="235" t="s">
        <v>178</v>
      </c>
      <c r="G159" s="236" t="s">
        <v>179</v>
      </c>
      <c r="H159" s="237">
        <v>120</v>
      </c>
      <c r="I159" s="238"/>
      <c r="J159" s="239">
        <f>ROUND(I159*H159,2)</f>
        <v>0</v>
      </c>
      <c r="K159" s="240"/>
      <c r="L159" s="43"/>
      <c r="M159" s="241" t="s">
        <v>1</v>
      </c>
      <c r="N159" s="242" t="s">
        <v>38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150</v>
      </c>
      <c r="AT159" s="245" t="s">
        <v>146</v>
      </c>
      <c r="AU159" s="245" t="s">
        <v>83</v>
      </c>
      <c r="AY159" s="16" t="s">
        <v>144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81</v>
      </c>
      <c r="BK159" s="246">
        <f>ROUND(I159*H159,2)</f>
        <v>0</v>
      </c>
      <c r="BL159" s="16" t="s">
        <v>150</v>
      </c>
      <c r="BM159" s="245" t="s">
        <v>710</v>
      </c>
    </row>
    <row r="160" s="2" customFormat="1">
      <c r="A160" s="37"/>
      <c r="B160" s="38"/>
      <c r="C160" s="39"/>
      <c r="D160" s="247" t="s">
        <v>152</v>
      </c>
      <c r="E160" s="39"/>
      <c r="F160" s="248" t="s">
        <v>178</v>
      </c>
      <c r="G160" s="39"/>
      <c r="H160" s="39"/>
      <c r="I160" s="200"/>
      <c r="J160" s="39"/>
      <c r="K160" s="39"/>
      <c r="L160" s="43"/>
      <c r="M160" s="249"/>
      <c r="N160" s="250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152</v>
      </c>
      <c r="AU160" s="16" t="s">
        <v>83</v>
      </c>
    </row>
    <row r="161" s="13" customFormat="1">
      <c r="A161" s="13"/>
      <c r="B161" s="251"/>
      <c r="C161" s="252"/>
      <c r="D161" s="247" t="s">
        <v>153</v>
      </c>
      <c r="E161" s="253" t="s">
        <v>1</v>
      </c>
      <c r="F161" s="254" t="s">
        <v>711</v>
      </c>
      <c r="G161" s="252"/>
      <c r="H161" s="255">
        <v>120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153</v>
      </c>
      <c r="AU161" s="261" t="s">
        <v>83</v>
      </c>
      <c r="AV161" s="13" t="s">
        <v>83</v>
      </c>
      <c r="AW161" s="13" t="s">
        <v>30</v>
      </c>
      <c r="AX161" s="13" t="s">
        <v>81</v>
      </c>
      <c r="AY161" s="261" t="s">
        <v>144</v>
      </c>
    </row>
    <row r="162" s="2" customFormat="1" ht="22.2" customHeight="1">
      <c r="A162" s="37"/>
      <c r="B162" s="38"/>
      <c r="C162" s="233" t="s">
        <v>182</v>
      </c>
      <c r="D162" s="233" t="s">
        <v>146</v>
      </c>
      <c r="E162" s="234" t="s">
        <v>183</v>
      </c>
      <c r="F162" s="235" t="s">
        <v>184</v>
      </c>
      <c r="G162" s="236" t="s">
        <v>149</v>
      </c>
      <c r="H162" s="237">
        <v>205.19999999999999</v>
      </c>
      <c r="I162" s="238"/>
      <c r="J162" s="239">
        <f>ROUND(I162*H162,2)</f>
        <v>0</v>
      </c>
      <c r="K162" s="240"/>
      <c r="L162" s="43"/>
      <c r="M162" s="241" t="s">
        <v>1</v>
      </c>
      <c r="N162" s="242" t="s">
        <v>38</v>
      </c>
      <c r="O162" s="90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5" t="s">
        <v>150</v>
      </c>
      <c r="AT162" s="245" t="s">
        <v>146</v>
      </c>
      <c r="AU162" s="245" t="s">
        <v>83</v>
      </c>
      <c r="AY162" s="16" t="s">
        <v>144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6" t="s">
        <v>81</v>
      </c>
      <c r="BK162" s="246">
        <f>ROUND(I162*H162,2)</f>
        <v>0</v>
      </c>
      <c r="BL162" s="16" t="s">
        <v>150</v>
      </c>
      <c r="BM162" s="245" t="s">
        <v>712</v>
      </c>
    </row>
    <row r="163" s="2" customFormat="1">
      <c r="A163" s="37"/>
      <c r="B163" s="38"/>
      <c r="C163" s="39"/>
      <c r="D163" s="247" t="s">
        <v>152</v>
      </c>
      <c r="E163" s="39"/>
      <c r="F163" s="248" t="s">
        <v>184</v>
      </c>
      <c r="G163" s="39"/>
      <c r="H163" s="39"/>
      <c r="I163" s="200"/>
      <c r="J163" s="39"/>
      <c r="K163" s="39"/>
      <c r="L163" s="43"/>
      <c r="M163" s="249"/>
      <c r="N163" s="250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152</v>
      </c>
      <c r="AU163" s="16" t="s">
        <v>83</v>
      </c>
    </row>
    <row r="164" s="13" customFormat="1">
      <c r="A164" s="13"/>
      <c r="B164" s="251"/>
      <c r="C164" s="252"/>
      <c r="D164" s="247" t="s">
        <v>153</v>
      </c>
      <c r="E164" s="253" t="s">
        <v>1</v>
      </c>
      <c r="F164" s="254" t="s">
        <v>713</v>
      </c>
      <c r="G164" s="252"/>
      <c r="H164" s="255">
        <v>205.19999999999999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153</v>
      </c>
      <c r="AU164" s="261" t="s">
        <v>83</v>
      </c>
      <c r="AV164" s="13" t="s">
        <v>83</v>
      </c>
      <c r="AW164" s="13" t="s">
        <v>30</v>
      </c>
      <c r="AX164" s="13" t="s">
        <v>81</v>
      </c>
      <c r="AY164" s="261" t="s">
        <v>144</v>
      </c>
    </row>
    <row r="165" s="2" customFormat="1" ht="30" customHeight="1">
      <c r="A165" s="37"/>
      <c r="B165" s="38"/>
      <c r="C165" s="233" t="s">
        <v>187</v>
      </c>
      <c r="D165" s="233" t="s">
        <v>146</v>
      </c>
      <c r="E165" s="234" t="s">
        <v>188</v>
      </c>
      <c r="F165" s="235" t="s">
        <v>189</v>
      </c>
      <c r="G165" s="236" t="s">
        <v>190</v>
      </c>
      <c r="H165" s="237">
        <v>496.10000000000002</v>
      </c>
      <c r="I165" s="238"/>
      <c r="J165" s="239">
        <f>ROUND(I165*H165,2)</f>
        <v>0</v>
      </c>
      <c r="K165" s="240"/>
      <c r="L165" s="43"/>
      <c r="M165" s="241" t="s">
        <v>1</v>
      </c>
      <c r="N165" s="242" t="s">
        <v>38</v>
      </c>
      <c r="O165" s="90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150</v>
      </c>
      <c r="AT165" s="245" t="s">
        <v>146</v>
      </c>
      <c r="AU165" s="245" t="s">
        <v>83</v>
      </c>
      <c r="AY165" s="16" t="s">
        <v>144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81</v>
      </c>
      <c r="BK165" s="246">
        <f>ROUND(I165*H165,2)</f>
        <v>0</v>
      </c>
      <c r="BL165" s="16" t="s">
        <v>150</v>
      </c>
      <c r="BM165" s="245" t="s">
        <v>714</v>
      </c>
    </row>
    <row r="166" s="2" customFormat="1">
      <c r="A166" s="37"/>
      <c r="B166" s="38"/>
      <c r="C166" s="39"/>
      <c r="D166" s="247" t="s">
        <v>152</v>
      </c>
      <c r="E166" s="39"/>
      <c r="F166" s="248" t="s">
        <v>189</v>
      </c>
      <c r="G166" s="39"/>
      <c r="H166" s="39"/>
      <c r="I166" s="200"/>
      <c r="J166" s="39"/>
      <c r="K166" s="39"/>
      <c r="L166" s="43"/>
      <c r="M166" s="249"/>
      <c r="N166" s="250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152</v>
      </c>
      <c r="AU166" s="16" t="s">
        <v>83</v>
      </c>
    </row>
    <row r="167" s="13" customFormat="1">
      <c r="A167" s="13"/>
      <c r="B167" s="251"/>
      <c r="C167" s="252"/>
      <c r="D167" s="247" t="s">
        <v>153</v>
      </c>
      <c r="E167" s="253" t="s">
        <v>1</v>
      </c>
      <c r="F167" s="254" t="s">
        <v>715</v>
      </c>
      <c r="G167" s="252"/>
      <c r="H167" s="255">
        <v>496.10000000000002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153</v>
      </c>
      <c r="AU167" s="261" t="s">
        <v>83</v>
      </c>
      <c r="AV167" s="13" t="s">
        <v>83</v>
      </c>
      <c r="AW167" s="13" t="s">
        <v>30</v>
      </c>
      <c r="AX167" s="13" t="s">
        <v>81</v>
      </c>
      <c r="AY167" s="261" t="s">
        <v>144</v>
      </c>
    </row>
    <row r="168" s="2" customFormat="1" ht="30" customHeight="1">
      <c r="A168" s="37"/>
      <c r="B168" s="38"/>
      <c r="C168" s="233" t="s">
        <v>193</v>
      </c>
      <c r="D168" s="233" t="s">
        <v>146</v>
      </c>
      <c r="E168" s="234" t="s">
        <v>194</v>
      </c>
      <c r="F168" s="235" t="s">
        <v>195</v>
      </c>
      <c r="G168" s="236" t="s">
        <v>190</v>
      </c>
      <c r="H168" s="237">
        <v>514.08000000000004</v>
      </c>
      <c r="I168" s="238"/>
      <c r="J168" s="239">
        <f>ROUND(I168*H168,2)</f>
        <v>0</v>
      </c>
      <c r="K168" s="240"/>
      <c r="L168" s="43"/>
      <c r="M168" s="241" t="s">
        <v>1</v>
      </c>
      <c r="N168" s="242" t="s">
        <v>38</v>
      </c>
      <c r="O168" s="90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5" t="s">
        <v>150</v>
      </c>
      <c r="AT168" s="245" t="s">
        <v>146</v>
      </c>
      <c r="AU168" s="245" t="s">
        <v>83</v>
      </c>
      <c r="AY168" s="16" t="s">
        <v>144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6" t="s">
        <v>81</v>
      </c>
      <c r="BK168" s="246">
        <f>ROUND(I168*H168,2)</f>
        <v>0</v>
      </c>
      <c r="BL168" s="16" t="s">
        <v>150</v>
      </c>
      <c r="BM168" s="245" t="s">
        <v>716</v>
      </c>
    </row>
    <row r="169" s="2" customFormat="1">
      <c r="A169" s="37"/>
      <c r="B169" s="38"/>
      <c r="C169" s="39"/>
      <c r="D169" s="247" t="s">
        <v>152</v>
      </c>
      <c r="E169" s="39"/>
      <c r="F169" s="248" t="s">
        <v>195</v>
      </c>
      <c r="G169" s="39"/>
      <c r="H169" s="39"/>
      <c r="I169" s="200"/>
      <c r="J169" s="39"/>
      <c r="K169" s="39"/>
      <c r="L169" s="43"/>
      <c r="M169" s="249"/>
      <c r="N169" s="250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152</v>
      </c>
      <c r="AU169" s="16" t="s">
        <v>83</v>
      </c>
    </row>
    <row r="170" s="13" customFormat="1">
      <c r="A170" s="13"/>
      <c r="B170" s="251"/>
      <c r="C170" s="252"/>
      <c r="D170" s="247" t="s">
        <v>153</v>
      </c>
      <c r="E170" s="253" t="s">
        <v>1</v>
      </c>
      <c r="F170" s="254" t="s">
        <v>717</v>
      </c>
      <c r="G170" s="252"/>
      <c r="H170" s="255">
        <v>514.08000000000004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153</v>
      </c>
      <c r="AU170" s="261" t="s">
        <v>83</v>
      </c>
      <c r="AV170" s="13" t="s">
        <v>83</v>
      </c>
      <c r="AW170" s="13" t="s">
        <v>30</v>
      </c>
      <c r="AX170" s="13" t="s">
        <v>81</v>
      </c>
      <c r="AY170" s="261" t="s">
        <v>144</v>
      </c>
    </row>
    <row r="171" s="2" customFormat="1" ht="19.8" customHeight="1">
      <c r="A171" s="37"/>
      <c r="B171" s="38"/>
      <c r="C171" s="233" t="s">
        <v>200</v>
      </c>
      <c r="D171" s="233" t="s">
        <v>146</v>
      </c>
      <c r="E171" s="234" t="s">
        <v>201</v>
      </c>
      <c r="F171" s="235" t="s">
        <v>202</v>
      </c>
      <c r="G171" s="236" t="s">
        <v>149</v>
      </c>
      <c r="H171" s="237">
        <v>856.79999999999995</v>
      </c>
      <c r="I171" s="238"/>
      <c r="J171" s="239">
        <f>ROUND(I171*H171,2)</f>
        <v>0</v>
      </c>
      <c r="K171" s="240"/>
      <c r="L171" s="43"/>
      <c r="M171" s="241" t="s">
        <v>1</v>
      </c>
      <c r="N171" s="242" t="s">
        <v>38</v>
      </c>
      <c r="O171" s="90"/>
      <c r="P171" s="243">
        <f>O171*H171</f>
        <v>0</v>
      </c>
      <c r="Q171" s="243">
        <v>0.00058135999999999995</v>
      </c>
      <c r="R171" s="243">
        <f>Q171*H171</f>
        <v>0.49810924799999995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150</v>
      </c>
      <c r="AT171" s="245" t="s">
        <v>146</v>
      </c>
      <c r="AU171" s="245" t="s">
        <v>83</v>
      </c>
      <c r="AY171" s="16" t="s">
        <v>144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81</v>
      </c>
      <c r="BK171" s="246">
        <f>ROUND(I171*H171,2)</f>
        <v>0</v>
      </c>
      <c r="BL171" s="16" t="s">
        <v>150</v>
      </c>
      <c r="BM171" s="245" t="s">
        <v>718</v>
      </c>
    </row>
    <row r="172" s="2" customFormat="1">
      <c r="A172" s="37"/>
      <c r="B172" s="38"/>
      <c r="C172" s="39"/>
      <c r="D172" s="247" t="s">
        <v>152</v>
      </c>
      <c r="E172" s="39"/>
      <c r="F172" s="248" t="s">
        <v>202</v>
      </c>
      <c r="G172" s="39"/>
      <c r="H172" s="39"/>
      <c r="I172" s="200"/>
      <c r="J172" s="39"/>
      <c r="K172" s="39"/>
      <c r="L172" s="43"/>
      <c r="M172" s="249"/>
      <c r="N172" s="250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152</v>
      </c>
      <c r="AU172" s="16" t="s">
        <v>83</v>
      </c>
    </row>
    <row r="173" s="13" customFormat="1">
      <c r="A173" s="13"/>
      <c r="B173" s="251"/>
      <c r="C173" s="252"/>
      <c r="D173" s="247" t="s">
        <v>153</v>
      </c>
      <c r="E173" s="253" t="s">
        <v>1</v>
      </c>
      <c r="F173" s="254" t="s">
        <v>719</v>
      </c>
      <c r="G173" s="252"/>
      <c r="H173" s="255">
        <v>856.79999999999995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153</v>
      </c>
      <c r="AU173" s="261" t="s">
        <v>83</v>
      </c>
      <c r="AV173" s="13" t="s">
        <v>83</v>
      </c>
      <c r="AW173" s="13" t="s">
        <v>30</v>
      </c>
      <c r="AX173" s="13" t="s">
        <v>81</v>
      </c>
      <c r="AY173" s="261" t="s">
        <v>144</v>
      </c>
    </row>
    <row r="174" s="2" customFormat="1" ht="19.8" customHeight="1">
      <c r="A174" s="37"/>
      <c r="B174" s="38"/>
      <c r="C174" s="233" t="s">
        <v>205</v>
      </c>
      <c r="D174" s="233" t="s">
        <v>146</v>
      </c>
      <c r="E174" s="234" t="s">
        <v>206</v>
      </c>
      <c r="F174" s="235" t="s">
        <v>207</v>
      </c>
      <c r="G174" s="236" t="s">
        <v>149</v>
      </c>
      <c r="H174" s="237">
        <v>858.79999999999995</v>
      </c>
      <c r="I174" s="238"/>
      <c r="J174" s="239">
        <f>ROUND(I174*H174,2)</f>
        <v>0</v>
      </c>
      <c r="K174" s="240"/>
      <c r="L174" s="43"/>
      <c r="M174" s="241" t="s">
        <v>1</v>
      </c>
      <c r="N174" s="242" t="s">
        <v>38</v>
      </c>
      <c r="O174" s="90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45" t="s">
        <v>150</v>
      </c>
      <c r="AT174" s="245" t="s">
        <v>146</v>
      </c>
      <c r="AU174" s="245" t="s">
        <v>83</v>
      </c>
      <c r="AY174" s="16" t="s">
        <v>144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6" t="s">
        <v>81</v>
      </c>
      <c r="BK174" s="246">
        <f>ROUND(I174*H174,2)</f>
        <v>0</v>
      </c>
      <c r="BL174" s="16" t="s">
        <v>150</v>
      </c>
      <c r="BM174" s="245" t="s">
        <v>720</v>
      </c>
    </row>
    <row r="175" s="2" customFormat="1">
      <c r="A175" s="37"/>
      <c r="B175" s="38"/>
      <c r="C175" s="39"/>
      <c r="D175" s="247" t="s">
        <v>152</v>
      </c>
      <c r="E175" s="39"/>
      <c r="F175" s="248" t="s">
        <v>207</v>
      </c>
      <c r="G175" s="39"/>
      <c r="H175" s="39"/>
      <c r="I175" s="200"/>
      <c r="J175" s="39"/>
      <c r="K175" s="39"/>
      <c r="L175" s="43"/>
      <c r="M175" s="249"/>
      <c r="N175" s="250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152</v>
      </c>
      <c r="AU175" s="16" t="s">
        <v>83</v>
      </c>
    </row>
    <row r="176" s="2" customFormat="1" ht="22.2" customHeight="1">
      <c r="A176" s="37"/>
      <c r="B176" s="38"/>
      <c r="C176" s="233" t="s">
        <v>209</v>
      </c>
      <c r="D176" s="233" t="s">
        <v>146</v>
      </c>
      <c r="E176" s="234" t="s">
        <v>210</v>
      </c>
      <c r="F176" s="235" t="s">
        <v>211</v>
      </c>
      <c r="G176" s="236" t="s">
        <v>190</v>
      </c>
      <c r="H176" s="237">
        <v>330.18299999999999</v>
      </c>
      <c r="I176" s="238"/>
      <c r="J176" s="239">
        <f>ROUND(I176*H176,2)</f>
        <v>0</v>
      </c>
      <c r="K176" s="240"/>
      <c r="L176" s="43"/>
      <c r="M176" s="241" t="s">
        <v>1</v>
      </c>
      <c r="N176" s="242" t="s">
        <v>38</v>
      </c>
      <c r="O176" s="90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45" t="s">
        <v>150</v>
      </c>
      <c r="AT176" s="245" t="s">
        <v>146</v>
      </c>
      <c r="AU176" s="245" t="s">
        <v>83</v>
      </c>
      <c r="AY176" s="16" t="s">
        <v>144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6" t="s">
        <v>81</v>
      </c>
      <c r="BK176" s="246">
        <f>ROUND(I176*H176,2)</f>
        <v>0</v>
      </c>
      <c r="BL176" s="16" t="s">
        <v>150</v>
      </c>
      <c r="BM176" s="245" t="s">
        <v>721</v>
      </c>
    </row>
    <row r="177" s="2" customFormat="1">
      <c r="A177" s="37"/>
      <c r="B177" s="38"/>
      <c r="C177" s="39"/>
      <c r="D177" s="247" t="s">
        <v>152</v>
      </c>
      <c r="E177" s="39"/>
      <c r="F177" s="248" t="s">
        <v>211</v>
      </c>
      <c r="G177" s="39"/>
      <c r="H177" s="39"/>
      <c r="I177" s="200"/>
      <c r="J177" s="39"/>
      <c r="K177" s="39"/>
      <c r="L177" s="43"/>
      <c r="M177" s="249"/>
      <c r="N177" s="250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152</v>
      </c>
      <c r="AU177" s="16" t="s">
        <v>83</v>
      </c>
    </row>
    <row r="178" s="13" customFormat="1">
      <c r="A178" s="13"/>
      <c r="B178" s="251"/>
      <c r="C178" s="252"/>
      <c r="D178" s="247" t="s">
        <v>153</v>
      </c>
      <c r="E178" s="253" t="s">
        <v>1</v>
      </c>
      <c r="F178" s="254" t="s">
        <v>722</v>
      </c>
      <c r="G178" s="252"/>
      <c r="H178" s="255">
        <v>330.18299999999999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153</v>
      </c>
      <c r="AU178" s="261" t="s">
        <v>83</v>
      </c>
      <c r="AV178" s="13" t="s">
        <v>83</v>
      </c>
      <c r="AW178" s="13" t="s">
        <v>30</v>
      </c>
      <c r="AX178" s="13" t="s">
        <v>81</v>
      </c>
      <c r="AY178" s="261" t="s">
        <v>144</v>
      </c>
    </row>
    <row r="179" s="2" customFormat="1" ht="30" customHeight="1">
      <c r="A179" s="37"/>
      <c r="B179" s="38"/>
      <c r="C179" s="233" t="s">
        <v>214</v>
      </c>
      <c r="D179" s="233" t="s">
        <v>146</v>
      </c>
      <c r="E179" s="234" t="s">
        <v>215</v>
      </c>
      <c r="F179" s="235" t="s">
        <v>216</v>
      </c>
      <c r="G179" s="236" t="s">
        <v>190</v>
      </c>
      <c r="H179" s="237">
        <v>679.99699999999996</v>
      </c>
      <c r="I179" s="238"/>
      <c r="J179" s="239">
        <f>ROUND(I179*H179,2)</f>
        <v>0</v>
      </c>
      <c r="K179" s="240"/>
      <c r="L179" s="43"/>
      <c r="M179" s="241" t="s">
        <v>1</v>
      </c>
      <c r="N179" s="242" t="s">
        <v>38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150</v>
      </c>
      <c r="AT179" s="245" t="s">
        <v>146</v>
      </c>
      <c r="AU179" s="245" t="s">
        <v>83</v>
      </c>
      <c r="AY179" s="16" t="s">
        <v>144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81</v>
      </c>
      <c r="BK179" s="246">
        <f>ROUND(I179*H179,2)</f>
        <v>0</v>
      </c>
      <c r="BL179" s="16" t="s">
        <v>150</v>
      </c>
      <c r="BM179" s="245" t="s">
        <v>723</v>
      </c>
    </row>
    <row r="180" s="2" customFormat="1">
      <c r="A180" s="37"/>
      <c r="B180" s="38"/>
      <c r="C180" s="39"/>
      <c r="D180" s="247" t="s">
        <v>152</v>
      </c>
      <c r="E180" s="39"/>
      <c r="F180" s="248" t="s">
        <v>216</v>
      </c>
      <c r="G180" s="39"/>
      <c r="H180" s="39"/>
      <c r="I180" s="200"/>
      <c r="J180" s="39"/>
      <c r="K180" s="39"/>
      <c r="L180" s="43"/>
      <c r="M180" s="249"/>
      <c r="N180" s="250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152</v>
      </c>
      <c r="AU180" s="16" t="s">
        <v>83</v>
      </c>
    </row>
    <row r="181" s="13" customFormat="1">
      <c r="A181" s="13"/>
      <c r="B181" s="251"/>
      <c r="C181" s="252"/>
      <c r="D181" s="247" t="s">
        <v>153</v>
      </c>
      <c r="E181" s="253" t="s">
        <v>1</v>
      </c>
      <c r="F181" s="254" t="s">
        <v>724</v>
      </c>
      <c r="G181" s="252"/>
      <c r="H181" s="255">
        <v>679.99699999999996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153</v>
      </c>
      <c r="AU181" s="261" t="s">
        <v>83</v>
      </c>
      <c r="AV181" s="13" t="s">
        <v>83</v>
      </c>
      <c r="AW181" s="13" t="s">
        <v>30</v>
      </c>
      <c r="AX181" s="13" t="s">
        <v>81</v>
      </c>
      <c r="AY181" s="261" t="s">
        <v>144</v>
      </c>
    </row>
    <row r="182" s="2" customFormat="1" ht="22.2" customHeight="1">
      <c r="A182" s="37"/>
      <c r="B182" s="38"/>
      <c r="C182" s="233" t="s">
        <v>219</v>
      </c>
      <c r="D182" s="233" t="s">
        <v>146</v>
      </c>
      <c r="E182" s="234" t="s">
        <v>220</v>
      </c>
      <c r="F182" s="235" t="s">
        <v>221</v>
      </c>
      <c r="G182" s="236" t="s">
        <v>190</v>
      </c>
      <c r="H182" s="237">
        <v>330.18299999999999</v>
      </c>
      <c r="I182" s="238"/>
      <c r="J182" s="239">
        <f>ROUND(I182*H182,2)</f>
        <v>0</v>
      </c>
      <c r="K182" s="240"/>
      <c r="L182" s="43"/>
      <c r="M182" s="241" t="s">
        <v>1</v>
      </c>
      <c r="N182" s="242" t="s">
        <v>38</v>
      </c>
      <c r="O182" s="90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45" t="s">
        <v>150</v>
      </c>
      <c r="AT182" s="245" t="s">
        <v>146</v>
      </c>
      <c r="AU182" s="245" t="s">
        <v>83</v>
      </c>
      <c r="AY182" s="16" t="s">
        <v>144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6" t="s">
        <v>81</v>
      </c>
      <c r="BK182" s="246">
        <f>ROUND(I182*H182,2)</f>
        <v>0</v>
      </c>
      <c r="BL182" s="16" t="s">
        <v>150</v>
      </c>
      <c r="BM182" s="245" t="s">
        <v>725</v>
      </c>
    </row>
    <row r="183" s="2" customFormat="1">
      <c r="A183" s="37"/>
      <c r="B183" s="38"/>
      <c r="C183" s="39"/>
      <c r="D183" s="247" t="s">
        <v>152</v>
      </c>
      <c r="E183" s="39"/>
      <c r="F183" s="248" t="s">
        <v>221</v>
      </c>
      <c r="G183" s="39"/>
      <c r="H183" s="39"/>
      <c r="I183" s="200"/>
      <c r="J183" s="39"/>
      <c r="K183" s="39"/>
      <c r="L183" s="43"/>
      <c r="M183" s="249"/>
      <c r="N183" s="250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152</v>
      </c>
      <c r="AU183" s="16" t="s">
        <v>83</v>
      </c>
    </row>
    <row r="184" s="2" customFormat="1" ht="30" customHeight="1">
      <c r="A184" s="37"/>
      <c r="B184" s="38"/>
      <c r="C184" s="233" t="s">
        <v>8</v>
      </c>
      <c r="D184" s="233" t="s">
        <v>146</v>
      </c>
      <c r="E184" s="234" t="s">
        <v>223</v>
      </c>
      <c r="F184" s="235" t="s">
        <v>224</v>
      </c>
      <c r="G184" s="236" t="s">
        <v>225</v>
      </c>
      <c r="H184" s="237">
        <v>1223.9949999999999</v>
      </c>
      <c r="I184" s="238"/>
      <c r="J184" s="239">
        <f>ROUND(I184*H184,2)</f>
        <v>0</v>
      </c>
      <c r="K184" s="240"/>
      <c r="L184" s="43"/>
      <c r="M184" s="241" t="s">
        <v>1</v>
      </c>
      <c r="N184" s="242" t="s">
        <v>38</v>
      </c>
      <c r="O184" s="90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45" t="s">
        <v>150</v>
      </c>
      <c r="AT184" s="245" t="s">
        <v>146</v>
      </c>
      <c r="AU184" s="245" t="s">
        <v>83</v>
      </c>
      <c r="AY184" s="16" t="s">
        <v>144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6" t="s">
        <v>81</v>
      </c>
      <c r="BK184" s="246">
        <f>ROUND(I184*H184,2)</f>
        <v>0</v>
      </c>
      <c r="BL184" s="16" t="s">
        <v>150</v>
      </c>
      <c r="BM184" s="245" t="s">
        <v>726</v>
      </c>
    </row>
    <row r="185" s="2" customFormat="1">
      <c r="A185" s="37"/>
      <c r="B185" s="38"/>
      <c r="C185" s="39"/>
      <c r="D185" s="247" t="s">
        <v>152</v>
      </c>
      <c r="E185" s="39"/>
      <c r="F185" s="248" t="s">
        <v>224</v>
      </c>
      <c r="G185" s="39"/>
      <c r="H185" s="39"/>
      <c r="I185" s="200"/>
      <c r="J185" s="39"/>
      <c r="K185" s="39"/>
      <c r="L185" s="43"/>
      <c r="M185" s="249"/>
      <c r="N185" s="250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152</v>
      </c>
      <c r="AU185" s="16" t="s">
        <v>83</v>
      </c>
    </row>
    <row r="186" s="13" customFormat="1">
      <c r="A186" s="13"/>
      <c r="B186" s="251"/>
      <c r="C186" s="252"/>
      <c r="D186" s="247" t="s">
        <v>153</v>
      </c>
      <c r="E186" s="253" t="s">
        <v>1</v>
      </c>
      <c r="F186" s="254" t="s">
        <v>727</v>
      </c>
      <c r="G186" s="252"/>
      <c r="H186" s="255">
        <v>1223.9949999999999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153</v>
      </c>
      <c r="AU186" s="261" t="s">
        <v>83</v>
      </c>
      <c r="AV186" s="13" t="s">
        <v>83</v>
      </c>
      <c r="AW186" s="13" t="s">
        <v>30</v>
      </c>
      <c r="AX186" s="13" t="s">
        <v>81</v>
      </c>
      <c r="AY186" s="261" t="s">
        <v>144</v>
      </c>
    </row>
    <row r="187" s="2" customFormat="1" ht="14.4" customHeight="1">
      <c r="A187" s="37"/>
      <c r="B187" s="38"/>
      <c r="C187" s="233" t="s">
        <v>228</v>
      </c>
      <c r="D187" s="233" t="s">
        <v>146</v>
      </c>
      <c r="E187" s="234" t="s">
        <v>229</v>
      </c>
      <c r="F187" s="235" t="s">
        <v>230</v>
      </c>
      <c r="G187" s="236" t="s">
        <v>190</v>
      </c>
      <c r="H187" s="237">
        <v>1010.18</v>
      </c>
      <c r="I187" s="238"/>
      <c r="J187" s="239">
        <f>ROUND(I187*H187,2)</f>
        <v>0</v>
      </c>
      <c r="K187" s="240"/>
      <c r="L187" s="43"/>
      <c r="M187" s="241" t="s">
        <v>1</v>
      </c>
      <c r="N187" s="242" t="s">
        <v>38</v>
      </c>
      <c r="O187" s="90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150</v>
      </c>
      <c r="AT187" s="245" t="s">
        <v>146</v>
      </c>
      <c r="AU187" s="245" t="s">
        <v>83</v>
      </c>
      <c r="AY187" s="16" t="s">
        <v>144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81</v>
      </c>
      <c r="BK187" s="246">
        <f>ROUND(I187*H187,2)</f>
        <v>0</v>
      </c>
      <c r="BL187" s="16" t="s">
        <v>150</v>
      </c>
      <c r="BM187" s="245" t="s">
        <v>728</v>
      </c>
    </row>
    <row r="188" s="2" customFormat="1">
      <c r="A188" s="37"/>
      <c r="B188" s="38"/>
      <c r="C188" s="39"/>
      <c r="D188" s="247" t="s">
        <v>152</v>
      </c>
      <c r="E188" s="39"/>
      <c r="F188" s="248" t="s">
        <v>230</v>
      </c>
      <c r="G188" s="39"/>
      <c r="H188" s="39"/>
      <c r="I188" s="200"/>
      <c r="J188" s="39"/>
      <c r="K188" s="39"/>
      <c r="L188" s="43"/>
      <c r="M188" s="249"/>
      <c r="N188" s="250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152</v>
      </c>
      <c r="AU188" s="16" t="s">
        <v>83</v>
      </c>
    </row>
    <row r="189" s="13" customFormat="1">
      <c r="A189" s="13"/>
      <c r="B189" s="251"/>
      <c r="C189" s="252"/>
      <c r="D189" s="247" t="s">
        <v>153</v>
      </c>
      <c r="E189" s="253" t="s">
        <v>1</v>
      </c>
      <c r="F189" s="254" t="s">
        <v>729</v>
      </c>
      <c r="G189" s="252"/>
      <c r="H189" s="255">
        <v>1010.18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153</v>
      </c>
      <c r="AU189" s="261" t="s">
        <v>83</v>
      </c>
      <c r="AV189" s="13" t="s">
        <v>83</v>
      </c>
      <c r="AW189" s="13" t="s">
        <v>30</v>
      </c>
      <c r="AX189" s="13" t="s">
        <v>81</v>
      </c>
      <c r="AY189" s="261" t="s">
        <v>144</v>
      </c>
    </row>
    <row r="190" s="2" customFormat="1" ht="22.2" customHeight="1">
      <c r="A190" s="37"/>
      <c r="B190" s="38"/>
      <c r="C190" s="233" t="s">
        <v>233</v>
      </c>
      <c r="D190" s="233" t="s">
        <v>146</v>
      </c>
      <c r="E190" s="234" t="s">
        <v>234</v>
      </c>
      <c r="F190" s="235" t="s">
        <v>235</v>
      </c>
      <c r="G190" s="236" t="s">
        <v>190</v>
      </c>
      <c r="H190" s="237">
        <v>660.36500000000001</v>
      </c>
      <c r="I190" s="238"/>
      <c r="J190" s="239">
        <f>ROUND(I190*H190,2)</f>
        <v>0</v>
      </c>
      <c r="K190" s="240"/>
      <c r="L190" s="43"/>
      <c r="M190" s="241" t="s">
        <v>1</v>
      </c>
      <c r="N190" s="242" t="s">
        <v>38</v>
      </c>
      <c r="O190" s="90"/>
      <c r="P190" s="243">
        <f>O190*H190</f>
        <v>0</v>
      </c>
      <c r="Q190" s="243">
        <v>0</v>
      </c>
      <c r="R190" s="243">
        <f>Q190*H190</f>
        <v>0</v>
      </c>
      <c r="S190" s="243">
        <v>0</v>
      </c>
      <c r="T190" s="24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45" t="s">
        <v>150</v>
      </c>
      <c r="AT190" s="245" t="s">
        <v>146</v>
      </c>
      <c r="AU190" s="245" t="s">
        <v>83</v>
      </c>
      <c r="AY190" s="16" t="s">
        <v>144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6" t="s">
        <v>81</v>
      </c>
      <c r="BK190" s="246">
        <f>ROUND(I190*H190,2)</f>
        <v>0</v>
      </c>
      <c r="BL190" s="16" t="s">
        <v>150</v>
      </c>
      <c r="BM190" s="245" t="s">
        <v>730</v>
      </c>
    </row>
    <row r="191" s="2" customFormat="1">
      <c r="A191" s="37"/>
      <c r="B191" s="38"/>
      <c r="C191" s="39"/>
      <c r="D191" s="247" t="s">
        <v>152</v>
      </c>
      <c r="E191" s="39"/>
      <c r="F191" s="248" t="s">
        <v>235</v>
      </c>
      <c r="G191" s="39"/>
      <c r="H191" s="39"/>
      <c r="I191" s="200"/>
      <c r="J191" s="39"/>
      <c r="K191" s="39"/>
      <c r="L191" s="43"/>
      <c r="M191" s="249"/>
      <c r="N191" s="250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152</v>
      </c>
      <c r="AU191" s="16" t="s">
        <v>83</v>
      </c>
    </row>
    <row r="192" s="13" customFormat="1">
      <c r="A192" s="13"/>
      <c r="B192" s="251"/>
      <c r="C192" s="252"/>
      <c r="D192" s="247" t="s">
        <v>153</v>
      </c>
      <c r="E192" s="253" t="s">
        <v>1</v>
      </c>
      <c r="F192" s="254" t="s">
        <v>731</v>
      </c>
      <c r="G192" s="252"/>
      <c r="H192" s="255">
        <v>339.01999999999998</v>
      </c>
      <c r="I192" s="256"/>
      <c r="J192" s="252"/>
      <c r="K192" s="252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153</v>
      </c>
      <c r="AU192" s="261" t="s">
        <v>83</v>
      </c>
      <c r="AV192" s="13" t="s">
        <v>83</v>
      </c>
      <c r="AW192" s="13" t="s">
        <v>30</v>
      </c>
      <c r="AX192" s="13" t="s">
        <v>73</v>
      </c>
      <c r="AY192" s="261" t="s">
        <v>144</v>
      </c>
    </row>
    <row r="193" s="13" customFormat="1">
      <c r="A193" s="13"/>
      <c r="B193" s="251"/>
      <c r="C193" s="252"/>
      <c r="D193" s="247" t="s">
        <v>153</v>
      </c>
      <c r="E193" s="253" t="s">
        <v>1</v>
      </c>
      <c r="F193" s="254" t="s">
        <v>732</v>
      </c>
      <c r="G193" s="252"/>
      <c r="H193" s="255">
        <v>321.34500000000003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153</v>
      </c>
      <c r="AU193" s="261" t="s">
        <v>83</v>
      </c>
      <c r="AV193" s="13" t="s">
        <v>83</v>
      </c>
      <c r="AW193" s="13" t="s">
        <v>30</v>
      </c>
      <c r="AX193" s="13" t="s">
        <v>73</v>
      </c>
      <c r="AY193" s="261" t="s">
        <v>144</v>
      </c>
    </row>
    <row r="194" s="14" customFormat="1">
      <c r="A194" s="14"/>
      <c r="B194" s="262"/>
      <c r="C194" s="263"/>
      <c r="D194" s="247" t="s">
        <v>153</v>
      </c>
      <c r="E194" s="264" t="s">
        <v>1</v>
      </c>
      <c r="F194" s="265" t="s">
        <v>156</v>
      </c>
      <c r="G194" s="263"/>
      <c r="H194" s="266">
        <v>660.36500000000001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2" t="s">
        <v>153</v>
      </c>
      <c r="AU194" s="272" t="s">
        <v>83</v>
      </c>
      <c r="AV194" s="14" t="s">
        <v>150</v>
      </c>
      <c r="AW194" s="14" t="s">
        <v>30</v>
      </c>
      <c r="AX194" s="14" t="s">
        <v>81</v>
      </c>
      <c r="AY194" s="272" t="s">
        <v>144</v>
      </c>
    </row>
    <row r="195" s="2" customFormat="1" ht="14.4" customHeight="1">
      <c r="A195" s="37"/>
      <c r="B195" s="38"/>
      <c r="C195" s="273" t="s">
        <v>239</v>
      </c>
      <c r="D195" s="273" t="s">
        <v>240</v>
      </c>
      <c r="E195" s="274" t="s">
        <v>241</v>
      </c>
      <c r="F195" s="275" t="s">
        <v>242</v>
      </c>
      <c r="G195" s="276" t="s">
        <v>225</v>
      </c>
      <c r="H195" s="277">
        <v>594.32899999999995</v>
      </c>
      <c r="I195" s="278"/>
      <c r="J195" s="279">
        <f>ROUND(I195*H195,2)</f>
        <v>0</v>
      </c>
      <c r="K195" s="280"/>
      <c r="L195" s="281"/>
      <c r="M195" s="282" t="s">
        <v>1</v>
      </c>
      <c r="N195" s="283" t="s">
        <v>38</v>
      </c>
      <c r="O195" s="90"/>
      <c r="P195" s="243">
        <f>O195*H195</f>
        <v>0</v>
      </c>
      <c r="Q195" s="243">
        <v>1</v>
      </c>
      <c r="R195" s="243">
        <f>Q195*H195</f>
        <v>594.32899999999995</v>
      </c>
      <c r="S195" s="243">
        <v>0</v>
      </c>
      <c r="T195" s="24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45" t="s">
        <v>187</v>
      </c>
      <c r="AT195" s="245" t="s">
        <v>240</v>
      </c>
      <c r="AU195" s="245" t="s">
        <v>83</v>
      </c>
      <c r="AY195" s="16" t="s">
        <v>144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6" t="s">
        <v>81</v>
      </c>
      <c r="BK195" s="246">
        <f>ROUND(I195*H195,2)</f>
        <v>0</v>
      </c>
      <c r="BL195" s="16" t="s">
        <v>150</v>
      </c>
      <c r="BM195" s="245" t="s">
        <v>733</v>
      </c>
    </row>
    <row r="196" s="2" customFormat="1">
      <c r="A196" s="37"/>
      <c r="B196" s="38"/>
      <c r="C196" s="39"/>
      <c r="D196" s="247" t="s">
        <v>152</v>
      </c>
      <c r="E196" s="39"/>
      <c r="F196" s="248" t="s">
        <v>242</v>
      </c>
      <c r="G196" s="39"/>
      <c r="H196" s="39"/>
      <c r="I196" s="200"/>
      <c r="J196" s="39"/>
      <c r="K196" s="39"/>
      <c r="L196" s="43"/>
      <c r="M196" s="249"/>
      <c r="N196" s="250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152</v>
      </c>
      <c r="AU196" s="16" t="s">
        <v>83</v>
      </c>
    </row>
    <row r="197" s="13" customFormat="1">
      <c r="A197" s="13"/>
      <c r="B197" s="251"/>
      <c r="C197" s="252"/>
      <c r="D197" s="247" t="s">
        <v>153</v>
      </c>
      <c r="E197" s="253" t="s">
        <v>1</v>
      </c>
      <c r="F197" s="254" t="s">
        <v>734</v>
      </c>
      <c r="G197" s="252"/>
      <c r="H197" s="255">
        <v>594.32899999999995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153</v>
      </c>
      <c r="AU197" s="261" t="s">
        <v>83</v>
      </c>
      <c r="AV197" s="13" t="s">
        <v>83</v>
      </c>
      <c r="AW197" s="13" t="s">
        <v>30</v>
      </c>
      <c r="AX197" s="13" t="s">
        <v>81</v>
      </c>
      <c r="AY197" s="261" t="s">
        <v>144</v>
      </c>
    </row>
    <row r="198" s="2" customFormat="1" ht="22.2" customHeight="1">
      <c r="A198" s="37"/>
      <c r="B198" s="38"/>
      <c r="C198" s="233" t="s">
        <v>245</v>
      </c>
      <c r="D198" s="233" t="s">
        <v>146</v>
      </c>
      <c r="E198" s="234" t="s">
        <v>246</v>
      </c>
      <c r="F198" s="235" t="s">
        <v>247</v>
      </c>
      <c r="G198" s="236" t="s">
        <v>190</v>
      </c>
      <c r="H198" s="237">
        <v>128.52000000000001</v>
      </c>
      <c r="I198" s="238"/>
      <c r="J198" s="239">
        <f>ROUND(I198*H198,2)</f>
        <v>0</v>
      </c>
      <c r="K198" s="240"/>
      <c r="L198" s="43"/>
      <c r="M198" s="241" t="s">
        <v>1</v>
      </c>
      <c r="N198" s="242" t="s">
        <v>38</v>
      </c>
      <c r="O198" s="90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45" t="s">
        <v>150</v>
      </c>
      <c r="AT198" s="245" t="s">
        <v>146</v>
      </c>
      <c r="AU198" s="245" t="s">
        <v>83</v>
      </c>
      <c r="AY198" s="16" t="s">
        <v>144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6" t="s">
        <v>81</v>
      </c>
      <c r="BK198" s="246">
        <f>ROUND(I198*H198,2)</f>
        <v>0</v>
      </c>
      <c r="BL198" s="16" t="s">
        <v>150</v>
      </c>
      <c r="BM198" s="245" t="s">
        <v>735</v>
      </c>
    </row>
    <row r="199" s="2" customFormat="1">
      <c r="A199" s="37"/>
      <c r="B199" s="38"/>
      <c r="C199" s="39"/>
      <c r="D199" s="247" t="s">
        <v>152</v>
      </c>
      <c r="E199" s="39"/>
      <c r="F199" s="248" t="s">
        <v>247</v>
      </c>
      <c r="G199" s="39"/>
      <c r="H199" s="39"/>
      <c r="I199" s="200"/>
      <c r="J199" s="39"/>
      <c r="K199" s="39"/>
      <c r="L199" s="43"/>
      <c r="M199" s="249"/>
      <c r="N199" s="250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152</v>
      </c>
      <c r="AU199" s="16" t="s">
        <v>83</v>
      </c>
    </row>
    <row r="200" s="13" customFormat="1">
      <c r="A200" s="13"/>
      <c r="B200" s="251"/>
      <c r="C200" s="252"/>
      <c r="D200" s="247" t="s">
        <v>153</v>
      </c>
      <c r="E200" s="253" t="s">
        <v>1</v>
      </c>
      <c r="F200" s="254" t="s">
        <v>736</v>
      </c>
      <c r="G200" s="252"/>
      <c r="H200" s="255">
        <v>128.52000000000001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153</v>
      </c>
      <c r="AU200" s="261" t="s">
        <v>83</v>
      </c>
      <c r="AV200" s="13" t="s">
        <v>83</v>
      </c>
      <c r="AW200" s="13" t="s">
        <v>30</v>
      </c>
      <c r="AX200" s="13" t="s">
        <v>81</v>
      </c>
      <c r="AY200" s="261" t="s">
        <v>144</v>
      </c>
    </row>
    <row r="201" s="2" customFormat="1" ht="14.4" customHeight="1">
      <c r="A201" s="37"/>
      <c r="B201" s="38"/>
      <c r="C201" s="273" t="s">
        <v>252</v>
      </c>
      <c r="D201" s="273" t="s">
        <v>240</v>
      </c>
      <c r="E201" s="274" t="s">
        <v>253</v>
      </c>
      <c r="F201" s="275" t="s">
        <v>254</v>
      </c>
      <c r="G201" s="276" t="s">
        <v>225</v>
      </c>
      <c r="H201" s="277">
        <v>231.33600000000001</v>
      </c>
      <c r="I201" s="278"/>
      <c r="J201" s="279">
        <f>ROUND(I201*H201,2)</f>
        <v>0</v>
      </c>
      <c r="K201" s="280"/>
      <c r="L201" s="281"/>
      <c r="M201" s="282" t="s">
        <v>1</v>
      </c>
      <c r="N201" s="283" t="s">
        <v>38</v>
      </c>
      <c r="O201" s="90"/>
      <c r="P201" s="243">
        <f>O201*H201</f>
        <v>0</v>
      </c>
      <c r="Q201" s="243">
        <v>1</v>
      </c>
      <c r="R201" s="243">
        <f>Q201*H201</f>
        <v>231.33600000000001</v>
      </c>
      <c r="S201" s="243">
        <v>0</v>
      </c>
      <c r="T201" s="24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45" t="s">
        <v>187</v>
      </c>
      <c r="AT201" s="245" t="s">
        <v>240</v>
      </c>
      <c r="AU201" s="245" t="s">
        <v>83</v>
      </c>
      <c r="AY201" s="16" t="s">
        <v>144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6" t="s">
        <v>81</v>
      </c>
      <c r="BK201" s="246">
        <f>ROUND(I201*H201,2)</f>
        <v>0</v>
      </c>
      <c r="BL201" s="16" t="s">
        <v>150</v>
      </c>
      <c r="BM201" s="245" t="s">
        <v>737</v>
      </c>
    </row>
    <row r="202" s="2" customFormat="1">
      <c r="A202" s="37"/>
      <c r="B202" s="38"/>
      <c r="C202" s="39"/>
      <c r="D202" s="247" t="s">
        <v>152</v>
      </c>
      <c r="E202" s="39"/>
      <c r="F202" s="248" t="s">
        <v>254</v>
      </c>
      <c r="G202" s="39"/>
      <c r="H202" s="39"/>
      <c r="I202" s="200"/>
      <c r="J202" s="39"/>
      <c r="K202" s="39"/>
      <c r="L202" s="43"/>
      <c r="M202" s="249"/>
      <c r="N202" s="250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152</v>
      </c>
      <c r="AU202" s="16" t="s">
        <v>83</v>
      </c>
    </row>
    <row r="203" s="13" customFormat="1">
      <c r="A203" s="13"/>
      <c r="B203" s="251"/>
      <c r="C203" s="252"/>
      <c r="D203" s="247" t="s">
        <v>153</v>
      </c>
      <c r="E203" s="253" t="s">
        <v>1</v>
      </c>
      <c r="F203" s="254" t="s">
        <v>738</v>
      </c>
      <c r="G203" s="252"/>
      <c r="H203" s="255">
        <v>231.33600000000001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153</v>
      </c>
      <c r="AU203" s="261" t="s">
        <v>83</v>
      </c>
      <c r="AV203" s="13" t="s">
        <v>83</v>
      </c>
      <c r="AW203" s="13" t="s">
        <v>30</v>
      </c>
      <c r="AX203" s="13" t="s">
        <v>81</v>
      </c>
      <c r="AY203" s="261" t="s">
        <v>144</v>
      </c>
    </row>
    <row r="204" s="2" customFormat="1" ht="22.2" customHeight="1">
      <c r="A204" s="37"/>
      <c r="B204" s="38"/>
      <c r="C204" s="233" t="s">
        <v>7</v>
      </c>
      <c r="D204" s="233" t="s">
        <v>146</v>
      </c>
      <c r="E204" s="234" t="s">
        <v>257</v>
      </c>
      <c r="F204" s="235" t="s">
        <v>258</v>
      </c>
      <c r="G204" s="236" t="s">
        <v>149</v>
      </c>
      <c r="H204" s="237">
        <v>205.19999999999999</v>
      </c>
      <c r="I204" s="238"/>
      <c r="J204" s="239">
        <f>ROUND(I204*H204,2)</f>
        <v>0</v>
      </c>
      <c r="K204" s="240"/>
      <c r="L204" s="43"/>
      <c r="M204" s="241" t="s">
        <v>1</v>
      </c>
      <c r="N204" s="242" t="s">
        <v>38</v>
      </c>
      <c r="O204" s="90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45" t="s">
        <v>150</v>
      </c>
      <c r="AT204" s="245" t="s">
        <v>146</v>
      </c>
      <c r="AU204" s="245" t="s">
        <v>83</v>
      </c>
      <c r="AY204" s="16" t="s">
        <v>144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6" t="s">
        <v>81</v>
      </c>
      <c r="BK204" s="246">
        <f>ROUND(I204*H204,2)</f>
        <v>0</v>
      </c>
      <c r="BL204" s="16" t="s">
        <v>150</v>
      </c>
      <c r="BM204" s="245" t="s">
        <v>739</v>
      </c>
    </row>
    <row r="205" s="2" customFormat="1">
      <c r="A205" s="37"/>
      <c r="B205" s="38"/>
      <c r="C205" s="39"/>
      <c r="D205" s="247" t="s">
        <v>152</v>
      </c>
      <c r="E205" s="39"/>
      <c r="F205" s="248" t="s">
        <v>258</v>
      </c>
      <c r="G205" s="39"/>
      <c r="H205" s="39"/>
      <c r="I205" s="200"/>
      <c r="J205" s="39"/>
      <c r="K205" s="39"/>
      <c r="L205" s="43"/>
      <c r="M205" s="249"/>
      <c r="N205" s="250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152</v>
      </c>
      <c r="AU205" s="16" t="s">
        <v>83</v>
      </c>
    </row>
    <row r="206" s="2" customFormat="1" ht="14.4" customHeight="1">
      <c r="A206" s="37"/>
      <c r="B206" s="38"/>
      <c r="C206" s="233" t="s">
        <v>260</v>
      </c>
      <c r="D206" s="233" t="s">
        <v>146</v>
      </c>
      <c r="E206" s="234" t="s">
        <v>261</v>
      </c>
      <c r="F206" s="235" t="s">
        <v>262</v>
      </c>
      <c r="G206" s="236" t="s">
        <v>149</v>
      </c>
      <c r="H206" s="237">
        <v>205.19999999999999</v>
      </c>
      <c r="I206" s="238"/>
      <c r="J206" s="239">
        <f>ROUND(I206*H206,2)</f>
        <v>0</v>
      </c>
      <c r="K206" s="240"/>
      <c r="L206" s="43"/>
      <c r="M206" s="241" t="s">
        <v>1</v>
      </c>
      <c r="N206" s="242" t="s">
        <v>38</v>
      </c>
      <c r="O206" s="90"/>
      <c r="P206" s="243">
        <f>O206*H206</f>
        <v>0</v>
      </c>
      <c r="Q206" s="243">
        <v>0.0012727000000000001</v>
      </c>
      <c r="R206" s="243">
        <f>Q206*H206</f>
        <v>0.26115803999999998</v>
      </c>
      <c r="S206" s="243">
        <v>0</v>
      </c>
      <c r="T206" s="24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45" t="s">
        <v>150</v>
      </c>
      <c r="AT206" s="245" t="s">
        <v>146</v>
      </c>
      <c r="AU206" s="245" t="s">
        <v>83</v>
      </c>
      <c r="AY206" s="16" t="s">
        <v>144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6" t="s">
        <v>81</v>
      </c>
      <c r="BK206" s="246">
        <f>ROUND(I206*H206,2)</f>
        <v>0</v>
      </c>
      <c r="BL206" s="16" t="s">
        <v>150</v>
      </c>
      <c r="BM206" s="245" t="s">
        <v>740</v>
      </c>
    </row>
    <row r="207" s="2" customFormat="1">
      <c r="A207" s="37"/>
      <c r="B207" s="38"/>
      <c r="C207" s="39"/>
      <c r="D207" s="247" t="s">
        <v>152</v>
      </c>
      <c r="E207" s="39"/>
      <c r="F207" s="248" t="s">
        <v>262</v>
      </c>
      <c r="G207" s="39"/>
      <c r="H207" s="39"/>
      <c r="I207" s="200"/>
      <c r="J207" s="39"/>
      <c r="K207" s="39"/>
      <c r="L207" s="43"/>
      <c r="M207" s="249"/>
      <c r="N207" s="250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152</v>
      </c>
      <c r="AU207" s="16" t="s">
        <v>83</v>
      </c>
    </row>
    <row r="208" s="2" customFormat="1" ht="14.4" customHeight="1">
      <c r="A208" s="37"/>
      <c r="B208" s="38"/>
      <c r="C208" s="273" t="s">
        <v>264</v>
      </c>
      <c r="D208" s="273" t="s">
        <v>240</v>
      </c>
      <c r="E208" s="274" t="s">
        <v>265</v>
      </c>
      <c r="F208" s="275" t="s">
        <v>266</v>
      </c>
      <c r="G208" s="276" t="s">
        <v>225</v>
      </c>
      <c r="H208" s="277">
        <v>73.872</v>
      </c>
      <c r="I208" s="278"/>
      <c r="J208" s="279">
        <f>ROUND(I208*H208,2)</f>
        <v>0</v>
      </c>
      <c r="K208" s="280"/>
      <c r="L208" s="281"/>
      <c r="M208" s="282" t="s">
        <v>1</v>
      </c>
      <c r="N208" s="283" t="s">
        <v>38</v>
      </c>
      <c r="O208" s="90"/>
      <c r="P208" s="243">
        <f>O208*H208</f>
        <v>0</v>
      </c>
      <c r="Q208" s="243">
        <v>1</v>
      </c>
      <c r="R208" s="243">
        <f>Q208*H208</f>
        <v>73.872</v>
      </c>
      <c r="S208" s="243">
        <v>0</v>
      </c>
      <c r="T208" s="244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45" t="s">
        <v>187</v>
      </c>
      <c r="AT208" s="245" t="s">
        <v>240</v>
      </c>
      <c r="AU208" s="245" t="s">
        <v>83</v>
      </c>
      <c r="AY208" s="16" t="s">
        <v>144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6" t="s">
        <v>81</v>
      </c>
      <c r="BK208" s="246">
        <f>ROUND(I208*H208,2)</f>
        <v>0</v>
      </c>
      <c r="BL208" s="16" t="s">
        <v>150</v>
      </c>
      <c r="BM208" s="245" t="s">
        <v>741</v>
      </c>
    </row>
    <row r="209" s="2" customFormat="1">
      <c r="A209" s="37"/>
      <c r="B209" s="38"/>
      <c r="C209" s="39"/>
      <c r="D209" s="247" t="s">
        <v>152</v>
      </c>
      <c r="E209" s="39"/>
      <c r="F209" s="248" t="s">
        <v>266</v>
      </c>
      <c r="G209" s="39"/>
      <c r="H209" s="39"/>
      <c r="I209" s="200"/>
      <c r="J209" s="39"/>
      <c r="K209" s="39"/>
      <c r="L209" s="43"/>
      <c r="M209" s="249"/>
      <c r="N209" s="250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152</v>
      </c>
      <c r="AU209" s="16" t="s">
        <v>83</v>
      </c>
    </row>
    <row r="210" s="13" customFormat="1">
      <c r="A210" s="13"/>
      <c r="B210" s="251"/>
      <c r="C210" s="252"/>
      <c r="D210" s="247" t="s">
        <v>153</v>
      </c>
      <c r="E210" s="253" t="s">
        <v>1</v>
      </c>
      <c r="F210" s="254" t="s">
        <v>742</v>
      </c>
      <c r="G210" s="252"/>
      <c r="H210" s="255">
        <v>73.872</v>
      </c>
      <c r="I210" s="256"/>
      <c r="J210" s="252"/>
      <c r="K210" s="252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153</v>
      </c>
      <c r="AU210" s="261" t="s">
        <v>83</v>
      </c>
      <c r="AV210" s="13" t="s">
        <v>83</v>
      </c>
      <c r="AW210" s="13" t="s">
        <v>30</v>
      </c>
      <c r="AX210" s="13" t="s">
        <v>81</v>
      </c>
      <c r="AY210" s="261" t="s">
        <v>144</v>
      </c>
    </row>
    <row r="211" s="2" customFormat="1" ht="14.4" customHeight="1">
      <c r="A211" s="37"/>
      <c r="B211" s="38"/>
      <c r="C211" s="273" t="s">
        <v>269</v>
      </c>
      <c r="D211" s="273" t="s">
        <v>240</v>
      </c>
      <c r="E211" s="274" t="s">
        <v>270</v>
      </c>
      <c r="F211" s="275" t="s">
        <v>271</v>
      </c>
      <c r="G211" s="276" t="s">
        <v>272</v>
      </c>
      <c r="H211" s="277">
        <v>10.26</v>
      </c>
      <c r="I211" s="278"/>
      <c r="J211" s="279">
        <f>ROUND(I211*H211,2)</f>
        <v>0</v>
      </c>
      <c r="K211" s="280"/>
      <c r="L211" s="281"/>
      <c r="M211" s="282" t="s">
        <v>1</v>
      </c>
      <c r="N211" s="283" t="s">
        <v>38</v>
      </c>
      <c r="O211" s="90"/>
      <c r="P211" s="243">
        <f>O211*H211</f>
        <v>0</v>
      </c>
      <c r="Q211" s="243">
        <v>0.001</v>
      </c>
      <c r="R211" s="243">
        <f>Q211*H211</f>
        <v>0.01026</v>
      </c>
      <c r="S211" s="243">
        <v>0</v>
      </c>
      <c r="T211" s="24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45" t="s">
        <v>187</v>
      </c>
      <c r="AT211" s="245" t="s">
        <v>240</v>
      </c>
      <c r="AU211" s="245" t="s">
        <v>83</v>
      </c>
      <c r="AY211" s="16" t="s">
        <v>144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6" t="s">
        <v>81</v>
      </c>
      <c r="BK211" s="246">
        <f>ROUND(I211*H211,2)</f>
        <v>0</v>
      </c>
      <c r="BL211" s="16" t="s">
        <v>150</v>
      </c>
      <c r="BM211" s="245" t="s">
        <v>743</v>
      </c>
    </row>
    <row r="212" s="2" customFormat="1">
      <c r="A212" s="37"/>
      <c r="B212" s="38"/>
      <c r="C212" s="39"/>
      <c r="D212" s="247" t="s">
        <v>152</v>
      </c>
      <c r="E212" s="39"/>
      <c r="F212" s="248" t="s">
        <v>271</v>
      </c>
      <c r="G212" s="39"/>
      <c r="H212" s="39"/>
      <c r="I212" s="200"/>
      <c r="J212" s="39"/>
      <c r="K212" s="39"/>
      <c r="L212" s="43"/>
      <c r="M212" s="249"/>
      <c r="N212" s="250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152</v>
      </c>
      <c r="AU212" s="16" t="s">
        <v>83</v>
      </c>
    </row>
    <row r="213" s="13" customFormat="1">
      <c r="A213" s="13"/>
      <c r="B213" s="251"/>
      <c r="C213" s="252"/>
      <c r="D213" s="247" t="s">
        <v>153</v>
      </c>
      <c r="E213" s="253" t="s">
        <v>1</v>
      </c>
      <c r="F213" s="254" t="s">
        <v>744</v>
      </c>
      <c r="G213" s="252"/>
      <c r="H213" s="255">
        <v>10.26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153</v>
      </c>
      <c r="AU213" s="261" t="s">
        <v>83</v>
      </c>
      <c r="AV213" s="13" t="s">
        <v>83</v>
      </c>
      <c r="AW213" s="13" t="s">
        <v>30</v>
      </c>
      <c r="AX213" s="13" t="s">
        <v>81</v>
      </c>
      <c r="AY213" s="261" t="s">
        <v>144</v>
      </c>
    </row>
    <row r="214" s="12" customFormat="1" ht="22.8" customHeight="1">
      <c r="A214" s="12"/>
      <c r="B214" s="217"/>
      <c r="C214" s="218"/>
      <c r="D214" s="219" t="s">
        <v>72</v>
      </c>
      <c r="E214" s="231" t="s">
        <v>83</v>
      </c>
      <c r="F214" s="231" t="s">
        <v>275</v>
      </c>
      <c r="G214" s="218"/>
      <c r="H214" s="218"/>
      <c r="I214" s="221"/>
      <c r="J214" s="232">
        <f>BK214</f>
        <v>0</v>
      </c>
      <c r="K214" s="218"/>
      <c r="L214" s="223"/>
      <c r="M214" s="224"/>
      <c r="N214" s="225"/>
      <c r="O214" s="225"/>
      <c r="P214" s="226">
        <f>SUM(P215:P218)</f>
        <v>0</v>
      </c>
      <c r="Q214" s="225"/>
      <c r="R214" s="226">
        <f>SUM(R215:R218)</f>
        <v>9.5040000000000013</v>
      </c>
      <c r="S214" s="225"/>
      <c r="T214" s="227">
        <f>SUM(T215:T218)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8" t="s">
        <v>81</v>
      </c>
      <c r="AT214" s="229" t="s">
        <v>72</v>
      </c>
      <c r="AU214" s="229" t="s">
        <v>81</v>
      </c>
      <c r="AY214" s="228" t="s">
        <v>144</v>
      </c>
      <c r="BK214" s="230">
        <f>SUM(BK215:BK218)</f>
        <v>0</v>
      </c>
    </row>
    <row r="215" s="2" customFormat="1" ht="22.2" customHeight="1">
      <c r="A215" s="37"/>
      <c r="B215" s="38"/>
      <c r="C215" s="233" t="s">
        <v>276</v>
      </c>
      <c r="D215" s="233" t="s">
        <v>146</v>
      </c>
      <c r="E215" s="234" t="s">
        <v>277</v>
      </c>
      <c r="F215" s="235" t="s">
        <v>278</v>
      </c>
      <c r="G215" s="236" t="s">
        <v>149</v>
      </c>
      <c r="H215" s="237">
        <v>43.200000000000003</v>
      </c>
      <c r="I215" s="238"/>
      <c r="J215" s="239">
        <f>ROUND(I215*H215,2)</f>
        <v>0</v>
      </c>
      <c r="K215" s="240"/>
      <c r="L215" s="43"/>
      <c r="M215" s="241" t="s">
        <v>1</v>
      </c>
      <c r="N215" s="242" t="s">
        <v>38</v>
      </c>
      <c r="O215" s="90"/>
      <c r="P215" s="243">
        <f>O215*H215</f>
        <v>0</v>
      </c>
      <c r="Q215" s="243">
        <v>0.108</v>
      </c>
      <c r="R215" s="243">
        <f>Q215*H215</f>
        <v>4.6656000000000004</v>
      </c>
      <c r="S215" s="243">
        <v>0</v>
      </c>
      <c r="T215" s="24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45" t="s">
        <v>150</v>
      </c>
      <c r="AT215" s="245" t="s">
        <v>146</v>
      </c>
      <c r="AU215" s="245" t="s">
        <v>83</v>
      </c>
      <c r="AY215" s="16" t="s">
        <v>144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6" t="s">
        <v>81</v>
      </c>
      <c r="BK215" s="246">
        <f>ROUND(I215*H215,2)</f>
        <v>0</v>
      </c>
      <c r="BL215" s="16" t="s">
        <v>150</v>
      </c>
      <c r="BM215" s="245" t="s">
        <v>745</v>
      </c>
    </row>
    <row r="216" s="2" customFormat="1">
      <c r="A216" s="37"/>
      <c r="B216" s="38"/>
      <c r="C216" s="39"/>
      <c r="D216" s="247" t="s">
        <v>152</v>
      </c>
      <c r="E216" s="39"/>
      <c r="F216" s="248" t="s">
        <v>278</v>
      </c>
      <c r="G216" s="39"/>
      <c r="H216" s="39"/>
      <c r="I216" s="200"/>
      <c r="J216" s="39"/>
      <c r="K216" s="39"/>
      <c r="L216" s="43"/>
      <c r="M216" s="249"/>
      <c r="N216" s="250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152</v>
      </c>
      <c r="AU216" s="16" t="s">
        <v>83</v>
      </c>
    </row>
    <row r="217" s="2" customFormat="1" ht="14.4" customHeight="1">
      <c r="A217" s="37"/>
      <c r="B217" s="38"/>
      <c r="C217" s="273" t="s">
        <v>280</v>
      </c>
      <c r="D217" s="273" t="s">
        <v>240</v>
      </c>
      <c r="E217" s="274" t="s">
        <v>281</v>
      </c>
      <c r="F217" s="275" t="s">
        <v>282</v>
      </c>
      <c r="G217" s="276" t="s">
        <v>283</v>
      </c>
      <c r="H217" s="277">
        <v>4.3200000000000003</v>
      </c>
      <c r="I217" s="278"/>
      <c r="J217" s="279">
        <f>ROUND(I217*H217,2)</f>
        <v>0</v>
      </c>
      <c r="K217" s="280"/>
      <c r="L217" s="281"/>
      <c r="M217" s="282" t="s">
        <v>1</v>
      </c>
      <c r="N217" s="283" t="s">
        <v>38</v>
      </c>
      <c r="O217" s="90"/>
      <c r="P217" s="243">
        <f>O217*H217</f>
        <v>0</v>
      </c>
      <c r="Q217" s="243">
        <v>1.1200000000000001</v>
      </c>
      <c r="R217" s="243">
        <f>Q217*H217</f>
        <v>4.8384000000000009</v>
      </c>
      <c r="S217" s="243">
        <v>0</v>
      </c>
      <c r="T217" s="244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45" t="s">
        <v>187</v>
      </c>
      <c r="AT217" s="245" t="s">
        <v>240</v>
      </c>
      <c r="AU217" s="245" t="s">
        <v>83</v>
      </c>
      <c r="AY217" s="16" t="s">
        <v>144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6" t="s">
        <v>81</v>
      </c>
      <c r="BK217" s="246">
        <f>ROUND(I217*H217,2)</f>
        <v>0</v>
      </c>
      <c r="BL217" s="16" t="s">
        <v>150</v>
      </c>
      <c r="BM217" s="245" t="s">
        <v>746</v>
      </c>
    </row>
    <row r="218" s="2" customFormat="1">
      <c r="A218" s="37"/>
      <c r="B218" s="38"/>
      <c r="C218" s="39"/>
      <c r="D218" s="247" t="s">
        <v>152</v>
      </c>
      <c r="E218" s="39"/>
      <c r="F218" s="248" t="s">
        <v>282</v>
      </c>
      <c r="G218" s="39"/>
      <c r="H218" s="39"/>
      <c r="I218" s="200"/>
      <c r="J218" s="39"/>
      <c r="K218" s="39"/>
      <c r="L218" s="43"/>
      <c r="M218" s="249"/>
      <c r="N218" s="250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152</v>
      </c>
      <c r="AU218" s="16" t="s">
        <v>83</v>
      </c>
    </row>
    <row r="219" s="12" customFormat="1" ht="22.8" customHeight="1">
      <c r="A219" s="12"/>
      <c r="B219" s="217"/>
      <c r="C219" s="218"/>
      <c r="D219" s="219" t="s">
        <v>72</v>
      </c>
      <c r="E219" s="231" t="s">
        <v>150</v>
      </c>
      <c r="F219" s="231" t="s">
        <v>296</v>
      </c>
      <c r="G219" s="218"/>
      <c r="H219" s="218"/>
      <c r="I219" s="221"/>
      <c r="J219" s="232">
        <f>BK219</f>
        <v>0</v>
      </c>
      <c r="K219" s="218"/>
      <c r="L219" s="223"/>
      <c r="M219" s="224"/>
      <c r="N219" s="225"/>
      <c r="O219" s="225"/>
      <c r="P219" s="226">
        <f>SUM(P220:P249)</f>
        <v>0</v>
      </c>
      <c r="Q219" s="225"/>
      <c r="R219" s="226">
        <f>SUM(R220:R249)</f>
        <v>172.63294803501441</v>
      </c>
      <c r="S219" s="225"/>
      <c r="T219" s="227">
        <f>SUM(T220:T249)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8" t="s">
        <v>81</v>
      </c>
      <c r="AT219" s="229" t="s">
        <v>72</v>
      </c>
      <c r="AU219" s="229" t="s">
        <v>81</v>
      </c>
      <c r="AY219" s="228" t="s">
        <v>144</v>
      </c>
      <c r="BK219" s="230">
        <f>SUM(BK220:BK249)</f>
        <v>0</v>
      </c>
    </row>
    <row r="220" s="2" customFormat="1" ht="14.4" customHeight="1">
      <c r="A220" s="37"/>
      <c r="B220" s="38"/>
      <c r="C220" s="233" t="s">
        <v>287</v>
      </c>
      <c r="D220" s="233" t="s">
        <v>146</v>
      </c>
      <c r="E220" s="234" t="s">
        <v>298</v>
      </c>
      <c r="F220" s="235" t="s">
        <v>299</v>
      </c>
      <c r="G220" s="236" t="s">
        <v>190</v>
      </c>
      <c r="H220" s="237">
        <v>38.5</v>
      </c>
      <c r="I220" s="238"/>
      <c r="J220" s="239">
        <f>ROUND(I220*H220,2)</f>
        <v>0</v>
      </c>
      <c r="K220" s="240"/>
      <c r="L220" s="43"/>
      <c r="M220" s="241" t="s">
        <v>1</v>
      </c>
      <c r="N220" s="242" t="s">
        <v>38</v>
      </c>
      <c r="O220" s="90"/>
      <c r="P220" s="243">
        <f>O220*H220</f>
        <v>0</v>
      </c>
      <c r="Q220" s="243">
        <v>1.7034</v>
      </c>
      <c r="R220" s="243">
        <f>Q220*H220</f>
        <v>65.5809</v>
      </c>
      <c r="S220" s="243">
        <v>0</v>
      </c>
      <c r="T220" s="244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45" t="s">
        <v>150</v>
      </c>
      <c r="AT220" s="245" t="s">
        <v>146</v>
      </c>
      <c r="AU220" s="245" t="s">
        <v>83</v>
      </c>
      <c r="AY220" s="16" t="s">
        <v>144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6" t="s">
        <v>81</v>
      </c>
      <c r="BK220" s="246">
        <f>ROUND(I220*H220,2)</f>
        <v>0</v>
      </c>
      <c r="BL220" s="16" t="s">
        <v>150</v>
      </c>
      <c r="BM220" s="245" t="s">
        <v>747</v>
      </c>
    </row>
    <row r="221" s="2" customFormat="1">
      <c r="A221" s="37"/>
      <c r="B221" s="38"/>
      <c r="C221" s="39"/>
      <c r="D221" s="247" t="s">
        <v>152</v>
      </c>
      <c r="E221" s="39"/>
      <c r="F221" s="248" t="s">
        <v>299</v>
      </c>
      <c r="G221" s="39"/>
      <c r="H221" s="39"/>
      <c r="I221" s="200"/>
      <c r="J221" s="39"/>
      <c r="K221" s="39"/>
      <c r="L221" s="43"/>
      <c r="M221" s="249"/>
      <c r="N221" s="250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152</v>
      </c>
      <c r="AU221" s="16" t="s">
        <v>83</v>
      </c>
    </row>
    <row r="222" s="13" customFormat="1">
      <c r="A222" s="13"/>
      <c r="B222" s="251"/>
      <c r="C222" s="252"/>
      <c r="D222" s="247" t="s">
        <v>153</v>
      </c>
      <c r="E222" s="253" t="s">
        <v>1</v>
      </c>
      <c r="F222" s="254" t="s">
        <v>748</v>
      </c>
      <c r="G222" s="252"/>
      <c r="H222" s="255">
        <v>22.5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1" t="s">
        <v>153</v>
      </c>
      <c r="AU222" s="261" t="s">
        <v>83</v>
      </c>
      <c r="AV222" s="13" t="s">
        <v>83</v>
      </c>
      <c r="AW222" s="13" t="s">
        <v>30</v>
      </c>
      <c r="AX222" s="13" t="s">
        <v>73</v>
      </c>
      <c r="AY222" s="261" t="s">
        <v>144</v>
      </c>
    </row>
    <row r="223" s="13" customFormat="1">
      <c r="A223" s="13"/>
      <c r="B223" s="251"/>
      <c r="C223" s="252"/>
      <c r="D223" s="247" t="s">
        <v>153</v>
      </c>
      <c r="E223" s="253" t="s">
        <v>1</v>
      </c>
      <c r="F223" s="254" t="s">
        <v>749</v>
      </c>
      <c r="G223" s="252"/>
      <c r="H223" s="255">
        <v>16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153</v>
      </c>
      <c r="AU223" s="261" t="s">
        <v>83</v>
      </c>
      <c r="AV223" s="13" t="s">
        <v>83</v>
      </c>
      <c r="AW223" s="13" t="s">
        <v>30</v>
      </c>
      <c r="AX223" s="13" t="s">
        <v>73</v>
      </c>
      <c r="AY223" s="261" t="s">
        <v>144</v>
      </c>
    </row>
    <row r="224" s="14" customFormat="1">
      <c r="A224" s="14"/>
      <c r="B224" s="262"/>
      <c r="C224" s="263"/>
      <c r="D224" s="247" t="s">
        <v>153</v>
      </c>
      <c r="E224" s="264" t="s">
        <v>1</v>
      </c>
      <c r="F224" s="265" t="s">
        <v>156</v>
      </c>
      <c r="G224" s="263"/>
      <c r="H224" s="266">
        <v>38.5</v>
      </c>
      <c r="I224" s="267"/>
      <c r="J224" s="263"/>
      <c r="K224" s="263"/>
      <c r="L224" s="268"/>
      <c r="M224" s="269"/>
      <c r="N224" s="270"/>
      <c r="O224" s="270"/>
      <c r="P224" s="270"/>
      <c r="Q224" s="270"/>
      <c r="R224" s="270"/>
      <c r="S224" s="270"/>
      <c r="T224" s="27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2" t="s">
        <v>153</v>
      </c>
      <c r="AU224" s="272" t="s">
        <v>83</v>
      </c>
      <c r="AV224" s="14" t="s">
        <v>150</v>
      </c>
      <c r="AW224" s="14" t="s">
        <v>30</v>
      </c>
      <c r="AX224" s="14" t="s">
        <v>81</v>
      </c>
      <c r="AY224" s="272" t="s">
        <v>144</v>
      </c>
    </row>
    <row r="225" s="2" customFormat="1" ht="14.4" customHeight="1">
      <c r="A225" s="37"/>
      <c r="B225" s="38"/>
      <c r="C225" s="233" t="s">
        <v>292</v>
      </c>
      <c r="D225" s="233" t="s">
        <v>146</v>
      </c>
      <c r="E225" s="234" t="s">
        <v>304</v>
      </c>
      <c r="F225" s="235" t="s">
        <v>305</v>
      </c>
      <c r="G225" s="236" t="s">
        <v>190</v>
      </c>
      <c r="H225" s="237">
        <v>28.559999999999999</v>
      </c>
      <c r="I225" s="238"/>
      <c r="J225" s="239">
        <f>ROUND(I225*H225,2)</f>
        <v>0</v>
      </c>
      <c r="K225" s="240"/>
      <c r="L225" s="43"/>
      <c r="M225" s="241" t="s">
        <v>1</v>
      </c>
      <c r="N225" s="242" t="s">
        <v>38</v>
      </c>
      <c r="O225" s="90"/>
      <c r="P225" s="243">
        <f>O225*H225</f>
        <v>0</v>
      </c>
      <c r="Q225" s="243">
        <v>1.8907700000000001</v>
      </c>
      <c r="R225" s="243">
        <f>Q225*H225</f>
        <v>54.000391200000003</v>
      </c>
      <c r="S225" s="243">
        <v>0</v>
      </c>
      <c r="T225" s="244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45" t="s">
        <v>150</v>
      </c>
      <c r="AT225" s="245" t="s">
        <v>146</v>
      </c>
      <c r="AU225" s="245" t="s">
        <v>83</v>
      </c>
      <c r="AY225" s="16" t="s">
        <v>144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6" t="s">
        <v>81</v>
      </c>
      <c r="BK225" s="246">
        <f>ROUND(I225*H225,2)</f>
        <v>0</v>
      </c>
      <c r="BL225" s="16" t="s">
        <v>150</v>
      </c>
      <c r="BM225" s="245" t="s">
        <v>750</v>
      </c>
    </row>
    <row r="226" s="2" customFormat="1">
      <c r="A226" s="37"/>
      <c r="B226" s="38"/>
      <c r="C226" s="39"/>
      <c r="D226" s="247" t="s">
        <v>152</v>
      </c>
      <c r="E226" s="39"/>
      <c r="F226" s="248" t="s">
        <v>305</v>
      </c>
      <c r="G226" s="39"/>
      <c r="H226" s="39"/>
      <c r="I226" s="200"/>
      <c r="J226" s="39"/>
      <c r="K226" s="39"/>
      <c r="L226" s="43"/>
      <c r="M226" s="249"/>
      <c r="N226" s="250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152</v>
      </c>
      <c r="AU226" s="16" t="s">
        <v>83</v>
      </c>
    </row>
    <row r="227" s="13" customFormat="1">
      <c r="A227" s="13"/>
      <c r="B227" s="251"/>
      <c r="C227" s="252"/>
      <c r="D227" s="247" t="s">
        <v>153</v>
      </c>
      <c r="E227" s="253" t="s">
        <v>1</v>
      </c>
      <c r="F227" s="254" t="s">
        <v>751</v>
      </c>
      <c r="G227" s="252"/>
      <c r="H227" s="255">
        <v>28.559999999999999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1" t="s">
        <v>153</v>
      </c>
      <c r="AU227" s="261" t="s">
        <v>83</v>
      </c>
      <c r="AV227" s="13" t="s">
        <v>83</v>
      </c>
      <c r="AW227" s="13" t="s">
        <v>30</v>
      </c>
      <c r="AX227" s="13" t="s">
        <v>81</v>
      </c>
      <c r="AY227" s="261" t="s">
        <v>144</v>
      </c>
    </row>
    <row r="228" s="2" customFormat="1" ht="22.2" customHeight="1">
      <c r="A228" s="37"/>
      <c r="B228" s="38"/>
      <c r="C228" s="233" t="s">
        <v>297</v>
      </c>
      <c r="D228" s="233" t="s">
        <v>146</v>
      </c>
      <c r="E228" s="234" t="s">
        <v>311</v>
      </c>
      <c r="F228" s="235" t="s">
        <v>312</v>
      </c>
      <c r="G228" s="236" t="s">
        <v>190</v>
      </c>
      <c r="H228" s="237">
        <v>22.574999999999999</v>
      </c>
      <c r="I228" s="238"/>
      <c r="J228" s="239">
        <f>ROUND(I228*H228,2)</f>
        <v>0</v>
      </c>
      <c r="K228" s="240"/>
      <c r="L228" s="43"/>
      <c r="M228" s="241" t="s">
        <v>1</v>
      </c>
      <c r="N228" s="242" t="s">
        <v>38</v>
      </c>
      <c r="O228" s="90"/>
      <c r="P228" s="243">
        <f>O228*H228</f>
        <v>0</v>
      </c>
      <c r="Q228" s="243">
        <v>2.234</v>
      </c>
      <c r="R228" s="243">
        <f>Q228*H228</f>
        <v>50.432549999999999</v>
      </c>
      <c r="S228" s="243">
        <v>0</v>
      </c>
      <c r="T228" s="24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45" t="s">
        <v>150</v>
      </c>
      <c r="AT228" s="245" t="s">
        <v>146</v>
      </c>
      <c r="AU228" s="245" t="s">
        <v>83</v>
      </c>
      <c r="AY228" s="16" t="s">
        <v>144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6" t="s">
        <v>81</v>
      </c>
      <c r="BK228" s="246">
        <f>ROUND(I228*H228,2)</f>
        <v>0</v>
      </c>
      <c r="BL228" s="16" t="s">
        <v>150</v>
      </c>
      <c r="BM228" s="245" t="s">
        <v>752</v>
      </c>
    </row>
    <row r="229" s="2" customFormat="1">
      <c r="A229" s="37"/>
      <c r="B229" s="38"/>
      <c r="C229" s="39"/>
      <c r="D229" s="247" t="s">
        <v>152</v>
      </c>
      <c r="E229" s="39"/>
      <c r="F229" s="248" t="s">
        <v>312</v>
      </c>
      <c r="G229" s="39"/>
      <c r="H229" s="39"/>
      <c r="I229" s="200"/>
      <c r="J229" s="39"/>
      <c r="K229" s="39"/>
      <c r="L229" s="43"/>
      <c r="M229" s="249"/>
      <c r="N229" s="250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152</v>
      </c>
      <c r="AU229" s="16" t="s">
        <v>83</v>
      </c>
    </row>
    <row r="230" s="13" customFormat="1">
      <c r="A230" s="13"/>
      <c r="B230" s="251"/>
      <c r="C230" s="252"/>
      <c r="D230" s="247" t="s">
        <v>153</v>
      </c>
      <c r="E230" s="253" t="s">
        <v>1</v>
      </c>
      <c r="F230" s="254" t="s">
        <v>753</v>
      </c>
      <c r="G230" s="252"/>
      <c r="H230" s="255">
        <v>3.375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1" t="s">
        <v>153</v>
      </c>
      <c r="AU230" s="261" t="s">
        <v>83</v>
      </c>
      <c r="AV230" s="13" t="s">
        <v>83</v>
      </c>
      <c r="AW230" s="13" t="s">
        <v>30</v>
      </c>
      <c r="AX230" s="13" t="s">
        <v>73</v>
      </c>
      <c r="AY230" s="261" t="s">
        <v>144</v>
      </c>
    </row>
    <row r="231" s="13" customFormat="1">
      <c r="A231" s="13"/>
      <c r="B231" s="251"/>
      <c r="C231" s="252"/>
      <c r="D231" s="247" t="s">
        <v>153</v>
      </c>
      <c r="E231" s="253" t="s">
        <v>1</v>
      </c>
      <c r="F231" s="254" t="s">
        <v>754</v>
      </c>
      <c r="G231" s="252"/>
      <c r="H231" s="255">
        <v>19.199999999999999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1" t="s">
        <v>153</v>
      </c>
      <c r="AU231" s="261" t="s">
        <v>83</v>
      </c>
      <c r="AV231" s="13" t="s">
        <v>83</v>
      </c>
      <c r="AW231" s="13" t="s">
        <v>30</v>
      </c>
      <c r="AX231" s="13" t="s">
        <v>73</v>
      </c>
      <c r="AY231" s="261" t="s">
        <v>144</v>
      </c>
    </row>
    <row r="232" s="14" customFormat="1">
      <c r="A232" s="14"/>
      <c r="B232" s="262"/>
      <c r="C232" s="263"/>
      <c r="D232" s="247" t="s">
        <v>153</v>
      </c>
      <c r="E232" s="264" t="s">
        <v>1</v>
      </c>
      <c r="F232" s="265" t="s">
        <v>156</v>
      </c>
      <c r="G232" s="263"/>
      <c r="H232" s="266">
        <v>22.574999999999999</v>
      </c>
      <c r="I232" s="267"/>
      <c r="J232" s="263"/>
      <c r="K232" s="263"/>
      <c r="L232" s="268"/>
      <c r="M232" s="269"/>
      <c r="N232" s="270"/>
      <c r="O232" s="270"/>
      <c r="P232" s="270"/>
      <c r="Q232" s="270"/>
      <c r="R232" s="270"/>
      <c r="S232" s="270"/>
      <c r="T232" s="27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2" t="s">
        <v>153</v>
      </c>
      <c r="AU232" s="272" t="s">
        <v>83</v>
      </c>
      <c r="AV232" s="14" t="s">
        <v>150</v>
      </c>
      <c r="AW232" s="14" t="s">
        <v>30</v>
      </c>
      <c r="AX232" s="14" t="s">
        <v>81</v>
      </c>
      <c r="AY232" s="272" t="s">
        <v>144</v>
      </c>
    </row>
    <row r="233" s="2" customFormat="1" ht="22.2" customHeight="1">
      <c r="A233" s="37"/>
      <c r="B233" s="38"/>
      <c r="C233" s="233" t="s">
        <v>303</v>
      </c>
      <c r="D233" s="233" t="s">
        <v>146</v>
      </c>
      <c r="E233" s="234" t="s">
        <v>317</v>
      </c>
      <c r="F233" s="235" t="s">
        <v>318</v>
      </c>
      <c r="G233" s="236" t="s">
        <v>225</v>
      </c>
      <c r="H233" s="237">
        <v>0.51200000000000001</v>
      </c>
      <c r="I233" s="238"/>
      <c r="J233" s="239">
        <f>ROUND(I233*H233,2)</f>
        <v>0</v>
      </c>
      <c r="K233" s="240"/>
      <c r="L233" s="43"/>
      <c r="M233" s="241" t="s">
        <v>1</v>
      </c>
      <c r="N233" s="242" t="s">
        <v>38</v>
      </c>
      <c r="O233" s="90"/>
      <c r="P233" s="243">
        <f>O233*H233</f>
        <v>0</v>
      </c>
      <c r="Q233" s="243">
        <v>0.85539807619999997</v>
      </c>
      <c r="R233" s="243">
        <f>Q233*H233</f>
        <v>0.43796381501440002</v>
      </c>
      <c r="S233" s="243">
        <v>0</v>
      </c>
      <c r="T233" s="24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45" t="s">
        <v>150</v>
      </c>
      <c r="AT233" s="245" t="s">
        <v>146</v>
      </c>
      <c r="AU233" s="245" t="s">
        <v>83</v>
      </c>
      <c r="AY233" s="16" t="s">
        <v>144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6" t="s">
        <v>81</v>
      </c>
      <c r="BK233" s="246">
        <f>ROUND(I233*H233,2)</f>
        <v>0</v>
      </c>
      <c r="BL233" s="16" t="s">
        <v>150</v>
      </c>
      <c r="BM233" s="245" t="s">
        <v>755</v>
      </c>
    </row>
    <row r="234" s="2" customFormat="1">
      <c r="A234" s="37"/>
      <c r="B234" s="38"/>
      <c r="C234" s="39"/>
      <c r="D234" s="247" t="s">
        <v>152</v>
      </c>
      <c r="E234" s="39"/>
      <c r="F234" s="248" t="s">
        <v>318</v>
      </c>
      <c r="G234" s="39"/>
      <c r="H234" s="39"/>
      <c r="I234" s="200"/>
      <c r="J234" s="39"/>
      <c r="K234" s="39"/>
      <c r="L234" s="43"/>
      <c r="M234" s="249"/>
      <c r="N234" s="250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152</v>
      </c>
      <c r="AU234" s="16" t="s">
        <v>83</v>
      </c>
    </row>
    <row r="235" s="13" customFormat="1">
      <c r="A235" s="13"/>
      <c r="B235" s="251"/>
      <c r="C235" s="252"/>
      <c r="D235" s="247" t="s">
        <v>153</v>
      </c>
      <c r="E235" s="253" t="s">
        <v>1</v>
      </c>
      <c r="F235" s="254" t="s">
        <v>756</v>
      </c>
      <c r="G235" s="252"/>
      <c r="H235" s="255">
        <v>0.51200000000000001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153</v>
      </c>
      <c r="AU235" s="261" t="s">
        <v>83</v>
      </c>
      <c r="AV235" s="13" t="s">
        <v>83</v>
      </c>
      <c r="AW235" s="13" t="s">
        <v>30</v>
      </c>
      <c r="AX235" s="13" t="s">
        <v>81</v>
      </c>
      <c r="AY235" s="261" t="s">
        <v>144</v>
      </c>
    </row>
    <row r="236" s="2" customFormat="1" ht="22.2" customHeight="1">
      <c r="A236" s="37"/>
      <c r="B236" s="38"/>
      <c r="C236" s="233" t="s">
        <v>310</v>
      </c>
      <c r="D236" s="233" t="s">
        <v>146</v>
      </c>
      <c r="E236" s="234" t="s">
        <v>322</v>
      </c>
      <c r="F236" s="235" t="s">
        <v>323</v>
      </c>
      <c r="G236" s="236" t="s">
        <v>283</v>
      </c>
      <c r="H236" s="237">
        <v>12</v>
      </c>
      <c r="I236" s="238"/>
      <c r="J236" s="239">
        <f>ROUND(I236*H236,2)</f>
        <v>0</v>
      </c>
      <c r="K236" s="240"/>
      <c r="L236" s="43"/>
      <c r="M236" s="241" t="s">
        <v>1</v>
      </c>
      <c r="N236" s="242" t="s">
        <v>38</v>
      </c>
      <c r="O236" s="90"/>
      <c r="P236" s="243">
        <f>O236*H236</f>
        <v>0</v>
      </c>
      <c r="Q236" s="243">
        <v>0.088321944999999999</v>
      </c>
      <c r="R236" s="243">
        <f>Q236*H236</f>
        <v>1.0598633399999999</v>
      </c>
      <c r="S236" s="243">
        <v>0</v>
      </c>
      <c r="T236" s="244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45" t="s">
        <v>150</v>
      </c>
      <c r="AT236" s="245" t="s">
        <v>146</v>
      </c>
      <c r="AU236" s="245" t="s">
        <v>83</v>
      </c>
      <c r="AY236" s="16" t="s">
        <v>144</v>
      </c>
      <c r="BE236" s="246">
        <f>IF(N236="základní",J236,0)</f>
        <v>0</v>
      </c>
      <c r="BF236" s="246">
        <f>IF(N236="snížená",J236,0)</f>
        <v>0</v>
      </c>
      <c r="BG236" s="246">
        <f>IF(N236="zákl. přenesená",J236,0)</f>
        <v>0</v>
      </c>
      <c r="BH236" s="246">
        <f>IF(N236="sníž. přenesená",J236,0)</f>
        <v>0</v>
      </c>
      <c r="BI236" s="246">
        <f>IF(N236="nulová",J236,0)</f>
        <v>0</v>
      </c>
      <c r="BJ236" s="16" t="s">
        <v>81</v>
      </c>
      <c r="BK236" s="246">
        <f>ROUND(I236*H236,2)</f>
        <v>0</v>
      </c>
      <c r="BL236" s="16" t="s">
        <v>150</v>
      </c>
      <c r="BM236" s="245" t="s">
        <v>757</v>
      </c>
    </row>
    <row r="237" s="2" customFormat="1">
      <c r="A237" s="37"/>
      <c r="B237" s="38"/>
      <c r="C237" s="39"/>
      <c r="D237" s="247" t="s">
        <v>152</v>
      </c>
      <c r="E237" s="39"/>
      <c r="F237" s="248" t="s">
        <v>323</v>
      </c>
      <c r="G237" s="39"/>
      <c r="H237" s="39"/>
      <c r="I237" s="200"/>
      <c r="J237" s="39"/>
      <c r="K237" s="39"/>
      <c r="L237" s="43"/>
      <c r="M237" s="249"/>
      <c r="N237" s="250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152</v>
      </c>
      <c r="AU237" s="16" t="s">
        <v>83</v>
      </c>
    </row>
    <row r="238" s="2" customFormat="1" ht="19.8" customHeight="1">
      <c r="A238" s="37"/>
      <c r="B238" s="38"/>
      <c r="C238" s="273" t="s">
        <v>316</v>
      </c>
      <c r="D238" s="273" t="s">
        <v>240</v>
      </c>
      <c r="E238" s="274" t="s">
        <v>326</v>
      </c>
      <c r="F238" s="275" t="s">
        <v>327</v>
      </c>
      <c r="G238" s="276" t="s">
        <v>283</v>
      </c>
      <c r="H238" s="277">
        <v>2</v>
      </c>
      <c r="I238" s="278"/>
      <c r="J238" s="279">
        <f>ROUND(I238*H238,2)</f>
        <v>0</v>
      </c>
      <c r="K238" s="280"/>
      <c r="L238" s="281"/>
      <c r="M238" s="282" t="s">
        <v>1</v>
      </c>
      <c r="N238" s="283" t="s">
        <v>38</v>
      </c>
      <c r="O238" s="90"/>
      <c r="P238" s="243">
        <f>O238*H238</f>
        <v>0</v>
      </c>
      <c r="Q238" s="243">
        <v>0.028000000000000001</v>
      </c>
      <c r="R238" s="243">
        <f>Q238*H238</f>
        <v>0.056000000000000001</v>
      </c>
      <c r="S238" s="243">
        <v>0</v>
      </c>
      <c r="T238" s="24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45" t="s">
        <v>187</v>
      </c>
      <c r="AT238" s="245" t="s">
        <v>240</v>
      </c>
      <c r="AU238" s="245" t="s">
        <v>83</v>
      </c>
      <c r="AY238" s="16" t="s">
        <v>144</v>
      </c>
      <c r="BE238" s="246">
        <f>IF(N238="základní",J238,0)</f>
        <v>0</v>
      </c>
      <c r="BF238" s="246">
        <f>IF(N238="snížená",J238,0)</f>
        <v>0</v>
      </c>
      <c r="BG238" s="246">
        <f>IF(N238="zákl. přenesená",J238,0)</f>
        <v>0</v>
      </c>
      <c r="BH238" s="246">
        <f>IF(N238="sníž. přenesená",J238,0)</f>
        <v>0</v>
      </c>
      <c r="BI238" s="246">
        <f>IF(N238="nulová",J238,0)</f>
        <v>0</v>
      </c>
      <c r="BJ238" s="16" t="s">
        <v>81</v>
      </c>
      <c r="BK238" s="246">
        <f>ROUND(I238*H238,2)</f>
        <v>0</v>
      </c>
      <c r="BL238" s="16" t="s">
        <v>150</v>
      </c>
      <c r="BM238" s="245" t="s">
        <v>758</v>
      </c>
    </row>
    <row r="239" s="2" customFormat="1">
      <c r="A239" s="37"/>
      <c r="B239" s="38"/>
      <c r="C239" s="39"/>
      <c r="D239" s="247" t="s">
        <v>152</v>
      </c>
      <c r="E239" s="39"/>
      <c r="F239" s="248" t="s">
        <v>327</v>
      </c>
      <c r="G239" s="39"/>
      <c r="H239" s="39"/>
      <c r="I239" s="200"/>
      <c r="J239" s="39"/>
      <c r="K239" s="39"/>
      <c r="L239" s="43"/>
      <c r="M239" s="249"/>
      <c r="N239" s="250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152</v>
      </c>
      <c r="AU239" s="16" t="s">
        <v>83</v>
      </c>
    </row>
    <row r="240" s="2" customFormat="1" ht="19.8" customHeight="1">
      <c r="A240" s="37"/>
      <c r="B240" s="38"/>
      <c r="C240" s="273" t="s">
        <v>321</v>
      </c>
      <c r="D240" s="273" t="s">
        <v>240</v>
      </c>
      <c r="E240" s="274" t="s">
        <v>330</v>
      </c>
      <c r="F240" s="275" t="s">
        <v>331</v>
      </c>
      <c r="G240" s="276" t="s">
        <v>283</v>
      </c>
      <c r="H240" s="277">
        <v>1</v>
      </c>
      <c r="I240" s="278"/>
      <c r="J240" s="279">
        <f>ROUND(I240*H240,2)</f>
        <v>0</v>
      </c>
      <c r="K240" s="280"/>
      <c r="L240" s="281"/>
      <c r="M240" s="282" t="s">
        <v>1</v>
      </c>
      <c r="N240" s="283" t="s">
        <v>38</v>
      </c>
      <c r="O240" s="90"/>
      <c r="P240" s="243">
        <f>O240*H240</f>
        <v>0</v>
      </c>
      <c r="Q240" s="243">
        <v>0.040000000000000001</v>
      </c>
      <c r="R240" s="243">
        <f>Q240*H240</f>
        <v>0.040000000000000001</v>
      </c>
      <c r="S240" s="243">
        <v>0</v>
      </c>
      <c r="T240" s="24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45" t="s">
        <v>187</v>
      </c>
      <c r="AT240" s="245" t="s">
        <v>240</v>
      </c>
      <c r="AU240" s="245" t="s">
        <v>83</v>
      </c>
      <c r="AY240" s="16" t="s">
        <v>144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6" t="s">
        <v>81</v>
      </c>
      <c r="BK240" s="246">
        <f>ROUND(I240*H240,2)</f>
        <v>0</v>
      </c>
      <c r="BL240" s="16" t="s">
        <v>150</v>
      </c>
      <c r="BM240" s="245" t="s">
        <v>759</v>
      </c>
    </row>
    <row r="241" s="2" customFormat="1">
      <c r="A241" s="37"/>
      <c r="B241" s="38"/>
      <c r="C241" s="39"/>
      <c r="D241" s="247" t="s">
        <v>152</v>
      </c>
      <c r="E241" s="39"/>
      <c r="F241" s="248" t="s">
        <v>331</v>
      </c>
      <c r="G241" s="39"/>
      <c r="H241" s="39"/>
      <c r="I241" s="200"/>
      <c r="J241" s="39"/>
      <c r="K241" s="39"/>
      <c r="L241" s="43"/>
      <c r="M241" s="249"/>
      <c r="N241" s="250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152</v>
      </c>
      <c r="AU241" s="16" t="s">
        <v>83</v>
      </c>
    </row>
    <row r="242" s="2" customFormat="1" ht="19.8" customHeight="1">
      <c r="A242" s="37"/>
      <c r="B242" s="38"/>
      <c r="C242" s="273" t="s">
        <v>325</v>
      </c>
      <c r="D242" s="273" t="s">
        <v>240</v>
      </c>
      <c r="E242" s="274" t="s">
        <v>334</v>
      </c>
      <c r="F242" s="275" t="s">
        <v>335</v>
      </c>
      <c r="G242" s="276" t="s">
        <v>283</v>
      </c>
      <c r="H242" s="277">
        <v>6</v>
      </c>
      <c r="I242" s="278"/>
      <c r="J242" s="279">
        <f>ROUND(I242*H242,2)</f>
        <v>0</v>
      </c>
      <c r="K242" s="280"/>
      <c r="L242" s="281"/>
      <c r="M242" s="282" t="s">
        <v>1</v>
      </c>
      <c r="N242" s="283" t="s">
        <v>38</v>
      </c>
      <c r="O242" s="90"/>
      <c r="P242" s="243">
        <f>O242*H242</f>
        <v>0</v>
      </c>
      <c r="Q242" s="243">
        <v>0.050999999999999997</v>
      </c>
      <c r="R242" s="243">
        <f>Q242*H242</f>
        <v>0.30599999999999999</v>
      </c>
      <c r="S242" s="243">
        <v>0</v>
      </c>
      <c r="T242" s="244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45" t="s">
        <v>187</v>
      </c>
      <c r="AT242" s="245" t="s">
        <v>240</v>
      </c>
      <c r="AU242" s="245" t="s">
        <v>83</v>
      </c>
      <c r="AY242" s="16" t="s">
        <v>144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16" t="s">
        <v>81</v>
      </c>
      <c r="BK242" s="246">
        <f>ROUND(I242*H242,2)</f>
        <v>0</v>
      </c>
      <c r="BL242" s="16" t="s">
        <v>150</v>
      </c>
      <c r="BM242" s="245" t="s">
        <v>760</v>
      </c>
    </row>
    <row r="243" s="2" customFormat="1">
      <c r="A243" s="37"/>
      <c r="B243" s="38"/>
      <c r="C243" s="39"/>
      <c r="D243" s="247" t="s">
        <v>152</v>
      </c>
      <c r="E243" s="39"/>
      <c r="F243" s="248" t="s">
        <v>335</v>
      </c>
      <c r="G243" s="39"/>
      <c r="H243" s="39"/>
      <c r="I243" s="200"/>
      <c r="J243" s="39"/>
      <c r="K243" s="39"/>
      <c r="L243" s="43"/>
      <c r="M243" s="249"/>
      <c r="N243" s="250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152</v>
      </c>
      <c r="AU243" s="16" t="s">
        <v>83</v>
      </c>
    </row>
    <row r="244" s="2" customFormat="1" ht="22.2" customHeight="1">
      <c r="A244" s="37"/>
      <c r="B244" s="38"/>
      <c r="C244" s="273" t="s">
        <v>329</v>
      </c>
      <c r="D244" s="273" t="s">
        <v>240</v>
      </c>
      <c r="E244" s="274" t="s">
        <v>338</v>
      </c>
      <c r="F244" s="275" t="s">
        <v>339</v>
      </c>
      <c r="G244" s="276" t="s">
        <v>283</v>
      </c>
      <c r="H244" s="277">
        <v>3</v>
      </c>
      <c r="I244" s="278"/>
      <c r="J244" s="279">
        <f>ROUND(I244*H244,2)</f>
        <v>0</v>
      </c>
      <c r="K244" s="280"/>
      <c r="L244" s="281"/>
      <c r="M244" s="282" t="s">
        <v>1</v>
      </c>
      <c r="N244" s="283" t="s">
        <v>38</v>
      </c>
      <c r="O244" s="90"/>
      <c r="P244" s="243">
        <f>O244*H244</f>
        <v>0</v>
      </c>
      <c r="Q244" s="243">
        <v>0.068000000000000005</v>
      </c>
      <c r="R244" s="243">
        <f>Q244*H244</f>
        <v>0.20400000000000002</v>
      </c>
      <c r="S244" s="243">
        <v>0</v>
      </c>
      <c r="T244" s="244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45" t="s">
        <v>187</v>
      </c>
      <c r="AT244" s="245" t="s">
        <v>240</v>
      </c>
      <c r="AU244" s="245" t="s">
        <v>83</v>
      </c>
      <c r="AY244" s="16" t="s">
        <v>144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6" t="s">
        <v>81</v>
      </c>
      <c r="BK244" s="246">
        <f>ROUND(I244*H244,2)</f>
        <v>0</v>
      </c>
      <c r="BL244" s="16" t="s">
        <v>150</v>
      </c>
      <c r="BM244" s="245" t="s">
        <v>761</v>
      </c>
    </row>
    <row r="245" s="2" customFormat="1">
      <c r="A245" s="37"/>
      <c r="B245" s="38"/>
      <c r="C245" s="39"/>
      <c r="D245" s="247" t="s">
        <v>152</v>
      </c>
      <c r="E245" s="39"/>
      <c r="F245" s="248" t="s">
        <v>339</v>
      </c>
      <c r="G245" s="39"/>
      <c r="H245" s="39"/>
      <c r="I245" s="200"/>
      <c r="J245" s="39"/>
      <c r="K245" s="39"/>
      <c r="L245" s="43"/>
      <c r="M245" s="249"/>
      <c r="N245" s="250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152</v>
      </c>
      <c r="AU245" s="16" t="s">
        <v>83</v>
      </c>
    </row>
    <row r="246" s="2" customFormat="1" ht="22.2" customHeight="1">
      <c r="A246" s="37"/>
      <c r="B246" s="38"/>
      <c r="C246" s="233" t="s">
        <v>333</v>
      </c>
      <c r="D246" s="233" t="s">
        <v>146</v>
      </c>
      <c r="E246" s="234" t="s">
        <v>342</v>
      </c>
      <c r="F246" s="235" t="s">
        <v>343</v>
      </c>
      <c r="G246" s="236" t="s">
        <v>283</v>
      </c>
      <c r="H246" s="237">
        <v>2</v>
      </c>
      <c r="I246" s="238"/>
      <c r="J246" s="239">
        <f>ROUND(I246*H246,2)</f>
        <v>0</v>
      </c>
      <c r="K246" s="240"/>
      <c r="L246" s="43"/>
      <c r="M246" s="241" t="s">
        <v>1</v>
      </c>
      <c r="N246" s="242" t="s">
        <v>38</v>
      </c>
      <c r="O246" s="90"/>
      <c r="P246" s="243">
        <f>O246*H246</f>
        <v>0</v>
      </c>
      <c r="Q246" s="243">
        <v>0.17663983999999999</v>
      </c>
      <c r="R246" s="243">
        <f>Q246*H246</f>
        <v>0.35327967999999998</v>
      </c>
      <c r="S246" s="243">
        <v>0</v>
      </c>
      <c r="T246" s="24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45" t="s">
        <v>150</v>
      </c>
      <c r="AT246" s="245" t="s">
        <v>146</v>
      </c>
      <c r="AU246" s="245" t="s">
        <v>83</v>
      </c>
      <c r="AY246" s="16" t="s">
        <v>144</v>
      </c>
      <c r="BE246" s="246">
        <f>IF(N246="základní",J246,0)</f>
        <v>0</v>
      </c>
      <c r="BF246" s="246">
        <f>IF(N246="snížená",J246,0)</f>
        <v>0</v>
      </c>
      <c r="BG246" s="246">
        <f>IF(N246="zákl. přenesená",J246,0)</f>
        <v>0</v>
      </c>
      <c r="BH246" s="246">
        <f>IF(N246="sníž. přenesená",J246,0)</f>
        <v>0</v>
      </c>
      <c r="BI246" s="246">
        <f>IF(N246="nulová",J246,0)</f>
        <v>0</v>
      </c>
      <c r="BJ246" s="16" t="s">
        <v>81</v>
      </c>
      <c r="BK246" s="246">
        <f>ROUND(I246*H246,2)</f>
        <v>0</v>
      </c>
      <c r="BL246" s="16" t="s">
        <v>150</v>
      </c>
      <c r="BM246" s="245" t="s">
        <v>762</v>
      </c>
    </row>
    <row r="247" s="2" customFormat="1">
      <c r="A247" s="37"/>
      <c r="B247" s="38"/>
      <c r="C247" s="39"/>
      <c r="D247" s="247" t="s">
        <v>152</v>
      </c>
      <c r="E247" s="39"/>
      <c r="F247" s="248" t="s">
        <v>343</v>
      </c>
      <c r="G247" s="39"/>
      <c r="H247" s="39"/>
      <c r="I247" s="200"/>
      <c r="J247" s="39"/>
      <c r="K247" s="39"/>
      <c r="L247" s="43"/>
      <c r="M247" s="249"/>
      <c r="N247" s="250"/>
      <c r="O247" s="90"/>
      <c r="P247" s="90"/>
      <c r="Q247" s="90"/>
      <c r="R247" s="90"/>
      <c r="S247" s="90"/>
      <c r="T247" s="91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152</v>
      </c>
      <c r="AU247" s="16" t="s">
        <v>83</v>
      </c>
    </row>
    <row r="248" s="2" customFormat="1" ht="22.2" customHeight="1">
      <c r="A248" s="37"/>
      <c r="B248" s="38"/>
      <c r="C248" s="273" t="s">
        <v>337</v>
      </c>
      <c r="D248" s="273" t="s">
        <v>240</v>
      </c>
      <c r="E248" s="274" t="s">
        <v>346</v>
      </c>
      <c r="F248" s="275" t="s">
        <v>347</v>
      </c>
      <c r="G248" s="276" t="s">
        <v>283</v>
      </c>
      <c r="H248" s="277">
        <v>2</v>
      </c>
      <c r="I248" s="278"/>
      <c r="J248" s="279">
        <f>ROUND(I248*H248,2)</f>
        <v>0</v>
      </c>
      <c r="K248" s="280"/>
      <c r="L248" s="281"/>
      <c r="M248" s="282" t="s">
        <v>1</v>
      </c>
      <c r="N248" s="283" t="s">
        <v>38</v>
      </c>
      <c r="O248" s="90"/>
      <c r="P248" s="243">
        <f>O248*H248</f>
        <v>0</v>
      </c>
      <c r="Q248" s="243">
        <v>0.081000000000000003</v>
      </c>
      <c r="R248" s="243">
        <f>Q248*H248</f>
        <v>0.16200000000000001</v>
      </c>
      <c r="S248" s="243">
        <v>0</v>
      </c>
      <c r="T248" s="24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45" t="s">
        <v>187</v>
      </c>
      <c r="AT248" s="245" t="s">
        <v>240</v>
      </c>
      <c r="AU248" s="245" t="s">
        <v>83</v>
      </c>
      <c r="AY248" s="16" t="s">
        <v>144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6" t="s">
        <v>81</v>
      </c>
      <c r="BK248" s="246">
        <f>ROUND(I248*H248,2)</f>
        <v>0</v>
      </c>
      <c r="BL248" s="16" t="s">
        <v>150</v>
      </c>
      <c r="BM248" s="245" t="s">
        <v>763</v>
      </c>
    </row>
    <row r="249" s="2" customFormat="1">
      <c r="A249" s="37"/>
      <c r="B249" s="38"/>
      <c r="C249" s="39"/>
      <c r="D249" s="247" t="s">
        <v>152</v>
      </c>
      <c r="E249" s="39"/>
      <c r="F249" s="248" t="s">
        <v>347</v>
      </c>
      <c r="G249" s="39"/>
      <c r="H249" s="39"/>
      <c r="I249" s="200"/>
      <c r="J249" s="39"/>
      <c r="K249" s="39"/>
      <c r="L249" s="43"/>
      <c r="M249" s="249"/>
      <c r="N249" s="250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152</v>
      </c>
      <c r="AU249" s="16" t="s">
        <v>83</v>
      </c>
    </row>
    <row r="250" s="12" customFormat="1" ht="22.8" customHeight="1">
      <c r="A250" s="12"/>
      <c r="B250" s="217"/>
      <c r="C250" s="218"/>
      <c r="D250" s="219" t="s">
        <v>72</v>
      </c>
      <c r="E250" s="231" t="s">
        <v>170</v>
      </c>
      <c r="F250" s="231" t="s">
        <v>349</v>
      </c>
      <c r="G250" s="218"/>
      <c r="H250" s="218"/>
      <c r="I250" s="221"/>
      <c r="J250" s="232">
        <f>BK250</f>
        <v>0</v>
      </c>
      <c r="K250" s="218"/>
      <c r="L250" s="223"/>
      <c r="M250" s="224"/>
      <c r="N250" s="225"/>
      <c r="O250" s="225"/>
      <c r="P250" s="226">
        <f>SUM(P251:P264)</f>
        <v>0</v>
      </c>
      <c r="Q250" s="225"/>
      <c r="R250" s="226">
        <f>SUM(R251:R264)</f>
        <v>150.34404599999999</v>
      </c>
      <c r="S250" s="225"/>
      <c r="T250" s="227">
        <f>SUM(T251:T264)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8" t="s">
        <v>81</v>
      </c>
      <c r="AT250" s="229" t="s">
        <v>72</v>
      </c>
      <c r="AU250" s="229" t="s">
        <v>81</v>
      </c>
      <c r="AY250" s="228" t="s">
        <v>144</v>
      </c>
      <c r="BK250" s="230">
        <f>SUM(BK251:BK264)</f>
        <v>0</v>
      </c>
    </row>
    <row r="251" s="2" customFormat="1" ht="14.4" customHeight="1">
      <c r="A251" s="37"/>
      <c r="B251" s="38"/>
      <c r="C251" s="233" t="s">
        <v>341</v>
      </c>
      <c r="D251" s="233" t="s">
        <v>146</v>
      </c>
      <c r="E251" s="234" t="s">
        <v>351</v>
      </c>
      <c r="F251" s="235" t="s">
        <v>352</v>
      </c>
      <c r="G251" s="236" t="s">
        <v>149</v>
      </c>
      <c r="H251" s="237">
        <v>205.19999999999999</v>
      </c>
      <c r="I251" s="238"/>
      <c r="J251" s="239">
        <f>ROUND(I251*H251,2)</f>
        <v>0</v>
      </c>
      <c r="K251" s="240"/>
      <c r="L251" s="43"/>
      <c r="M251" s="241" t="s">
        <v>1</v>
      </c>
      <c r="N251" s="242" t="s">
        <v>38</v>
      </c>
      <c r="O251" s="90"/>
      <c r="P251" s="243">
        <f>O251*H251</f>
        <v>0</v>
      </c>
      <c r="Q251" s="243">
        <v>0.46000000000000002</v>
      </c>
      <c r="R251" s="243">
        <f>Q251*H251</f>
        <v>94.391999999999996</v>
      </c>
      <c r="S251" s="243">
        <v>0</v>
      </c>
      <c r="T251" s="244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45" t="s">
        <v>150</v>
      </c>
      <c r="AT251" s="245" t="s">
        <v>146</v>
      </c>
      <c r="AU251" s="245" t="s">
        <v>83</v>
      </c>
      <c r="AY251" s="16" t="s">
        <v>144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6" t="s">
        <v>81</v>
      </c>
      <c r="BK251" s="246">
        <f>ROUND(I251*H251,2)</f>
        <v>0</v>
      </c>
      <c r="BL251" s="16" t="s">
        <v>150</v>
      </c>
      <c r="BM251" s="245" t="s">
        <v>764</v>
      </c>
    </row>
    <row r="252" s="2" customFormat="1">
      <c r="A252" s="37"/>
      <c r="B252" s="38"/>
      <c r="C252" s="39"/>
      <c r="D252" s="247" t="s">
        <v>152</v>
      </c>
      <c r="E252" s="39"/>
      <c r="F252" s="248" t="s">
        <v>352</v>
      </c>
      <c r="G252" s="39"/>
      <c r="H252" s="39"/>
      <c r="I252" s="200"/>
      <c r="J252" s="39"/>
      <c r="K252" s="39"/>
      <c r="L252" s="43"/>
      <c r="M252" s="249"/>
      <c r="N252" s="250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152</v>
      </c>
      <c r="AU252" s="16" t="s">
        <v>83</v>
      </c>
    </row>
    <row r="253" s="13" customFormat="1">
      <c r="A253" s="13"/>
      <c r="B253" s="251"/>
      <c r="C253" s="252"/>
      <c r="D253" s="247" t="s">
        <v>153</v>
      </c>
      <c r="E253" s="253" t="s">
        <v>1</v>
      </c>
      <c r="F253" s="254" t="s">
        <v>703</v>
      </c>
      <c r="G253" s="252"/>
      <c r="H253" s="255">
        <v>18</v>
      </c>
      <c r="I253" s="256"/>
      <c r="J253" s="252"/>
      <c r="K253" s="252"/>
      <c r="L253" s="257"/>
      <c r="M253" s="258"/>
      <c r="N253" s="259"/>
      <c r="O253" s="259"/>
      <c r="P253" s="259"/>
      <c r="Q253" s="259"/>
      <c r="R253" s="259"/>
      <c r="S253" s="259"/>
      <c r="T253" s="26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1" t="s">
        <v>153</v>
      </c>
      <c r="AU253" s="261" t="s">
        <v>83</v>
      </c>
      <c r="AV253" s="13" t="s">
        <v>83</v>
      </c>
      <c r="AW253" s="13" t="s">
        <v>30</v>
      </c>
      <c r="AX253" s="13" t="s">
        <v>73</v>
      </c>
      <c r="AY253" s="261" t="s">
        <v>144</v>
      </c>
    </row>
    <row r="254" s="13" customFormat="1">
      <c r="A254" s="13"/>
      <c r="B254" s="251"/>
      <c r="C254" s="252"/>
      <c r="D254" s="247" t="s">
        <v>153</v>
      </c>
      <c r="E254" s="253" t="s">
        <v>1</v>
      </c>
      <c r="F254" s="254" t="s">
        <v>765</v>
      </c>
      <c r="G254" s="252"/>
      <c r="H254" s="255">
        <v>43.200000000000003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1" t="s">
        <v>153</v>
      </c>
      <c r="AU254" s="261" t="s">
        <v>83</v>
      </c>
      <c r="AV254" s="13" t="s">
        <v>83</v>
      </c>
      <c r="AW254" s="13" t="s">
        <v>30</v>
      </c>
      <c r="AX254" s="13" t="s">
        <v>73</v>
      </c>
      <c r="AY254" s="261" t="s">
        <v>144</v>
      </c>
    </row>
    <row r="255" s="13" customFormat="1">
      <c r="A255" s="13"/>
      <c r="B255" s="251"/>
      <c r="C255" s="252"/>
      <c r="D255" s="247" t="s">
        <v>153</v>
      </c>
      <c r="E255" s="253" t="s">
        <v>1</v>
      </c>
      <c r="F255" s="254" t="s">
        <v>704</v>
      </c>
      <c r="G255" s="252"/>
      <c r="H255" s="255">
        <v>144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1" t="s">
        <v>153</v>
      </c>
      <c r="AU255" s="261" t="s">
        <v>83</v>
      </c>
      <c r="AV255" s="13" t="s">
        <v>83</v>
      </c>
      <c r="AW255" s="13" t="s">
        <v>30</v>
      </c>
      <c r="AX255" s="13" t="s">
        <v>73</v>
      </c>
      <c r="AY255" s="261" t="s">
        <v>144</v>
      </c>
    </row>
    <row r="256" s="14" customFormat="1">
      <c r="A256" s="14"/>
      <c r="B256" s="262"/>
      <c r="C256" s="263"/>
      <c r="D256" s="247" t="s">
        <v>153</v>
      </c>
      <c r="E256" s="264" t="s">
        <v>1</v>
      </c>
      <c r="F256" s="265" t="s">
        <v>156</v>
      </c>
      <c r="G256" s="263"/>
      <c r="H256" s="266">
        <v>205.19999999999999</v>
      </c>
      <c r="I256" s="267"/>
      <c r="J256" s="263"/>
      <c r="K256" s="263"/>
      <c r="L256" s="268"/>
      <c r="M256" s="269"/>
      <c r="N256" s="270"/>
      <c r="O256" s="270"/>
      <c r="P256" s="270"/>
      <c r="Q256" s="270"/>
      <c r="R256" s="270"/>
      <c r="S256" s="270"/>
      <c r="T256" s="27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72" t="s">
        <v>153</v>
      </c>
      <c r="AU256" s="272" t="s">
        <v>83</v>
      </c>
      <c r="AV256" s="14" t="s">
        <v>150</v>
      </c>
      <c r="AW256" s="14" t="s">
        <v>30</v>
      </c>
      <c r="AX256" s="14" t="s">
        <v>81</v>
      </c>
      <c r="AY256" s="272" t="s">
        <v>144</v>
      </c>
    </row>
    <row r="257" s="2" customFormat="1" ht="22.2" customHeight="1">
      <c r="A257" s="37"/>
      <c r="B257" s="38"/>
      <c r="C257" s="233" t="s">
        <v>345</v>
      </c>
      <c r="D257" s="233" t="s">
        <v>146</v>
      </c>
      <c r="E257" s="234" t="s">
        <v>357</v>
      </c>
      <c r="F257" s="235" t="s">
        <v>358</v>
      </c>
      <c r="G257" s="236" t="s">
        <v>149</v>
      </c>
      <c r="H257" s="237">
        <v>162</v>
      </c>
      <c r="I257" s="238"/>
      <c r="J257" s="239">
        <f>ROUND(I257*H257,2)</f>
        <v>0</v>
      </c>
      <c r="K257" s="240"/>
      <c r="L257" s="43"/>
      <c r="M257" s="241" t="s">
        <v>1</v>
      </c>
      <c r="N257" s="242" t="s">
        <v>38</v>
      </c>
      <c r="O257" s="90"/>
      <c r="P257" s="243">
        <f>O257*H257</f>
        <v>0</v>
      </c>
      <c r="Q257" s="243">
        <v>0.345383</v>
      </c>
      <c r="R257" s="243">
        <f>Q257*H257</f>
        <v>55.952045999999996</v>
      </c>
      <c r="S257" s="243">
        <v>0</v>
      </c>
      <c r="T257" s="24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45" t="s">
        <v>150</v>
      </c>
      <c r="AT257" s="245" t="s">
        <v>146</v>
      </c>
      <c r="AU257" s="245" t="s">
        <v>83</v>
      </c>
      <c r="AY257" s="16" t="s">
        <v>144</v>
      </c>
      <c r="BE257" s="246">
        <f>IF(N257="základní",J257,0)</f>
        <v>0</v>
      </c>
      <c r="BF257" s="246">
        <f>IF(N257="snížená",J257,0)</f>
        <v>0</v>
      </c>
      <c r="BG257" s="246">
        <f>IF(N257="zákl. přenesená",J257,0)</f>
        <v>0</v>
      </c>
      <c r="BH257" s="246">
        <f>IF(N257="sníž. přenesená",J257,0)</f>
        <v>0</v>
      </c>
      <c r="BI257" s="246">
        <f>IF(N257="nulová",J257,0)</f>
        <v>0</v>
      </c>
      <c r="BJ257" s="16" t="s">
        <v>81</v>
      </c>
      <c r="BK257" s="246">
        <f>ROUND(I257*H257,2)</f>
        <v>0</v>
      </c>
      <c r="BL257" s="16" t="s">
        <v>150</v>
      </c>
      <c r="BM257" s="245" t="s">
        <v>766</v>
      </c>
    </row>
    <row r="258" s="2" customFormat="1">
      <c r="A258" s="37"/>
      <c r="B258" s="38"/>
      <c r="C258" s="39"/>
      <c r="D258" s="247" t="s">
        <v>152</v>
      </c>
      <c r="E258" s="39"/>
      <c r="F258" s="248" t="s">
        <v>358</v>
      </c>
      <c r="G258" s="39"/>
      <c r="H258" s="39"/>
      <c r="I258" s="200"/>
      <c r="J258" s="39"/>
      <c r="K258" s="39"/>
      <c r="L258" s="43"/>
      <c r="M258" s="249"/>
      <c r="N258" s="250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152</v>
      </c>
      <c r="AU258" s="16" t="s">
        <v>83</v>
      </c>
    </row>
    <row r="259" s="13" customFormat="1">
      <c r="A259" s="13"/>
      <c r="B259" s="251"/>
      <c r="C259" s="252"/>
      <c r="D259" s="247" t="s">
        <v>153</v>
      </c>
      <c r="E259" s="253" t="s">
        <v>1</v>
      </c>
      <c r="F259" s="254" t="s">
        <v>703</v>
      </c>
      <c r="G259" s="252"/>
      <c r="H259" s="255">
        <v>18</v>
      </c>
      <c r="I259" s="256"/>
      <c r="J259" s="252"/>
      <c r="K259" s="252"/>
      <c r="L259" s="257"/>
      <c r="M259" s="258"/>
      <c r="N259" s="259"/>
      <c r="O259" s="259"/>
      <c r="P259" s="259"/>
      <c r="Q259" s="259"/>
      <c r="R259" s="259"/>
      <c r="S259" s="259"/>
      <c r="T259" s="26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1" t="s">
        <v>153</v>
      </c>
      <c r="AU259" s="261" t="s">
        <v>83</v>
      </c>
      <c r="AV259" s="13" t="s">
        <v>83</v>
      </c>
      <c r="AW259" s="13" t="s">
        <v>30</v>
      </c>
      <c r="AX259" s="13" t="s">
        <v>73</v>
      </c>
      <c r="AY259" s="261" t="s">
        <v>144</v>
      </c>
    </row>
    <row r="260" s="13" customFormat="1">
      <c r="A260" s="13"/>
      <c r="B260" s="251"/>
      <c r="C260" s="252"/>
      <c r="D260" s="247" t="s">
        <v>153</v>
      </c>
      <c r="E260" s="253" t="s">
        <v>1</v>
      </c>
      <c r="F260" s="254" t="s">
        <v>704</v>
      </c>
      <c r="G260" s="252"/>
      <c r="H260" s="255">
        <v>144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1" t="s">
        <v>153</v>
      </c>
      <c r="AU260" s="261" t="s">
        <v>83</v>
      </c>
      <c r="AV260" s="13" t="s">
        <v>83</v>
      </c>
      <c r="AW260" s="13" t="s">
        <v>30</v>
      </c>
      <c r="AX260" s="13" t="s">
        <v>73</v>
      </c>
      <c r="AY260" s="261" t="s">
        <v>144</v>
      </c>
    </row>
    <row r="261" s="14" customFormat="1">
      <c r="A261" s="14"/>
      <c r="B261" s="262"/>
      <c r="C261" s="263"/>
      <c r="D261" s="247" t="s">
        <v>153</v>
      </c>
      <c r="E261" s="264" t="s">
        <v>1</v>
      </c>
      <c r="F261" s="265" t="s">
        <v>156</v>
      </c>
      <c r="G261" s="263"/>
      <c r="H261" s="266">
        <v>162</v>
      </c>
      <c r="I261" s="267"/>
      <c r="J261" s="263"/>
      <c r="K261" s="263"/>
      <c r="L261" s="268"/>
      <c r="M261" s="269"/>
      <c r="N261" s="270"/>
      <c r="O261" s="270"/>
      <c r="P261" s="270"/>
      <c r="Q261" s="270"/>
      <c r="R261" s="270"/>
      <c r="S261" s="270"/>
      <c r="T261" s="27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2" t="s">
        <v>153</v>
      </c>
      <c r="AU261" s="272" t="s">
        <v>83</v>
      </c>
      <c r="AV261" s="14" t="s">
        <v>150</v>
      </c>
      <c r="AW261" s="14" t="s">
        <v>30</v>
      </c>
      <c r="AX261" s="14" t="s">
        <v>81</v>
      </c>
      <c r="AY261" s="272" t="s">
        <v>144</v>
      </c>
    </row>
    <row r="262" s="2" customFormat="1" ht="30" customHeight="1">
      <c r="A262" s="37"/>
      <c r="B262" s="38"/>
      <c r="C262" s="233" t="s">
        <v>350</v>
      </c>
      <c r="D262" s="233" t="s">
        <v>146</v>
      </c>
      <c r="E262" s="234" t="s">
        <v>361</v>
      </c>
      <c r="F262" s="235" t="s">
        <v>362</v>
      </c>
      <c r="G262" s="236" t="s">
        <v>149</v>
      </c>
      <c r="H262" s="237">
        <v>36</v>
      </c>
      <c r="I262" s="238"/>
      <c r="J262" s="239">
        <f>ROUND(I262*H262,2)</f>
        <v>0</v>
      </c>
      <c r="K262" s="240"/>
      <c r="L262" s="43"/>
      <c r="M262" s="241" t="s">
        <v>1</v>
      </c>
      <c r="N262" s="242" t="s">
        <v>38</v>
      </c>
      <c r="O262" s="90"/>
      <c r="P262" s="243">
        <f>O262*H262</f>
        <v>0</v>
      </c>
      <c r="Q262" s="243">
        <v>0</v>
      </c>
      <c r="R262" s="243">
        <f>Q262*H262</f>
        <v>0</v>
      </c>
      <c r="S262" s="243">
        <v>0</v>
      </c>
      <c r="T262" s="244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45" t="s">
        <v>150</v>
      </c>
      <c r="AT262" s="245" t="s">
        <v>146</v>
      </c>
      <c r="AU262" s="245" t="s">
        <v>83</v>
      </c>
      <c r="AY262" s="16" t="s">
        <v>144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6" t="s">
        <v>81</v>
      </c>
      <c r="BK262" s="246">
        <f>ROUND(I262*H262,2)</f>
        <v>0</v>
      </c>
      <c r="BL262" s="16" t="s">
        <v>150</v>
      </c>
      <c r="BM262" s="245" t="s">
        <v>767</v>
      </c>
    </row>
    <row r="263" s="2" customFormat="1">
      <c r="A263" s="37"/>
      <c r="B263" s="38"/>
      <c r="C263" s="39"/>
      <c r="D263" s="247" t="s">
        <v>152</v>
      </c>
      <c r="E263" s="39"/>
      <c r="F263" s="248" t="s">
        <v>362</v>
      </c>
      <c r="G263" s="39"/>
      <c r="H263" s="39"/>
      <c r="I263" s="200"/>
      <c r="J263" s="39"/>
      <c r="K263" s="39"/>
      <c r="L263" s="43"/>
      <c r="M263" s="249"/>
      <c r="N263" s="250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152</v>
      </c>
      <c r="AU263" s="16" t="s">
        <v>83</v>
      </c>
    </row>
    <row r="264" s="13" customFormat="1">
      <c r="A264" s="13"/>
      <c r="B264" s="251"/>
      <c r="C264" s="252"/>
      <c r="D264" s="247" t="s">
        <v>153</v>
      </c>
      <c r="E264" s="253" t="s">
        <v>1</v>
      </c>
      <c r="F264" s="254" t="s">
        <v>768</v>
      </c>
      <c r="G264" s="252"/>
      <c r="H264" s="255">
        <v>36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1" t="s">
        <v>153</v>
      </c>
      <c r="AU264" s="261" t="s">
        <v>83</v>
      </c>
      <c r="AV264" s="13" t="s">
        <v>83</v>
      </c>
      <c r="AW264" s="13" t="s">
        <v>30</v>
      </c>
      <c r="AX264" s="13" t="s">
        <v>81</v>
      </c>
      <c r="AY264" s="261" t="s">
        <v>144</v>
      </c>
    </row>
    <row r="265" s="12" customFormat="1" ht="22.8" customHeight="1">
      <c r="A265" s="12"/>
      <c r="B265" s="217"/>
      <c r="C265" s="218"/>
      <c r="D265" s="219" t="s">
        <v>72</v>
      </c>
      <c r="E265" s="231" t="s">
        <v>187</v>
      </c>
      <c r="F265" s="231" t="s">
        <v>365</v>
      </c>
      <c r="G265" s="218"/>
      <c r="H265" s="218"/>
      <c r="I265" s="221"/>
      <c r="J265" s="232">
        <f>BK265</f>
        <v>0</v>
      </c>
      <c r="K265" s="218"/>
      <c r="L265" s="223"/>
      <c r="M265" s="224"/>
      <c r="N265" s="225"/>
      <c r="O265" s="225"/>
      <c r="P265" s="226">
        <f>SUM(P266:P306)</f>
        <v>0</v>
      </c>
      <c r="Q265" s="225"/>
      <c r="R265" s="226">
        <f>SUM(R266:R306)</f>
        <v>52.728629239999997</v>
      </c>
      <c r="S265" s="225"/>
      <c r="T265" s="227">
        <f>SUM(T266:T306)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8" t="s">
        <v>81</v>
      </c>
      <c r="AT265" s="229" t="s">
        <v>72</v>
      </c>
      <c r="AU265" s="229" t="s">
        <v>81</v>
      </c>
      <c r="AY265" s="228" t="s">
        <v>144</v>
      </c>
      <c r="BK265" s="230">
        <f>SUM(BK266:BK306)</f>
        <v>0</v>
      </c>
    </row>
    <row r="266" s="2" customFormat="1" ht="30" customHeight="1">
      <c r="A266" s="37"/>
      <c r="B266" s="38"/>
      <c r="C266" s="233" t="s">
        <v>356</v>
      </c>
      <c r="D266" s="233" t="s">
        <v>146</v>
      </c>
      <c r="E266" s="234" t="s">
        <v>376</v>
      </c>
      <c r="F266" s="235" t="s">
        <v>377</v>
      </c>
      <c r="G266" s="236" t="s">
        <v>290</v>
      </c>
      <c r="H266" s="237">
        <v>238</v>
      </c>
      <c r="I266" s="238"/>
      <c r="J266" s="239">
        <f>ROUND(I266*H266,2)</f>
        <v>0</v>
      </c>
      <c r="K266" s="240"/>
      <c r="L266" s="43"/>
      <c r="M266" s="241" t="s">
        <v>1</v>
      </c>
      <c r="N266" s="242" t="s">
        <v>38</v>
      </c>
      <c r="O266" s="90"/>
      <c r="P266" s="243">
        <f>O266*H266</f>
        <v>0</v>
      </c>
      <c r="Q266" s="243">
        <v>1.1E-05</v>
      </c>
      <c r="R266" s="243">
        <f>Q266*H266</f>
        <v>0.0026180000000000001</v>
      </c>
      <c r="S266" s="243">
        <v>0</v>
      </c>
      <c r="T266" s="244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45" t="s">
        <v>150</v>
      </c>
      <c r="AT266" s="245" t="s">
        <v>146</v>
      </c>
      <c r="AU266" s="245" t="s">
        <v>83</v>
      </c>
      <c r="AY266" s="16" t="s">
        <v>144</v>
      </c>
      <c r="BE266" s="246">
        <f>IF(N266="základní",J266,0)</f>
        <v>0</v>
      </c>
      <c r="BF266" s="246">
        <f>IF(N266="snížená",J266,0)</f>
        <v>0</v>
      </c>
      <c r="BG266" s="246">
        <f>IF(N266="zákl. přenesená",J266,0)</f>
        <v>0</v>
      </c>
      <c r="BH266" s="246">
        <f>IF(N266="sníž. přenesená",J266,0)</f>
        <v>0</v>
      </c>
      <c r="BI266" s="246">
        <f>IF(N266="nulová",J266,0)</f>
        <v>0</v>
      </c>
      <c r="BJ266" s="16" t="s">
        <v>81</v>
      </c>
      <c r="BK266" s="246">
        <f>ROUND(I266*H266,2)</f>
        <v>0</v>
      </c>
      <c r="BL266" s="16" t="s">
        <v>150</v>
      </c>
      <c r="BM266" s="245" t="s">
        <v>769</v>
      </c>
    </row>
    <row r="267" s="2" customFormat="1">
      <c r="A267" s="37"/>
      <c r="B267" s="38"/>
      <c r="C267" s="39"/>
      <c r="D267" s="247" t="s">
        <v>152</v>
      </c>
      <c r="E267" s="39"/>
      <c r="F267" s="248" t="s">
        <v>377</v>
      </c>
      <c r="G267" s="39"/>
      <c r="H267" s="39"/>
      <c r="I267" s="200"/>
      <c r="J267" s="39"/>
      <c r="K267" s="39"/>
      <c r="L267" s="43"/>
      <c r="M267" s="249"/>
      <c r="N267" s="250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152</v>
      </c>
      <c r="AU267" s="16" t="s">
        <v>83</v>
      </c>
    </row>
    <row r="268" s="2" customFormat="1" ht="14.4" customHeight="1">
      <c r="A268" s="37"/>
      <c r="B268" s="38"/>
      <c r="C268" s="273" t="s">
        <v>360</v>
      </c>
      <c r="D268" s="273" t="s">
        <v>240</v>
      </c>
      <c r="E268" s="274" t="s">
        <v>381</v>
      </c>
      <c r="F268" s="275" t="s">
        <v>382</v>
      </c>
      <c r="G268" s="276" t="s">
        <v>290</v>
      </c>
      <c r="H268" s="277">
        <v>245.13999999999999</v>
      </c>
      <c r="I268" s="278"/>
      <c r="J268" s="279">
        <f>ROUND(I268*H268,2)</f>
        <v>0</v>
      </c>
      <c r="K268" s="280"/>
      <c r="L268" s="281"/>
      <c r="M268" s="282" t="s">
        <v>1</v>
      </c>
      <c r="N268" s="283" t="s">
        <v>38</v>
      </c>
      <c r="O268" s="90"/>
      <c r="P268" s="243">
        <f>O268*H268</f>
        <v>0</v>
      </c>
      <c r="Q268" s="243">
        <v>0.0026700000000000001</v>
      </c>
      <c r="R268" s="243">
        <f>Q268*H268</f>
        <v>0.65452379999999999</v>
      </c>
      <c r="S268" s="243">
        <v>0</v>
      </c>
      <c r="T268" s="244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45" t="s">
        <v>187</v>
      </c>
      <c r="AT268" s="245" t="s">
        <v>240</v>
      </c>
      <c r="AU268" s="245" t="s">
        <v>83</v>
      </c>
      <c r="AY268" s="16" t="s">
        <v>144</v>
      </c>
      <c r="BE268" s="246">
        <f>IF(N268="základní",J268,0)</f>
        <v>0</v>
      </c>
      <c r="BF268" s="246">
        <f>IF(N268="snížená",J268,0)</f>
        <v>0</v>
      </c>
      <c r="BG268" s="246">
        <f>IF(N268="zákl. přenesená",J268,0)</f>
        <v>0</v>
      </c>
      <c r="BH268" s="246">
        <f>IF(N268="sníž. přenesená",J268,0)</f>
        <v>0</v>
      </c>
      <c r="BI268" s="246">
        <f>IF(N268="nulová",J268,0)</f>
        <v>0</v>
      </c>
      <c r="BJ268" s="16" t="s">
        <v>81</v>
      </c>
      <c r="BK268" s="246">
        <f>ROUND(I268*H268,2)</f>
        <v>0</v>
      </c>
      <c r="BL268" s="16" t="s">
        <v>150</v>
      </c>
      <c r="BM268" s="245" t="s">
        <v>770</v>
      </c>
    </row>
    <row r="269" s="2" customFormat="1">
      <c r="A269" s="37"/>
      <c r="B269" s="38"/>
      <c r="C269" s="39"/>
      <c r="D269" s="247" t="s">
        <v>152</v>
      </c>
      <c r="E269" s="39"/>
      <c r="F269" s="248" t="s">
        <v>382</v>
      </c>
      <c r="G269" s="39"/>
      <c r="H269" s="39"/>
      <c r="I269" s="200"/>
      <c r="J269" s="39"/>
      <c r="K269" s="39"/>
      <c r="L269" s="43"/>
      <c r="M269" s="249"/>
      <c r="N269" s="250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152</v>
      </c>
      <c r="AU269" s="16" t="s">
        <v>83</v>
      </c>
    </row>
    <row r="270" s="13" customFormat="1">
      <c r="A270" s="13"/>
      <c r="B270" s="251"/>
      <c r="C270" s="252"/>
      <c r="D270" s="247" t="s">
        <v>153</v>
      </c>
      <c r="E270" s="253" t="s">
        <v>1</v>
      </c>
      <c r="F270" s="254" t="s">
        <v>771</v>
      </c>
      <c r="G270" s="252"/>
      <c r="H270" s="255">
        <v>245.13999999999999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6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1" t="s">
        <v>153</v>
      </c>
      <c r="AU270" s="261" t="s">
        <v>83</v>
      </c>
      <c r="AV270" s="13" t="s">
        <v>83</v>
      </c>
      <c r="AW270" s="13" t="s">
        <v>30</v>
      </c>
      <c r="AX270" s="13" t="s">
        <v>81</v>
      </c>
      <c r="AY270" s="261" t="s">
        <v>144</v>
      </c>
    </row>
    <row r="271" s="2" customFormat="1" ht="30" customHeight="1">
      <c r="A271" s="37"/>
      <c r="B271" s="38"/>
      <c r="C271" s="233" t="s">
        <v>366</v>
      </c>
      <c r="D271" s="233" t="s">
        <v>146</v>
      </c>
      <c r="E271" s="234" t="s">
        <v>395</v>
      </c>
      <c r="F271" s="235" t="s">
        <v>396</v>
      </c>
      <c r="G271" s="236" t="s">
        <v>283</v>
      </c>
      <c r="H271" s="237">
        <v>22</v>
      </c>
      <c r="I271" s="238"/>
      <c r="J271" s="239">
        <f>ROUND(I271*H271,2)</f>
        <v>0</v>
      </c>
      <c r="K271" s="240"/>
      <c r="L271" s="43"/>
      <c r="M271" s="241" t="s">
        <v>1</v>
      </c>
      <c r="N271" s="242" t="s">
        <v>38</v>
      </c>
      <c r="O271" s="90"/>
      <c r="P271" s="243">
        <f>O271*H271</f>
        <v>0</v>
      </c>
      <c r="Q271" s="243">
        <v>3.7500000000000001E-06</v>
      </c>
      <c r="R271" s="243">
        <f>Q271*H271</f>
        <v>8.25E-05</v>
      </c>
      <c r="S271" s="243">
        <v>0</v>
      </c>
      <c r="T271" s="244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45" t="s">
        <v>150</v>
      </c>
      <c r="AT271" s="245" t="s">
        <v>146</v>
      </c>
      <c r="AU271" s="245" t="s">
        <v>83</v>
      </c>
      <c r="AY271" s="16" t="s">
        <v>144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6" t="s">
        <v>81</v>
      </c>
      <c r="BK271" s="246">
        <f>ROUND(I271*H271,2)</f>
        <v>0</v>
      </c>
      <c r="BL271" s="16" t="s">
        <v>150</v>
      </c>
      <c r="BM271" s="245" t="s">
        <v>772</v>
      </c>
    </row>
    <row r="272" s="2" customFormat="1">
      <c r="A272" s="37"/>
      <c r="B272" s="38"/>
      <c r="C272" s="39"/>
      <c r="D272" s="247" t="s">
        <v>152</v>
      </c>
      <c r="E272" s="39"/>
      <c r="F272" s="248" t="s">
        <v>396</v>
      </c>
      <c r="G272" s="39"/>
      <c r="H272" s="39"/>
      <c r="I272" s="200"/>
      <c r="J272" s="39"/>
      <c r="K272" s="39"/>
      <c r="L272" s="43"/>
      <c r="M272" s="249"/>
      <c r="N272" s="250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152</v>
      </c>
      <c r="AU272" s="16" t="s">
        <v>83</v>
      </c>
    </row>
    <row r="273" s="2" customFormat="1" ht="14.4" customHeight="1">
      <c r="A273" s="37"/>
      <c r="B273" s="38"/>
      <c r="C273" s="273" t="s">
        <v>370</v>
      </c>
      <c r="D273" s="273" t="s">
        <v>240</v>
      </c>
      <c r="E273" s="274" t="s">
        <v>399</v>
      </c>
      <c r="F273" s="275" t="s">
        <v>400</v>
      </c>
      <c r="G273" s="276" t="s">
        <v>283</v>
      </c>
      <c r="H273" s="277">
        <v>22</v>
      </c>
      <c r="I273" s="278"/>
      <c r="J273" s="279">
        <f>ROUND(I273*H273,2)</f>
        <v>0</v>
      </c>
      <c r="K273" s="280"/>
      <c r="L273" s="281"/>
      <c r="M273" s="282" t="s">
        <v>1</v>
      </c>
      <c r="N273" s="283" t="s">
        <v>38</v>
      </c>
      <c r="O273" s="90"/>
      <c r="P273" s="243">
        <f>O273*H273</f>
        <v>0</v>
      </c>
      <c r="Q273" s="243">
        <v>0.00064999999999999997</v>
      </c>
      <c r="R273" s="243">
        <f>Q273*H273</f>
        <v>0.0143</v>
      </c>
      <c r="S273" s="243">
        <v>0</v>
      </c>
      <c r="T273" s="244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45" t="s">
        <v>187</v>
      </c>
      <c r="AT273" s="245" t="s">
        <v>240</v>
      </c>
      <c r="AU273" s="245" t="s">
        <v>83</v>
      </c>
      <c r="AY273" s="16" t="s">
        <v>144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6" t="s">
        <v>81</v>
      </c>
      <c r="BK273" s="246">
        <f>ROUND(I273*H273,2)</f>
        <v>0</v>
      </c>
      <c r="BL273" s="16" t="s">
        <v>150</v>
      </c>
      <c r="BM273" s="245" t="s">
        <v>773</v>
      </c>
    </row>
    <row r="274" s="2" customFormat="1">
      <c r="A274" s="37"/>
      <c r="B274" s="38"/>
      <c r="C274" s="39"/>
      <c r="D274" s="247" t="s">
        <v>152</v>
      </c>
      <c r="E274" s="39"/>
      <c r="F274" s="248" t="s">
        <v>400</v>
      </c>
      <c r="G274" s="39"/>
      <c r="H274" s="39"/>
      <c r="I274" s="200"/>
      <c r="J274" s="39"/>
      <c r="K274" s="39"/>
      <c r="L274" s="43"/>
      <c r="M274" s="249"/>
      <c r="N274" s="250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152</v>
      </c>
      <c r="AU274" s="16" t="s">
        <v>83</v>
      </c>
    </row>
    <row r="275" s="2" customFormat="1" ht="30" customHeight="1">
      <c r="A275" s="37"/>
      <c r="B275" s="38"/>
      <c r="C275" s="233" t="s">
        <v>375</v>
      </c>
      <c r="D275" s="233" t="s">
        <v>146</v>
      </c>
      <c r="E275" s="234" t="s">
        <v>403</v>
      </c>
      <c r="F275" s="235" t="s">
        <v>404</v>
      </c>
      <c r="G275" s="236" t="s">
        <v>283</v>
      </c>
      <c r="H275" s="237">
        <v>5</v>
      </c>
      <c r="I275" s="238"/>
      <c r="J275" s="239">
        <f>ROUND(I275*H275,2)</f>
        <v>0</v>
      </c>
      <c r="K275" s="240"/>
      <c r="L275" s="43"/>
      <c r="M275" s="241" t="s">
        <v>1</v>
      </c>
      <c r="N275" s="242" t="s">
        <v>38</v>
      </c>
      <c r="O275" s="90"/>
      <c r="P275" s="243">
        <f>O275*H275</f>
        <v>0</v>
      </c>
      <c r="Q275" s="243">
        <v>7.5000000000000002E-06</v>
      </c>
      <c r="R275" s="243">
        <f>Q275*H275</f>
        <v>3.7500000000000003E-05</v>
      </c>
      <c r="S275" s="243">
        <v>0</v>
      </c>
      <c r="T275" s="244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45" t="s">
        <v>150</v>
      </c>
      <c r="AT275" s="245" t="s">
        <v>146</v>
      </c>
      <c r="AU275" s="245" t="s">
        <v>83</v>
      </c>
      <c r="AY275" s="16" t="s">
        <v>144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6" t="s">
        <v>81</v>
      </c>
      <c r="BK275" s="246">
        <f>ROUND(I275*H275,2)</f>
        <v>0</v>
      </c>
      <c r="BL275" s="16" t="s">
        <v>150</v>
      </c>
      <c r="BM275" s="245" t="s">
        <v>774</v>
      </c>
    </row>
    <row r="276" s="2" customFormat="1">
      <c r="A276" s="37"/>
      <c r="B276" s="38"/>
      <c r="C276" s="39"/>
      <c r="D276" s="247" t="s">
        <v>152</v>
      </c>
      <c r="E276" s="39"/>
      <c r="F276" s="248" t="s">
        <v>404</v>
      </c>
      <c r="G276" s="39"/>
      <c r="H276" s="39"/>
      <c r="I276" s="200"/>
      <c r="J276" s="39"/>
      <c r="K276" s="39"/>
      <c r="L276" s="43"/>
      <c r="M276" s="249"/>
      <c r="N276" s="250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152</v>
      </c>
      <c r="AU276" s="16" t="s">
        <v>83</v>
      </c>
    </row>
    <row r="277" s="2" customFormat="1" ht="14.4" customHeight="1">
      <c r="A277" s="37"/>
      <c r="B277" s="38"/>
      <c r="C277" s="273" t="s">
        <v>380</v>
      </c>
      <c r="D277" s="273" t="s">
        <v>240</v>
      </c>
      <c r="E277" s="274" t="s">
        <v>407</v>
      </c>
      <c r="F277" s="275" t="s">
        <v>408</v>
      </c>
      <c r="G277" s="276" t="s">
        <v>283</v>
      </c>
      <c r="H277" s="277">
        <v>5</v>
      </c>
      <c r="I277" s="278"/>
      <c r="J277" s="279">
        <f>ROUND(I277*H277,2)</f>
        <v>0</v>
      </c>
      <c r="K277" s="280"/>
      <c r="L277" s="281"/>
      <c r="M277" s="282" t="s">
        <v>1</v>
      </c>
      <c r="N277" s="283" t="s">
        <v>38</v>
      </c>
      <c r="O277" s="90"/>
      <c r="P277" s="243">
        <f>O277*H277</f>
        <v>0</v>
      </c>
      <c r="Q277" s="243">
        <v>0.0015399999999999999</v>
      </c>
      <c r="R277" s="243">
        <f>Q277*H277</f>
        <v>0.0076999999999999994</v>
      </c>
      <c r="S277" s="243">
        <v>0</v>
      </c>
      <c r="T277" s="244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45" t="s">
        <v>187</v>
      </c>
      <c r="AT277" s="245" t="s">
        <v>240</v>
      </c>
      <c r="AU277" s="245" t="s">
        <v>83</v>
      </c>
      <c r="AY277" s="16" t="s">
        <v>144</v>
      </c>
      <c r="BE277" s="246">
        <f>IF(N277="základní",J277,0)</f>
        <v>0</v>
      </c>
      <c r="BF277" s="246">
        <f>IF(N277="snížená",J277,0)</f>
        <v>0</v>
      </c>
      <c r="BG277" s="246">
        <f>IF(N277="zákl. přenesená",J277,0)</f>
        <v>0</v>
      </c>
      <c r="BH277" s="246">
        <f>IF(N277="sníž. přenesená",J277,0)</f>
        <v>0</v>
      </c>
      <c r="BI277" s="246">
        <f>IF(N277="nulová",J277,0)</f>
        <v>0</v>
      </c>
      <c r="BJ277" s="16" t="s">
        <v>81</v>
      </c>
      <c r="BK277" s="246">
        <f>ROUND(I277*H277,2)</f>
        <v>0</v>
      </c>
      <c r="BL277" s="16" t="s">
        <v>150</v>
      </c>
      <c r="BM277" s="245" t="s">
        <v>775</v>
      </c>
    </row>
    <row r="278" s="2" customFormat="1">
      <c r="A278" s="37"/>
      <c r="B278" s="38"/>
      <c r="C278" s="39"/>
      <c r="D278" s="247" t="s">
        <v>152</v>
      </c>
      <c r="E278" s="39"/>
      <c r="F278" s="248" t="s">
        <v>408</v>
      </c>
      <c r="G278" s="39"/>
      <c r="H278" s="39"/>
      <c r="I278" s="200"/>
      <c r="J278" s="39"/>
      <c r="K278" s="39"/>
      <c r="L278" s="43"/>
      <c r="M278" s="249"/>
      <c r="N278" s="250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152</v>
      </c>
      <c r="AU278" s="16" t="s">
        <v>83</v>
      </c>
    </row>
    <row r="279" s="2" customFormat="1" ht="30" customHeight="1">
      <c r="A279" s="37"/>
      <c r="B279" s="38"/>
      <c r="C279" s="233" t="s">
        <v>385</v>
      </c>
      <c r="D279" s="233" t="s">
        <v>146</v>
      </c>
      <c r="E279" s="234" t="s">
        <v>428</v>
      </c>
      <c r="F279" s="235" t="s">
        <v>429</v>
      </c>
      <c r="G279" s="236" t="s">
        <v>283</v>
      </c>
      <c r="H279" s="237">
        <v>10</v>
      </c>
      <c r="I279" s="238"/>
      <c r="J279" s="239">
        <f>ROUND(I279*H279,2)</f>
        <v>0</v>
      </c>
      <c r="K279" s="240"/>
      <c r="L279" s="43"/>
      <c r="M279" s="241" t="s">
        <v>1</v>
      </c>
      <c r="N279" s="242" t="s">
        <v>38</v>
      </c>
      <c r="O279" s="90"/>
      <c r="P279" s="243">
        <f>O279*H279</f>
        <v>0</v>
      </c>
      <c r="Q279" s="243">
        <v>2.1167649439999998</v>
      </c>
      <c r="R279" s="243">
        <f>Q279*H279</f>
        <v>21.167649439999998</v>
      </c>
      <c r="S279" s="243">
        <v>0</v>
      </c>
      <c r="T279" s="244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45" t="s">
        <v>150</v>
      </c>
      <c r="AT279" s="245" t="s">
        <v>146</v>
      </c>
      <c r="AU279" s="245" t="s">
        <v>83</v>
      </c>
      <c r="AY279" s="16" t="s">
        <v>144</v>
      </c>
      <c r="BE279" s="246">
        <f>IF(N279="základní",J279,0)</f>
        <v>0</v>
      </c>
      <c r="BF279" s="246">
        <f>IF(N279="snížená",J279,0)</f>
        <v>0</v>
      </c>
      <c r="BG279" s="246">
        <f>IF(N279="zákl. přenesená",J279,0)</f>
        <v>0</v>
      </c>
      <c r="BH279" s="246">
        <f>IF(N279="sníž. přenesená",J279,0)</f>
        <v>0</v>
      </c>
      <c r="BI279" s="246">
        <f>IF(N279="nulová",J279,0)</f>
        <v>0</v>
      </c>
      <c r="BJ279" s="16" t="s">
        <v>81</v>
      </c>
      <c r="BK279" s="246">
        <f>ROUND(I279*H279,2)</f>
        <v>0</v>
      </c>
      <c r="BL279" s="16" t="s">
        <v>150</v>
      </c>
      <c r="BM279" s="245" t="s">
        <v>776</v>
      </c>
    </row>
    <row r="280" s="2" customFormat="1">
      <c r="A280" s="37"/>
      <c r="B280" s="38"/>
      <c r="C280" s="39"/>
      <c r="D280" s="247" t="s">
        <v>152</v>
      </c>
      <c r="E280" s="39"/>
      <c r="F280" s="248" t="s">
        <v>429</v>
      </c>
      <c r="G280" s="39"/>
      <c r="H280" s="39"/>
      <c r="I280" s="200"/>
      <c r="J280" s="39"/>
      <c r="K280" s="39"/>
      <c r="L280" s="43"/>
      <c r="M280" s="249"/>
      <c r="N280" s="250"/>
      <c r="O280" s="90"/>
      <c r="P280" s="90"/>
      <c r="Q280" s="90"/>
      <c r="R280" s="90"/>
      <c r="S280" s="90"/>
      <c r="T280" s="91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152</v>
      </c>
      <c r="AU280" s="16" t="s">
        <v>83</v>
      </c>
    </row>
    <row r="281" s="2" customFormat="1" ht="22.2" customHeight="1">
      <c r="A281" s="37"/>
      <c r="B281" s="38"/>
      <c r="C281" s="273" t="s">
        <v>389</v>
      </c>
      <c r="D281" s="273" t="s">
        <v>240</v>
      </c>
      <c r="E281" s="274" t="s">
        <v>432</v>
      </c>
      <c r="F281" s="275" t="s">
        <v>433</v>
      </c>
      <c r="G281" s="276" t="s">
        <v>283</v>
      </c>
      <c r="H281" s="277">
        <v>11</v>
      </c>
      <c r="I281" s="278"/>
      <c r="J281" s="279">
        <f>ROUND(I281*H281,2)</f>
        <v>0</v>
      </c>
      <c r="K281" s="280"/>
      <c r="L281" s="281"/>
      <c r="M281" s="282" t="s">
        <v>1</v>
      </c>
      <c r="N281" s="283" t="s">
        <v>38</v>
      </c>
      <c r="O281" s="90"/>
      <c r="P281" s="243">
        <f>O281*H281</f>
        <v>0</v>
      </c>
      <c r="Q281" s="243">
        <v>0.54800000000000004</v>
      </c>
      <c r="R281" s="243">
        <f>Q281*H281</f>
        <v>6.0280000000000005</v>
      </c>
      <c r="S281" s="243">
        <v>0</v>
      </c>
      <c r="T281" s="244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45" t="s">
        <v>187</v>
      </c>
      <c r="AT281" s="245" t="s">
        <v>240</v>
      </c>
      <c r="AU281" s="245" t="s">
        <v>83</v>
      </c>
      <c r="AY281" s="16" t="s">
        <v>144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6" t="s">
        <v>81</v>
      </c>
      <c r="BK281" s="246">
        <f>ROUND(I281*H281,2)</f>
        <v>0</v>
      </c>
      <c r="BL281" s="16" t="s">
        <v>150</v>
      </c>
      <c r="BM281" s="245" t="s">
        <v>777</v>
      </c>
    </row>
    <row r="282" s="2" customFormat="1">
      <c r="A282" s="37"/>
      <c r="B282" s="38"/>
      <c r="C282" s="39"/>
      <c r="D282" s="247" t="s">
        <v>152</v>
      </c>
      <c r="E282" s="39"/>
      <c r="F282" s="248" t="s">
        <v>433</v>
      </c>
      <c r="G282" s="39"/>
      <c r="H282" s="39"/>
      <c r="I282" s="200"/>
      <c r="J282" s="39"/>
      <c r="K282" s="39"/>
      <c r="L282" s="43"/>
      <c r="M282" s="249"/>
      <c r="N282" s="250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152</v>
      </c>
      <c r="AU282" s="16" t="s">
        <v>83</v>
      </c>
    </row>
    <row r="283" s="2" customFormat="1" ht="22.2" customHeight="1">
      <c r="A283" s="37"/>
      <c r="B283" s="38"/>
      <c r="C283" s="273" t="s">
        <v>394</v>
      </c>
      <c r="D283" s="273" t="s">
        <v>240</v>
      </c>
      <c r="E283" s="274" t="s">
        <v>440</v>
      </c>
      <c r="F283" s="275" t="s">
        <v>441</v>
      </c>
      <c r="G283" s="276" t="s">
        <v>283</v>
      </c>
      <c r="H283" s="277">
        <v>1</v>
      </c>
      <c r="I283" s="278"/>
      <c r="J283" s="279">
        <f>ROUND(I283*H283,2)</f>
        <v>0</v>
      </c>
      <c r="K283" s="280"/>
      <c r="L283" s="281"/>
      <c r="M283" s="282" t="s">
        <v>1</v>
      </c>
      <c r="N283" s="283" t="s">
        <v>38</v>
      </c>
      <c r="O283" s="90"/>
      <c r="P283" s="243">
        <f>O283*H283</f>
        <v>0</v>
      </c>
      <c r="Q283" s="243">
        <v>0.254</v>
      </c>
      <c r="R283" s="243">
        <f>Q283*H283</f>
        <v>0.254</v>
      </c>
      <c r="S283" s="243">
        <v>0</v>
      </c>
      <c r="T283" s="244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45" t="s">
        <v>187</v>
      </c>
      <c r="AT283" s="245" t="s">
        <v>240</v>
      </c>
      <c r="AU283" s="245" t="s">
        <v>83</v>
      </c>
      <c r="AY283" s="16" t="s">
        <v>144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16" t="s">
        <v>81</v>
      </c>
      <c r="BK283" s="246">
        <f>ROUND(I283*H283,2)</f>
        <v>0</v>
      </c>
      <c r="BL283" s="16" t="s">
        <v>150</v>
      </c>
      <c r="BM283" s="245" t="s">
        <v>778</v>
      </c>
    </row>
    <row r="284" s="2" customFormat="1">
      <c r="A284" s="37"/>
      <c r="B284" s="38"/>
      <c r="C284" s="39"/>
      <c r="D284" s="247" t="s">
        <v>152</v>
      </c>
      <c r="E284" s="39"/>
      <c r="F284" s="248" t="s">
        <v>441</v>
      </c>
      <c r="G284" s="39"/>
      <c r="H284" s="39"/>
      <c r="I284" s="200"/>
      <c r="J284" s="39"/>
      <c r="K284" s="39"/>
      <c r="L284" s="43"/>
      <c r="M284" s="249"/>
      <c r="N284" s="250"/>
      <c r="O284" s="90"/>
      <c r="P284" s="90"/>
      <c r="Q284" s="90"/>
      <c r="R284" s="90"/>
      <c r="S284" s="90"/>
      <c r="T284" s="91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152</v>
      </c>
      <c r="AU284" s="16" t="s">
        <v>83</v>
      </c>
    </row>
    <row r="285" s="2" customFormat="1" ht="14.4" customHeight="1">
      <c r="A285" s="37"/>
      <c r="B285" s="38"/>
      <c r="C285" s="273" t="s">
        <v>398</v>
      </c>
      <c r="D285" s="273" t="s">
        <v>240</v>
      </c>
      <c r="E285" s="274" t="s">
        <v>452</v>
      </c>
      <c r="F285" s="275" t="s">
        <v>453</v>
      </c>
      <c r="G285" s="276" t="s">
        <v>283</v>
      </c>
      <c r="H285" s="277">
        <v>11</v>
      </c>
      <c r="I285" s="278"/>
      <c r="J285" s="279">
        <f>ROUND(I285*H285,2)</f>
        <v>0</v>
      </c>
      <c r="K285" s="280"/>
      <c r="L285" s="281"/>
      <c r="M285" s="282" t="s">
        <v>1</v>
      </c>
      <c r="N285" s="283" t="s">
        <v>38</v>
      </c>
      <c r="O285" s="90"/>
      <c r="P285" s="243">
        <f>O285*H285</f>
        <v>0</v>
      </c>
      <c r="Q285" s="243">
        <v>0.002</v>
      </c>
      <c r="R285" s="243">
        <f>Q285*H285</f>
        <v>0.021999999999999999</v>
      </c>
      <c r="S285" s="243">
        <v>0</v>
      </c>
      <c r="T285" s="244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45" t="s">
        <v>187</v>
      </c>
      <c r="AT285" s="245" t="s">
        <v>240</v>
      </c>
      <c r="AU285" s="245" t="s">
        <v>83</v>
      </c>
      <c r="AY285" s="16" t="s">
        <v>144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16" t="s">
        <v>81</v>
      </c>
      <c r="BK285" s="246">
        <f>ROUND(I285*H285,2)</f>
        <v>0</v>
      </c>
      <c r="BL285" s="16" t="s">
        <v>150</v>
      </c>
      <c r="BM285" s="245" t="s">
        <v>779</v>
      </c>
    </row>
    <row r="286" s="2" customFormat="1">
      <c r="A286" s="37"/>
      <c r="B286" s="38"/>
      <c r="C286" s="39"/>
      <c r="D286" s="247" t="s">
        <v>152</v>
      </c>
      <c r="E286" s="39"/>
      <c r="F286" s="248" t="s">
        <v>453</v>
      </c>
      <c r="G286" s="39"/>
      <c r="H286" s="39"/>
      <c r="I286" s="200"/>
      <c r="J286" s="39"/>
      <c r="K286" s="39"/>
      <c r="L286" s="43"/>
      <c r="M286" s="249"/>
      <c r="N286" s="250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152</v>
      </c>
      <c r="AU286" s="16" t="s">
        <v>83</v>
      </c>
    </row>
    <row r="287" s="2" customFormat="1" ht="22.2" customHeight="1">
      <c r="A287" s="37"/>
      <c r="B287" s="38"/>
      <c r="C287" s="273" t="s">
        <v>402</v>
      </c>
      <c r="D287" s="273" t="s">
        <v>240</v>
      </c>
      <c r="E287" s="274" t="s">
        <v>456</v>
      </c>
      <c r="F287" s="275" t="s">
        <v>457</v>
      </c>
      <c r="G287" s="276" t="s">
        <v>283</v>
      </c>
      <c r="H287" s="277">
        <v>9</v>
      </c>
      <c r="I287" s="278"/>
      <c r="J287" s="279">
        <f>ROUND(I287*H287,2)</f>
        <v>0</v>
      </c>
      <c r="K287" s="280"/>
      <c r="L287" s="281"/>
      <c r="M287" s="282" t="s">
        <v>1</v>
      </c>
      <c r="N287" s="283" t="s">
        <v>38</v>
      </c>
      <c r="O287" s="90"/>
      <c r="P287" s="243">
        <f>O287*H287</f>
        <v>0</v>
      </c>
      <c r="Q287" s="243">
        <v>1.363</v>
      </c>
      <c r="R287" s="243">
        <f>Q287*H287</f>
        <v>12.267</v>
      </c>
      <c r="S287" s="243">
        <v>0</v>
      </c>
      <c r="T287" s="244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45" t="s">
        <v>187</v>
      </c>
      <c r="AT287" s="245" t="s">
        <v>240</v>
      </c>
      <c r="AU287" s="245" t="s">
        <v>83</v>
      </c>
      <c r="AY287" s="16" t="s">
        <v>144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6" t="s">
        <v>81</v>
      </c>
      <c r="BK287" s="246">
        <f>ROUND(I287*H287,2)</f>
        <v>0</v>
      </c>
      <c r="BL287" s="16" t="s">
        <v>150</v>
      </c>
      <c r="BM287" s="245" t="s">
        <v>780</v>
      </c>
    </row>
    <row r="288" s="2" customFormat="1">
      <c r="A288" s="37"/>
      <c r="B288" s="38"/>
      <c r="C288" s="39"/>
      <c r="D288" s="247" t="s">
        <v>152</v>
      </c>
      <c r="E288" s="39"/>
      <c r="F288" s="248" t="s">
        <v>457</v>
      </c>
      <c r="G288" s="39"/>
      <c r="H288" s="39"/>
      <c r="I288" s="200"/>
      <c r="J288" s="39"/>
      <c r="K288" s="39"/>
      <c r="L288" s="43"/>
      <c r="M288" s="249"/>
      <c r="N288" s="250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152</v>
      </c>
      <c r="AU288" s="16" t="s">
        <v>83</v>
      </c>
    </row>
    <row r="289" s="2" customFormat="1" ht="14.4" customHeight="1">
      <c r="A289" s="37"/>
      <c r="B289" s="38"/>
      <c r="C289" s="273" t="s">
        <v>406</v>
      </c>
      <c r="D289" s="273" t="s">
        <v>240</v>
      </c>
      <c r="E289" s="274" t="s">
        <v>460</v>
      </c>
      <c r="F289" s="275" t="s">
        <v>461</v>
      </c>
      <c r="G289" s="276" t="s">
        <v>283</v>
      </c>
      <c r="H289" s="277">
        <v>1</v>
      </c>
      <c r="I289" s="278"/>
      <c r="J289" s="279">
        <f>ROUND(I289*H289,2)</f>
        <v>0</v>
      </c>
      <c r="K289" s="280"/>
      <c r="L289" s="281"/>
      <c r="M289" s="282" t="s">
        <v>1</v>
      </c>
      <c r="N289" s="283" t="s">
        <v>38</v>
      </c>
      <c r="O289" s="90"/>
      <c r="P289" s="243">
        <f>O289*H289</f>
        <v>0</v>
      </c>
      <c r="Q289" s="243">
        <v>1.8500000000000001</v>
      </c>
      <c r="R289" s="243">
        <f>Q289*H289</f>
        <v>1.8500000000000001</v>
      </c>
      <c r="S289" s="243">
        <v>0</v>
      </c>
      <c r="T289" s="244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45" t="s">
        <v>187</v>
      </c>
      <c r="AT289" s="245" t="s">
        <v>240</v>
      </c>
      <c r="AU289" s="245" t="s">
        <v>83</v>
      </c>
      <c r="AY289" s="16" t="s">
        <v>144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6" t="s">
        <v>81</v>
      </c>
      <c r="BK289" s="246">
        <f>ROUND(I289*H289,2)</f>
        <v>0</v>
      </c>
      <c r="BL289" s="16" t="s">
        <v>150</v>
      </c>
      <c r="BM289" s="245" t="s">
        <v>781</v>
      </c>
    </row>
    <row r="290" s="2" customFormat="1">
      <c r="A290" s="37"/>
      <c r="B290" s="38"/>
      <c r="C290" s="39"/>
      <c r="D290" s="247" t="s">
        <v>152</v>
      </c>
      <c r="E290" s="39"/>
      <c r="F290" s="248" t="s">
        <v>461</v>
      </c>
      <c r="G290" s="39"/>
      <c r="H290" s="39"/>
      <c r="I290" s="200"/>
      <c r="J290" s="39"/>
      <c r="K290" s="39"/>
      <c r="L290" s="43"/>
      <c r="M290" s="249"/>
      <c r="N290" s="250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152</v>
      </c>
      <c r="AU290" s="16" t="s">
        <v>83</v>
      </c>
    </row>
    <row r="291" s="2" customFormat="1" ht="14.4" customHeight="1">
      <c r="A291" s="37"/>
      <c r="B291" s="38"/>
      <c r="C291" s="273" t="s">
        <v>410</v>
      </c>
      <c r="D291" s="273" t="s">
        <v>240</v>
      </c>
      <c r="E291" s="274" t="s">
        <v>468</v>
      </c>
      <c r="F291" s="275" t="s">
        <v>469</v>
      </c>
      <c r="G291" s="276" t="s">
        <v>283</v>
      </c>
      <c r="H291" s="277">
        <v>1</v>
      </c>
      <c r="I291" s="278"/>
      <c r="J291" s="279">
        <f>ROUND(I291*H291,2)</f>
        <v>0</v>
      </c>
      <c r="K291" s="280"/>
      <c r="L291" s="281"/>
      <c r="M291" s="282" t="s">
        <v>1</v>
      </c>
      <c r="N291" s="283" t="s">
        <v>38</v>
      </c>
      <c r="O291" s="90"/>
      <c r="P291" s="243">
        <f>O291*H291</f>
        <v>0</v>
      </c>
      <c r="Q291" s="243">
        <v>2.4700000000000002</v>
      </c>
      <c r="R291" s="243">
        <f>Q291*H291</f>
        <v>2.4700000000000002</v>
      </c>
      <c r="S291" s="243">
        <v>0</v>
      </c>
      <c r="T291" s="244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45" t="s">
        <v>187</v>
      </c>
      <c r="AT291" s="245" t="s">
        <v>240</v>
      </c>
      <c r="AU291" s="245" t="s">
        <v>83</v>
      </c>
      <c r="AY291" s="16" t="s">
        <v>144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6" t="s">
        <v>81</v>
      </c>
      <c r="BK291" s="246">
        <f>ROUND(I291*H291,2)</f>
        <v>0</v>
      </c>
      <c r="BL291" s="16" t="s">
        <v>150</v>
      </c>
      <c r="BM291" s="245" t="s">
        <v>782</v>
      </c>
    </row>
    <row r="292" s="2" customFormat="1">
      <c r="A292" s="37"/>
      <c r="B292" s="38"/>
      <c r="C292" s="39"/>
      <c r="D292" s="247" t="s">
        <v>152</v>
      </c>
      <c r="E292" s="39"/>
      <c r="F292" s="248" t="s">
        <v>469</v>
      </c>
      <c r="G292" s="39"/>
      <c r="H292" s="39"/>
      <c r="I292" s="200"/>
      <c r="J292" s="39"/>
      <c r="K292" s="39"/>
      <c r="L292" s="43"/>
      <c r="M292" s="249"/>
      <c r="N292" s="250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152</v>
      </c>
      <c r="AU292" s="16" t="s">
        <v>83</v>
      </c>
    </row>
    <row r="293" s="2" customFormat="1" ht="14.4" customHeight="1">
      <c r="A293" s="37"/>
      <c r="B293" s="38"/>
      <c r="C293" s="273" t="s">
        <v>415</v>
      </c>
      <c r="D293" s="273" t="s">
        <v>240</v>
      </c>
      <c r="E293" s="274" t="s">
        <v>472</v>
      </c>
      <c r="F293" s="275" t="s">
        <v>473</v>
      </c>
      <c r="G293" s="276" t="s">
        <v>283</v>
      </c>
      <c r="H293" s="277">
        <v>1</v>
      </c>
      <c r="I293" s="278"/>
      <c r="J293" s="279">
        <f>ROUND(I293*H293,2)</f>
        <v>0</v>
      </c>
      <c r="K293" s="280"/>
      <c r="L293" s="281"/>
      <c r="M293" s="282" t="s">
        <v>1</v>
      </c>
      <c r="N293" s="283" t="s">
        <v>38</v>
      </c>
      <c r="O293" s="90"/>
      <c r="P293" s="243">
        <f>O293*H293</f>
        <v>0</v>
      </c>
      <c r="Q293" s="243">
        <v>5.5999999999999996</v>
      </c>
      <c r="R293" s="243">
        <f>Q293*H293</f>
        <v>5.5999999999999996</v>
      </c>
      <c r="S293" s="243">
        <v>0</v>
      </c>
      <c r="T293" s="244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45" t="s">
        <v>187</v>
      </c>
      <c r="AT293" s="245" t="s">
        <v>240</v>
      </c>
      <c r="AU293" s="245" t="s">
        <v>83</v>
      </c>
      <c r="AY293" s="16" t="s">
        <v>144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6" t="s">
        <v>81</v>
      </c>
      <c r="BK293" s="246">
        <f>ROUND(I293*H293,2)</f>
        <v>0</v>
      </c>
      <c r="BL293" s="16" t="s">
        <v>150</v>
      </c>
      <c r="BM293" s="245" t="s">
        <v>783</v>
      </c>
    </row>
    <row r="294" s="2" customFormat="1">
      <c r="A294" s="37"/>
      <c r="B294" s="38"/>
      <c r="C294" s="39"/>
      <c r="D294" s="247" t="s">
        <v>152</v>
      </c>
      <c r="E294" s="39"/>
      <c r="F294" s="248" t="s">
        <v>473</v>
      </c>
      <c r="G294" s="39"/>
      <c r="H294" s="39"/>
      <c r="I294" s="200"/>
      <c r="J294" s="39"/>
      <c r="K294" s="39"/>
      <c r="L294" s="43"/>
      <c r="M294" s="249"/>
      <c r="N294" s="250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152</v>
      </c>
      <c r="AU294" s="16" t="s">
        <v>83</v>
      </c>
    </row>
    <row r="295" s="2" customFormat="1" ht="22.2" customHeight="1">
      <c r="A295" s="37"/>
      <c r="B295" s="38"/>
      <c r="C295" s="233" t="s">
        <v>419</v>
      </c>
      <c r="D295" s="233" t="s">
        <v>146</v>
      </c>
      <c r="E295" s="234" t="s">
        <v>476</v>
      </c>
      <c r="F295" s="235" t="s">
        <v>477</v>
      </c>
      <c r="G295" s="236" t="s">
        <v>283</v>
      </c>
      <c r="H295" s="237">
        <v>11</v>
      </c>
      <c r="I295" s="238"/>
      <c r="J295" s="239">
        <f>ROUND(I295*H295,2)</f>
        <v>0</v>
      </c>
      <c r="K295" s="240"/>
      <c r="L295" s="43"/>
      <c r="M295" s="241" t="s">
        <v>1</v>
      </c>
      <c r="N295" s="242" t="s">
        <v>38</v>
      </c>
      <c r="O295" s="90"/>
      <c r="P295" s="243">
        <f>O295*H295</f>
        <v>0</v>
      </c>
      <c r="Q295" s="243">
        <v>0.217338</v>
      </c>
      <c r="R295" s="243">
        <f>Q295*H295</f>
        <v>2.3907180000000001</v>
      </c>
      <c r="S295" s="243">
        <v>0</v>
      </c>
      <c r="T295" s="244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45" t="s">
        <v>150</v>
      </c>
      <c r="AT295" s="245" t="s">
        <v>146</v>
      </c>
      <c r="AU295" s="245" t="s">
        <v>83</v>
      </c>
      <c r="AY295" s="16" t="s">
        <v>144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6" t="s">
        <v>81</v>
      </c>
      <c r="BK295" s="246">
        <f>ROUND(I295*H295,2)</f>
        <v>0</v>
      </c>
      <c r="BL295" s="16" t="s">
        <v>150</v>
      </c>
      <c r="BM295" s="245" t="s">
        <v>784</v>
      </c>
    </row>
    <row r="296" s="2" customFormat="1">
      <c r="A296" s="37"/>
      <c r="B296" s="38"/>
      <c r="C296" s="39"/>
      <c r="D296" s="247" t="s">
        <v>152</v>
      </c>
      <c r="E296" s="39"/>
      <c r="F296" s="248" t="s">
        <v>477</v>
      </c>
      <c r="G296" s="39"/>
      <c r="H296" s="39"/>
      <c r="I296" s="200"/>
      <c r="J296" s="39"/>
      <c r="K296" s="39"/>
      <c r="L296" s="43"/>
      <c r="M296" s="249"/>
      <c r="N296" s="250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152</v>
      </c>
      <c r="AU296" s="16" t="s">
        <v>83</v>
      </c>
    </row>
    <row r="297" s="2" customFormat="1" ht="14.4" customHeight="1">
      <c r="A297" s="37"/>
      <c r="B297" s="38"/>
      <c r="C297" s="273" t="s">
        <v>423</v>
      </c>
      <c r="D297" s="273" t="s">
        <v>240</v>
      </c>
      <c r="E297" s="274" t="s">
        <v>480</v>
      </c>
      <c r="F297" s="275" t="s">
        <v>481</v>
      </c>
      <c r="G297" s="276" t="s">
        <v>482</v>
      </c>
      <c r="H297" s="277">
        <v>11</v>
      </c>
      <c r="I297" s="278"/>
      <c r="J297" s="279">
        <f>ROUND(I297*H297,2)</f>
        <v>0</v>
      </c>
      <c r="K297" s="280"/>
      <c r="L297" s="281"/>
      <c r="M297" s="282" t="s">
        <v>1</v>
      </c>
      <c r="N297" s="283" t="s">
        <v>38</v>
      </c>
      <c r="O297" s="90"/>
      <c r="P297" s="243">
        <f>O297*H297</f>
        <v>0</v>
      </c>
      <c r="Q297" s="243">
        <v>0</v>
      </c>
      <c r="R297" s="243">
        <f>Q297*H297</f>
        <v>0</v>
      </c>
      <c r="S297" s="243">
        <v>0</v>
      </c>
      <c r="T297" s="244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45" t="s">
        <v>187</v>
      </c>
      <c r="AT297" s="245" t="s">
        <v>240</v>
      </c>
      <c r="AU297" s="245" t="s">
        <v>83</v>
      </c>
      <c r="AY297" s="16" t="s">
        <v>144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6" t="s">
        <v>81</v>
      </c>
      <c r="BK297" s="246">
        <f>ROUND(I297*H297,2)</f>
        <v>0</v>
      </c>
      <c r="BL297" s="16" t="s">
        <v>150</v>
      </c>
      <c r="BM297" s="245" t="s">
        <v>785</v>
      </c>
    </row>
    <row r="298" s="2" customFormat="1">
      <c r="A298" s="37"/>
      <c r="B298" s="38"/>
      <c r="C298" s="39"/>
      <c r="D298" s="247" t="s">
        <v>152</v>
      </c>
      <c r="E298" s="39"/>
      <c r="F298" s="248" t="s">
        <v>481</v>
      </c>
      <c r="G298" s="39"/>
      <c r="H298" s="39"/>
      <c r="I298" s="200"/>
      <c r="J298" s="39"/>
      <c r="K298" s="39"/>
      <c r="L298" s="43"/>
      <c r="M298" s="249"/>
      <c r="N298" s="250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152</v>
      </c>
      <c r="AU298" s="16" t="s">
        <v>83</v>
      </c>
    </row>
    <row r="299" s="2" customFormat="1" ht="34.8" customHeight="1">
      <c r="A299" s="37"/>
      <c r="B299" s="38"/>
      <c r="C299" s="233" t="s">
        <v>514</v>
      </c>
      <c r="D299" s="233" t="s">
        <v>146</v>
      </c>
      <c r="E299" s="234" t="s">
        <v>485</v>
      </c>
      <c r="F299" s="235" t="s">
        <v>786</v>
      </c>
      <c r="G299" s="236" t="s">
        <v>487</v>
      </c>
      <c r="H299" s="237">
        <v>1</v>
      </c>
      <c r="I299" s="238"/>
      <c r="J299" s="239">
        <f>ROUND(I299*H299,2)</f>
        <v>0</v>
      </c>
      <c r="K299" s="240"/>
      <c r="L299" s="43"/>
      <c r="M299" s="241" t="s">
        <v>1</v>
      </c>
      <c r="N299" s="242" t="s">
        <v>38</v>
      </c>
      <c r="O299" s="90"/>
      <c r="P299" s="243">
        <f>O299*H299</f>
        <v>0</v>
      </c>
      <c r="Q299" s="243">
        <v>0</v>
      </c>
      <c r="R299" s="243">
        <f>Q299*H299</f>
        <v>0</v>
      </c>
      <c r="S299" s="243">
        <v>0</v>
      </c>
      <c r="T299" s="244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45" t="s">
        <v>150</v>
      </c>
      <c r="AT299" s="245" t="s">
        <v>146</v>
      </c>
      <c r="AU299" s="245" t="s">
        <v>83</v>
      </c>
      <c r="AY299" s="16" t="s">
        <v>144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6" t="s">
        <v>81</v>
      </c>
      <c r="BK299" s="246">
        <f>ROUND(I299*H299,2)</f>
        <v>0</v>
      </c>
      <c r="BL299" s="16" t="s">
        <v>150</v>
      </c>
      <c r="BM299" s="245" t="s">
        <v>787</v>
      </c>
    </row>
    <row r="300" s="2" customFormat="1" ht="22.2" customHeight="1">
      <c r="A300" s="37"/>
      <c r="B300" s="38"/>
      <c r="C300" s="233" t="s">
        <v>518</v>
      </c>
      <c r="D300" s="233" t="s">
        <v>146</v>
      </c>
      <c r="E300" s="234" t="s">
        <v>490</v>
      </c>
      <c r="F300" s="235" t="s">
        <v>788</v>
      </c>
      <c r="G300" s="236" t="s">
        <v>487</v>
      </c>
      <c r="H300" s="237">
        <v>13</v>
      </c>
      <c r="I300" s="238"/>
      <c r="J300" s="239">
        <f>ROUND(I300*H300,2)</f>
        <v>0</v>
      </c>
      <c r="K300" s="240"/>
      <c r="L300" s="43"/>
      <c r="M300" s="241" t="s">
        <v>1</v>
      </c>
      <c r="N300" s="242" t="s">
        <v>38</v>
      </c>
      <c r="O300" s="90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45" t="s">
        <v>150</v>
      </c>
      <c r="AT300" s="245" t="s">
        <v>146</v>
      </c>
      <c r="AU300" s="245" t="s">
        <v>83</v>
      </c>
      <c r="AY300" s="16" t="s">
        <v>144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6" t="s">
        <v>81</v>
      </c>
      <c r="BK300" s="246">
        <f>ROUND(I300*H300,2)</f>
        <v>0</v>
      </c>
      <c r="BL300" s="16" t="s">
        <v>150</v>
      </c>
      <c r="BM300" s="245" t="s">
        <v>789</v>
      </c>
    </row>
    <row r="301" s="2" customFormat="1" ht="22.2" customHeight="1">
      <c r="A301" s="37"/>
      <c r="B301" s="38"/>
      <c r="C301" s="233" t="s">
        <v>427</v>
      </c>
      <c r="D301" s="233" t="s">
        <v>146</v>
      </c>
      <c r="E301" s="234" t="s">
        <v>502</v>
      </c>
      <c r="F301" s="235" t="s">
        <v>790</v>
      </c>
      <c r="G301" s="236" t="s">
        <v>487</v>
      </c>
      <c r="H301" s="237">
        <v>1</v>
      </c>
      <c r="I301" s="238"/>
      <c r="J301" s="239">
        <f>ROUND(I301*H301,2)</f>
        <v>0</v>
      </c>
      <c r="K301" s="240"/>
      <c r="L301" s="43"/>
      <c r="M301" s="241" t="s">
        <v>1</v>
      </c>
      <c r="N301" s="242" t="s">
        <v>38</v>
      </c>
      <c r="O301" s="90"/>
      <c r="P301" s="243">
        <f>O301*H301</f>
        <v>0</v>
      </c>
      <c r="Q301" s="243">
        <v>0</v>
      </c>
      <c r="R301" s="243">
        <f>Q301*H301</f>
        <v>0</v>
      </c>
      <c r="S301" s="243">
        <v>0</v>
      </c>
      <c r="T301" s="244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45" t="s">
        <v>150</v>
      </c>
      <c r="AT301" s="245" t="s">
        <v>146</v>
      </c>
      <c r="AU301" s="245" t="s">
        <v>83</v>
      </c>
      <c r="AY301" s="16" t="s">
        <v>144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6" t="s">
        <v>81</v>
      </c>
      <c r="BK301" s="246">
        <f>ROUND(I301*H301,2)</f>
        <v>0</v>
      </c>
      <c r="BL301" s="16" t="s">
        <v>150</v>
      </c>
      <c r="BM301" s="245" t="s">
        <v>791</v>
      </c>
    </row>
    <row r="302" s="2" customFormat="1">
      <c r="A302" s="37"/>
      <c r="B302" s="38"/>
      <c r="C302" s="39"/>
      <c r="D302" s="247" t="s">
        <v>152</v>
      </c>
      <c r="E302" s="39"/>
      <c r="F302" s="248" t="s">
        <v>790</v>
      </c>
      <c r="G302" s="39"/>
      <c r="H302" s="39"/>
      <c r="I302" s="200"/>
      <c r="J302" s="39"/>
      <c r="K302" s="39"/>
      <c r="L302" s="43"/>
      <c r="M302" s="249"/>
      <c r="N302" s="250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152</v>
      </c>
      <c r="AU302" s="16" t="s">
        <v>83</v>
      </c>
    </row>
    <row r="303" s="2" customFormat="1" ht="14.4" customHeight="1">
      <c r="A303" s="37"/>
      <c r="B303" s="38"/>
      <c r="C303" s="233" t="s">
        <v>431</v>
      </c>
      <c r="D303" s="233" t="s">
        <v>146</v>
      </c>
      <c r="E303" s="234" t="s">
        <v>515</v>
      </c>
      <c r="F303" s="235" t="s">
        <v>516</v>
      </c>
      <c r="G303" s="236" t="s">
        <v>487</v>
      </c>
      <c r="H303" s="237">
        <v>1</v>
      </c>
      <c r="I303" s="238"/>
      <c r="J303" s="239">
        <f>ROUND(I303*H303,2)</f>
        <v>0</v>
      </c>
      <c r="K303" s="240"/>
      <c r="L303" s="43"/>
      <c r="M303" s="241" t="s">
        <v>1</v>
      </c>
      <c r="N303" s="242" t="s">
        <v>38</v>
      </c>
      <c r="O303" s="90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45" t="s">
        <v>150</v>
      </c>
      <c r="AT303" s="245" t="s">
        <v>146</v>
      </c>
      <c r="AU303" s="245" t="s">
        <v>83</v>
      </c>
      <c r="AY303" s="16" t="s">
        <v>144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6" t="s">
        <v>81</v>
      </c>
      <c r="BK303" s="246">
        <f>ROUND(I303*H303,2)</f>
        <v>0</v>
      </c>
      <c r="BL303" s="16" t="s">
        <v>150</v>
      </c>
      <c r="BM303" s="245" t="s">
        <v>792</v>
      </c>
    </row>
    <row r="304" s="2" customFormat="1">
      <c r="A304" s="37"/>
      <c r="B304" s="38"/>
      <c r="C304" s="39"/>
      <c r="D304" s="247" t="s">
        <v>152</v>
      </c>
      <c r="E304" s="39"/>
      <c r="F304" s="248" t="s">
        <v>516</v>
      </c>
      <c r="G304" s="39"/>
      <c r="H304" s="39"/>
      <c r="I304" s="200"/>
      <c r="J304" s="39"/>
      <c r="K304" s="39"/>
      <c r="L304" s="43"/>
      <c r="M304" s="249"/>
      <c r="N304" s="250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152</v>
      </c>
      <c r="AU304" s="16" t="s">
        <v>83</v>
      </c>
    </row>
    <row r="305" s="2" customFormat="1" ht="14.4" customHeight="1">
      <c r="A305" s="37"/>
      <c r="B305" s="38"/>
      <c r="C305" s="233" t="s">
        <v>435</v>
      </c>
      <c r="D305" s="233" t="s">
        <v>146</v>
      </c>
      <c r="E305" s="234" t="s">
        <v>519</v>
      </c>
      <c r="F305" s="235" t="s">
        <v>520</v>
      </c>
      <c r="G305" s="236" t="s">
        <v>487</v>
      </c>
      <c r="H305" s="237">
        <v>1</v>
      </c>
      <c r="I305" s="238"/>
      <c r="J305" s="239">
        <f>ROUND(I305*H305,2)</f>
        <v>0</v>
      </c>
      <c r="K305" s="240"/>
      <c r="L305" s="43"/>
      <c r="M305" s="241" t="s">
        <v>1</v>
      </c>
      <c r="N305" s="242" t="s">
        <v>38</v>
      </c>
      <c r="O305" s="90"/>
      <c r="P305" s="243">
        <f>O305*H305</f>
        <v>0</v>
      </c>
      <c r="Q305" s="243">
        <v>0</v>
      </c>
      <c r="R305" s="243">
        <f>Q305*H305</f>
        <v>0</v>
      </c>
      <c r="S305" s="243">
        <v>0</v>
      </c>
      <c r="T305" s="244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45" t="s">
        <v>150</v>
      </c>
      <c r="AT305" s="245" t="s">
        <v>146</v>
      </c>
      <c r="AU305" s="245" t="s">
        <v>83</v>
      </c>
      <c r="AY305" s="16" t="s">
        <v>144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6" t="s">
        <v>81</v>
      </c>
      <c r="BK305" s="246">
        <f>ROUND(I305*H305,2)</f>
        <v>0</v>
      </c>
      <c r="BL305" s="16" t="s">
        <v>150</v>
      </c>
      <c r="BM305" s="245" t="s">
        <v>793</v>
      </c>
    </row>
    <row r="306" s="2" customFormat="1">
      <c r="A306" s="37"/>
      <c r="B306" s="38"/>
      <c r="C306" s="39"/>
      <c r="D306" s="247" t="s">
        <v>152</v>
      </c>
      <c r="E306" s="39"/>
      <c r="F306" s="248" t="s">
        <v>522</v>
      </c>
      <c r="G306" s="39"/>
      <c r="H306" s="39"/>
      <c r="I306" s="200"/>
      <c r="J306" s="39"/>
      <c r="K306" s="39"/>
      <c r="L306" s="43"/>
      <c r="M306" s="249"/>
      <c r="N306" s="250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152</v>
      </c>
      <c r="AU306" s="16" t="s">
        <v>83</v>
      </c>
    </row>
    <row r="307" s="12" customFormat="1" ht="22.8" customHeight="1">
      <c r="A307" s="12"/>
      <c r="B307" s="217"/>
      <c r="C307" s="218"/>
      <c r="D307" s="219" t="s">
        <v>72</v>
      </c>
      <c r="E307" s="231" t="s">
        <v>193</v>
      </c>
      <c r="F307" s="231" t="s">
        <v>523</v>
      </c>
      <c r="G307" s="218"/>
      <c r="H307" s="218"/>
      <c r="I307" s="221"/>
      <c r="J307" s="232">
        <f>BK307</f>
        <v>0</v>
      </c>
      <c r="K307" s="218"/>
      <c r="L307" s="223"/>
      <c r="M307" s="224"/>
      <c r="N307" s="225"/>
      <c r="O307" s="225"/>
      <c r="P307" s="226">
        <f>SUM(P308:P317)</f>
        <v>0</v>
      </c>
      <c r="Q307" s="225"/>
      <c r="R307" s="226">
        <f>SUM(R308:R317)</f>
        <v>0.0113679</v>
      </c>
      <c r="S307" s="225"/>
      <c r="T307" s="227">
        <f>SUM(T308:T317)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8" t="s">
        <v>81</v>
      </c>
      <c r="AT307" s="229" t="s">
        <v>72</v>
      </c>
      <c r="AU307" s="229" t="s">
        <v>81</v>
      </c>
      <c r="AY307" s="228" t="s">
        <v>144</v>
      </c>
      <c r="BK307" s="230">
        <f>SUM(BK308:BK317)</f>
        <v>0</v>
      </c>
    </row>
    <row r="308" s="2" customFormat="1" ht="22.2" customHeight="1">
      <c r="A308" s="37"/>
      <c r="B308" s="38"/>
      <c r="C308" s="233" t="s">
        <v>439</v>
      </c>
      <c r="D308" s="233" t="s">
        <v>146</v>
      </c>
      <c r="E308" s="234" t="s">
        <v>525</v>
      </c>
      <c r="F308" s="235" t="s">
        <v>526</v>
      </c>
      <c r="G308" s="236" t="s">
        <v>290</v>
      </c>
      <c r="H308" s="237">
        <v>270</v>
      </c>
      <c r="I308" s="238"/>
      <c r="J308" s="239">
        <f>ROUND(I308*H308,2)</f>
        <v>0</v>
      </c>
      <c r="K308" s="240"/>
      <c r="L308" s="43"/>
      <c r="M308" s="241" t="s">
        <v>1</v>
      </c>
      <c r="N308" s="242" t="s">
        <v>38</v>
      </c>
      <c r="O308" s="90"/>
      <c r="P308" s="243">
        <f>O308*H308</f>
        <v>0</v>
      </c>
      <c r="Q308" s="243">
        <v>4.3699999999999997E-06</v>
      </c>
      <c r="R308" s="243">
        <f>Q308*H308</f>
        <v>0.0011799</v>
      </c>
      <c r="S308" s="243">
        <v>0</v>
      </c>
      <c r="T308" s="244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45" t="s">
        <v>150</v>
      </c>
      <c r="AT308" s="245" t="s">
        <v>146</v>
      </c>
      <c r="AU308" s="245" t="s">
        <v>83</v>
      </c>
      <c r="AY308" s="16" t="s">
        <v>144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6" t="s">
        <v>81</v>
      </c>
      <c r="BK308" s="246">
        <f>ROUND(I308*H308,2)</f>
        <v>0</v>
      </c>
      <c r="BL308" s="16" t="s">
        <v>150</v>
      </c>
      <c r="BM308" s="245" t="s">
        <v>794</v>
      </c>
    </row>
    <row r="309" s="2" customFormat="1">
      <c r="A309" s="37"/>
      <c r="B309" s="38"/>
      <c r="C309" s="39"/>
      <c r="D309" s="247" t="s">
        <v>152</v>
      </c>
      <c r="E309" s="39"/>
      <c r="F309" s="248" t="s">
        <v>526</v>
      </c>
      <c r="G309" s="39"/>
      <c r="H309" s="39"/>
      <c r="I309" s="200"/>
      <c r="J309" s="39"/>
      <c r="K309" s="39"/>
      <c r="L309" s="43"/>
      <c r="M309" s="249"/>
      <c r="N309" s="250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152</v>
      </c>
      <c r="AU309" s="16" t="s">
        <v>83</v>
      </c>
    </row>
    <row r="310" s="13" customFormat="1">
      <c r="A310" s="13"/>
      <c r="B310" s="251"/>
      <c r="C310" s="252"/>
      <c r="D310" s="247" t="s">
        <v>153</v>
      </c>
      <c r="E310" s="253" t="s">
        <v>1</v>
      </c>
      <c r="F310" s="254" t="s">
        <v>795</v>
      </c>
      <c r="G310" s="252"/>
      <c r="H310" s="255">
        <v>270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61" t="s">
        <v>153</v>
      </c>
      <c r="AU310" s="261" t="s">
        <v>83</v>
      </c>
      <c r="AV310" s="13" t="s">
        <v>83</v>
      </c>
      <c r="AW310" s="13" t="s">
        <v>30</v>
      </c>
      <c r="AX310" s="13" t="s">
        <v>81</v>
      </c>
      <c r="AY310" s="261" t="s">
        <v>144</v>
      </c>
    </row>
    <row r="311" s="2" customFormat="1" ht="22.2" customHeight="1">
      <c r="A311" s="37"/>
      <c r="B311" s="38"/>
      <c r="C311" s="233" t="s">
        <v>443</v>
      </c>
      <c r="D311" s="233" t="s">
        <v>146</v>
      </c>
      <c r="E311" s="234" t="s">
        <v>530</v>
      </c>
      <c r="F311" s="235" t="s">
        <v>531</v>
      </c>
      <c r="G311" s="236" t="s">
        <v>290</v>
      </c>
      <c r="H311" s="237">
        <v>30</v>
      </c>
      <c r="I311" s="238"/>
      <c r="J311" s="239">
        <f>ROUND(I311*H311,2)</f>
        <v>0</v>
      </c>
      <c r="K311" s="240"/>
      <c r="L311" s="43"/>
      <c r="M311" s="241" t="s">
        <v>1</v>
      </c>
      <c r="N311" s="242" t="s">
        <v>38</v>
      </c>
      <c r="O311" s="90"/>
      <c r="P311" s="243">
        <f>O311*H311</f>
        <v>0</v>
      </c>
      <c r="Q311" s="243">
        <v>0.00033960000000000001</v>
      </c>
      <c r="R311" s="243">
        <f>Q311*H311</f>
        <v>0.010188000000000001</v>
      </c>
      <c r="S311" s="243">
        <v>0</v>
      </c>
      <c r="T311" s="244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45" t="s">
        <v>150</v>
      </c>
      <c r="AT311" s="245" t="s">
        <v>146</v>
      </c>
      <c r="AU311" s="245" t="s">
        <v>83</v>
      </c>
      <c r="AY311" s="16" t="s">
        <v>144</v>
      </c>
      <c r="BE311" s="246">
        <f>IF(N311="základní",J311,0)</f>
        <v>0</v>
      </c>
      <c r="BF311" s="246">
        <f>IF(N311="snížená",J311,0)</f>
        <v>0</v>
      </c>
      <c r="BG311" s="246">
        <f>IF(N311="zákl. přenesená",J311,0)</f>
        <v>0</v>
      </c>
      <c r="BH311" s="246">
        <f>IF(N311="sníž. přenesená",J311,0)</f>
        <v>0</v>
      </c>
      <c r="BI311" s="246">
        <f>IF(N311="nulová",J311,0)</f>
        <v>0</v>
      </c>
      <c r="BJ311" s="16" t="s">
        <v>81</v>
      </c>
      <c r="BK311" s="246">
        <f>ROUND(I311*H311,2)</f>
        <v>0</v>
      </c>
      <c r="BL311" s="16" t="s">
        <v>150</v>
      </c>
      <c r="BM311" s="245" t="s">
        <v>796</v>
      </c>
    </row>
    <row r="312" s="2" customFormat="1">
      <c r="A312" s="37"/>
      <c r="B312" s="38"/>
      <c r="C312" s="39"/>
      <c r="D312" s="247" t="s">
        <v>152</v>
      </c>
      <c r="E312" s="39"/>
      <c r="F312" s="248" t="s">
        <v>531</v>
      </c>
      <c r="G312" s="39"/>
      <c r="H312" s="39"/>
      <c r="I312" s="200"/>
      <c r="J312" s="39"/>
      <c r="K312" s="39"/>
      <c r="L312" s="43"/>
      <c r="M312" s="249"/>
      <c r="N312" s="250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152</v>
      </c>
      <c r="AU312" s="16" t="s">
        <v>83</v>
      </c>
    </row>
    <row r="313" s="13" customFormat="1">
      <c r="A313" s="13"/>
      <c r="B313" s="251"/>
      <c r="C313" s="252"/>
      <c r="D313" s="247" t="s">
        <v>153</v>
      </c>
      <c r="E313" s="253" t="s">
        <v>1</v>
      </c>
      <c r="F313" s="254" t="s">
        <v>797</v>
      </c>
      <c r="G313" s="252"/>
      <c r="H313" s="255">
        <v>30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61" t="s">
        <v>153</v>
      </c>
      <c r="AU313" s="261" t="s">
        <v>83</v>
      </c>
      <c r="AV313" s="13" t="s">
        <v>83</v>
      </c>
      <c r="AW313" s="13" t="s">
        <v>30</v>
      </c>
      <c r="AX313" s="13" t="s">
        <v>81</v>
      </c>
      <c r="AY313" s="261" t="s">
        <v>144</v>
      </c>
    </row>
    <row r="314" s="2" customFormat="1" ht="22.2" customHeight="1">
      <c r="A314" s="37"/>
      <c r="B314" s="38"/>
      <c r="C314" s="233" t="s">
        <v>447</v>
      </c>
      <c r="D314" s="233" t="s">
        <v>146</v>
      </c>
      <c r="E314" s="234" t="s">
        <v>535</v>
      </c>
      <c r="F314" s="235" t="s">
        <v>536</v>
      </c>
      <c r="G314" s="236" t="s">
        <v>290</v>
      </c>
      <c r="H314" s="237">
        <v>270</v>
      </c>
      <c r="I314" s="238"/>
      <c r="J314" s="239">
        <f>ROUND(I314*H314,2)</f>
        <v>0</v>
      </c>
      <c r="K314" s="240"/>
      <c r="L314" s="43"/>
      <c r="M314" s="241" t="s">
        <v>1</v>
      </c>
      <c r="N314" s="242" t="s">
        <v>38</v>
      </c>
      <c r="O314" s="90"/>
      <c r="P314" s="243">
        <f>O314*H314</f>
        <v>0</v>
      </c>
      <c r="Q314" s="243">
        <v>0</v>
      </c>
      <c r="R314" s="243">
        <f>Q314*H314</f>
        <v>0</v>
      </c>
      <c r="S314" s="243">
        <v>0</v>
      </c>
      <c r="T314" s="244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45" t="s">
        <v>150</v>
      </c>
      <c r="AT314" s="245" t="s">
        <v>146</v>
      </c>
      <c r="AU314" s="245" t="s">
        <v>83</v>
      </c>
      <c r="AY314" s="16" t="s">
        <v>144</v>
      </c>
      <c r="BE314" s="246">
        <f>IF(N314="základní",J314,0)</f>
        <v>0</v>
      </c>
      <c r="BF314" s="246">
        <f>IF(N314="snížená",J314,0)</f>
        <v>0</v>
      </c>
      <c r="BG314" s="246">
        <f>IF(N314="zákl. přenesená",J314,0)</f>
        <v>0</v>
      </c>
      <c r="BH314" s="246">
        <f>IF(N314="sníž. přenesená",J314,0)</f>
        <v>0</v>
      </c>
      <c r="BI314" s="246">
        <f>IF(N314="nulová",J314,0)</f>
        <v>0</v>
      </c>
      <c r="BJ314" s="16" t="s">
        <v>81</v>
      </c>
      <c r="BK314" s="246">
        <f>ROUND(I314*H314,2)</f>
        <v>0</v>
      </c>
      <c r="BL314" s="16" t="s">
        <v>150</v>
      </c>
      <c r="BM314" s="245" t="s">
        <v>798</v>
      </c>
    </row>
    <row r="315" s="2" customFormat="1">
      <c r="A315" s="37"/>
      <c r="B315" s="38"/>
      <c r="C315" s="39"/>
      <c r="D315" s="247" t="s">
        <v>152</v>
      </c>
      <c r="E315" s="39"/>
      <c r="F315" s="248" t="s">
        <v>536</v>
      </c>
      <c r="G315" s="39"/>
      <c r="H315" s="39"/>
      <c r="I315" s="200"/>
      <c r="J315" s="39"/>
      <c r="K315" s="39"/>
      <c r="L315" s="43"/>
      <c r="M315" s="249"/>
      <c r="N315" s="250"/>
      <c r="O315" s="90"/>
      <c r="P315" s="90"/>
      <c r="Q315" s="90"/>
      <c r="R315" s="90"/>
      <c r="S315" s="90"/>
      <c r="T315" s="91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152</v>
      </c>
      <c r="AU315" s="16" t="s">
        <v>83</v>
      </c>
    </row>
    <row r="316" s="2" customFormat="1" ht="22.2" customHeight="1">
      <c r="A316" s="37"/>
      <c r="B316" s="38"/>
      <c r="C316" s="233" t="s">
        <v>451</v>
      </c>
      <c r="D316" s="233" t="s">
        <v>146</v>
      </c>
      <c r="E316" s="234" t="s">
        <v>539</v>
      </c>
      <c r="F316" s="235" t="s">
        <v>540</v>
      </c>
      <c r="G316" s="236" t="s">
        <v>149</v>
      </c>
      <c r="H316" s="237">
        <v>43.200000000000003</v>
      </c>
      <c r="I316" s="238"/>
      <c r="J316" s="239">
        <f>ROUND(I316*H316,2)</f>
        <v>0</v>
      </c>
      <c r="K316" s="240"/>
      <c r="L316" s="43"/>
      <c r="M316" s="241" t="s">
        <v>1</v>
      </c>
      <c r="N316" s="242" t="s">
        <v>38</v>
      </c>
      <c r="O316" s="90"/>
      <c r="P316" s="243">
        <f>O316*H316</f>
        <v>0</v>
      </c>
      <c r="Q316" s="243">
        <v>0</v>
      </c>
      <c r="R316" s="243">
        <f>Q316*H316</f>
        <v>0</v>
      </c>
      <c r="S316" s="243">
        <v>0</v>
      </c>
      <c r="T316" s="244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45" t="s">
        <v>150</v>
      </c>
      <c r="AT316" s="245" t="s">
        <v>146</v>
      </c>
      <c r="AU316" s="245" t="s">
        <v>83</v>
      </c>
      <c r="AY316" s="16" t="s">
        <v>144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6" t="s">
        <v>81</v>
      </c>
      <c r="BK316" s="246">
        <f>ROUND(I316*H316,2)</f>
        <v>0</v>
      </c>
      <c r="BL316" s="16" t="s">
        <v>150</v>
      </c>
      <c r="BM316" s="245" t="s">
        <v>799</v>
      </c>
    </row>
    <row r="317" s="2" customFormat="1">
      <c r="A317" s="37"/>
      <c r="B317" s="38"/>
      <c r="C317" s="39"/>
      <c r="D317" s="247" t="s">
        <v>152</v>
      </c>
      <c r="E317" s="39"/>
      <c r="F317" s="248" t="s">
        <v>540</v>
      </c>
      <c r="G317" s="39"/>
      <c r="H317" s="39"/>
      <c r="I317" s="200"/>
      <c r="J317" s="39"/>
      <c r="K317" s="39"/>
      <c r="L317" s="43"/>
      <c r="M317" s="249"/>
      <c r="N317" s="250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152</v>
      </c>
      <c r="AU317" s="16" t="s">
        <v>83</v>
      </c>
    </row>
    <row r="318" s="12" customFormat="1" ht="22.8" customHeight="1">
      <c r="A318" s="12"/>
      <c r="B318" s="217"/>
      <c r="C318" s="218"/>
      <c r="D318" s="219" t="s">
        <v>72</v>
      </c>
      <c r="E318" s="231" t="s">
        <v>542</v>
      </c>
      <c r="F318" s="231" t="s">
        <v>543</v>
      </c>
      <c r="G318" s="218"/>
      <c r="H318" s="218"/>
      <c r="I318" s="221"/>
      <c r="J318" s="232">
        <f>BK318</f>
        <v>0</v>
      </c>
      <c r="K318" s="218"/>
      <c r="L318" s="223"/>
      <c r="M318" s="224"/>
      <c r="N318" s="225"/>
      <c r="O318" s="225"/>
      <c r="P318" s="226">
        <f>SUM(P319:P332)</f>
        <v>0</v>
      </c>
      <c r="Q318" s="225"/>
      <c r="R318" s="226">
        <f>SUM(R319:R332)</f>
        <v>0</v>
      </c>
      <c r="S318" s="225"/>
      <c r="T318" s="227">
        <f>SUM(T319:T332)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8" t="s">
        <v>81</v>
      </c>
      <c r="AT318" s="229" t="s">
        <v>72</v>
      </c>
      <c r="AU318" s="229" t="s">
        <v>81</v>
      </c>
      <c r="AY318" s="228" t="s">
        <v>144</v>
      </c>
      <c r="BK318" s="230">
        <f>SUM(BK319:BK332)</f>
        <v>0</v>
      </c>
    </row>
    <row r="319" s="2" customFormat="1" ht="19.8" customHeight="1">
      <c r="A319" s="37"/>
      <c r="B319" s="38"/>
      <c r="C319" s="233" t="s">
        <v>455</v>
      </c>
      <c r="D319" s="233" t="s">
        <v>146</v>
      </c>
      <c r="E319" s="234" t="s">
        <v>545</v>
      </c>
      <c r="F319" s="235" t="s">
        <v>546</v>
      </c>
      <c r="G319" s="236" t="s">
        <v>225</v>
      </c>
      <c r="H319" s="237">
        <v>64.530000000000001</v>
      </c>
      <c r="I319" s="238"/>
      <c r="J319" s="239">
        <f>ROUND(I319*H319,2)</f>
        <v>0</v>
      </c>
      <c r="K319" s="240"/>
      <c r="L319" s="43"/>
      <c r="M319" s="241" t="s">
        <v>1</v>
      </c>
      <c r="N319" s="242" t="s">
        <v>38</v>
      </c>
      <c r="O319" s="90"/>
      <c r="P319" s="243">
        <f>O319*H319</f>
        <v>0</v>
      </c>
      <c r="Q319" s="243">
        <v>0</v>
      </c>
      <c r="R319" s="243">
        <f>Q319*H319</f>
        <v>0</v>
      </c>
      <c r="S319" s="243">
        <v>0</v>
      </c>
      <c r="T319" s="244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45" t="s">
        <v>150</v>
      </c>
      <c r="AT319" s="245" t="s">
        <v>146</v>
      </c>
      <c r="AU319" s="245" t="s">
        <v>83</v>
      </c>
      <c r="AY319" s="16" t="s">
        <v>144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6" t="s">
        <v>81</v>
      </c>
      <c r="BK319" s="246">
        <f>ROUND(I319*H319,2)</f>
        <v>0</v>
      </c>
      <c r="BL319" s="16" t="s">
        <v>150</v>
      </c>
      <c r="BM319" s="245" t="s">
        <v>800</v>
      </c>
    </row>
    <row r="320" s="2" customFormat="1">
      <c r="A320" s="37"/>
      <c r="B320" s="38"/>
      <c r="C320" s="39"/>
      <c r="D320" s="247" t="s">
        <v>152</v>
      </c>
      <c r="E320" s="39"/>
      <c r="F320" s="248" t="s">
        <v>546</v>
      </c>
      <c r="G320" s="39"/>
      <c r="H320" s="39"/>
      <c r="I320" s="200"/>
      <c r="J320" s="39"/>
      <c r="K320" s="39"/>
      <c r="L320" s="43"/>
      <c r="M320" s="249"/>
      <c r="N320" s="250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152</v>
      </c>
      <c r="AU320" s="16" t="s">
        <v>83</v>
      </c>
    </row>
    <row r="321" s="13" customFormat="1">
      <c r="A321" s="13"/>
      <c r="B321" s="251"/>
      <c r="C321" s="252"/>
      <c r="D321" s="247" t="s">
        <v>153</v>
      </c>
      <c r="E321" s="253" t="s">
        <v>1</v>
      </c>
      <c r="F321" s="254" t="s">
        <v>801</v>
      </c>
      <c r="G321" s="252"/>
      <c r="H321" s="255">
        <v>64.530000000000001</v>
      </c>
      <c r="I321" s="256"/>
      <c r="J321" s="252"/>
      <c r="K321" s="252"/>
      <c r="L321" s="257"/>
      <c r="M321" s="258"/>
      <c r="N321" s="259"/>
      <c r="O321" s="259"/>
      <c r="P321" s="259"/>
      <c r="Q321" s="259"/>
      <c r="R321" s="259"/>
      <c r="S321" s="259"/>
      <c r="T321" s="26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1" t="s">
        <v>153</v>
      </c>
      <c r="AU321" s="261" t="s">
        <v>83</v>
      </c>
      <c r="AV321" s="13" t="s">
        <v>83</v>
      </c>
      <c r="AW321" s="13" t="s">
        <v>30</v>
      </c>
      <c r="AX321" s="13" t="s">
        <v>81</v>
      </c>
      <c r="AY321" s="261" t="s">
        <v>144</v>
      </c>
    </row>
    <row r="322" s="2" customFormat="1" ht="22.2" customHeight="1">
      <c r="A322" s="37"/>
      <c r="B322" s="38"/>
      <c r="C322" s="233" t="s">
        <v>459</v>
      </c>
      <c r="D322" s="233" t="s">
        <v>146</v>
      </c>
      <c r="E322" s="234" t="s">
        <v>550</v>
      </c>
      <c r="F322" s="235" t="s">
        <v>551</v>
      </c>
      <c r="G322" s="236" t="s">
        <v>225</v>
      </c>
      <c r="H322" s="237">
        <v>903.41999999999996</v>
      </c>
      <c r="I322" s="238"/>
      <c r="J322" s="239">
        <f>ROUND(I322*H322,2)</f>
        <v>0</v>
      </c>
      <c r="K322" s="240"/>
      <c r="L322" s="43"/>
      <c r="M322" s="241" t="s">
        <v>1</v>
      </c>
      <c r="N322" s="242" t="s">
        <v>38</v>
      </c>
      <c r="O322" s="90"/>
      <c r="P322" s="243">
        <f>O322*H322</f>
        <v>0</v>
      </c>
      <c r="Q322" s="243">
        <v>0</v>
      </c>
      <c r="R322" s="243">
        <f>Q322*H322</f>
        <v>0</v>
      </c>
      <c r="S322" s="243">
        <v>0</v>
      </c>
      <c r="T322" s="244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45" t="s">
        <v>150</v>
      </c>
      <c r="AT322" s="245" t="s">
        <v>146</v>
      </c>
      <c r="AU322" s="245" t="s">
        <v>83</v>
      </c>
      <c r="AY322" s="16" t="s">
        <v>144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6" t="s">
        <v>81</v>
      </c>
      <c r="BK322" s="246">
        <f>ROUND(I322*H322,2)</f>
        <v>0</v>
      </c>
      <c r="BL322" s="16" t="s">
        <v>150</v>
      </c>
      <c r="BM322" s="245" t="s">
        <v>802</v>
      </c>
    </row>
    <row r="323" s="2" customFormat="1">
      <c r="A323" s="37"/>
      <c r="B323" s="38"/>
      <c r="C323" s="39"/>
      <c r="D323" s="247" t="s">
        <v>152</v>
      </c>
      <c r="E323" s="39"/>
      <c r="F323" s="248" t="s">
        <v>551</v>
      </c>
      <c r="G323" s="39"/>
      <c r="H323" s="39"/>
      <c r="I323" s="200"/>
      <c r="J323" s="39"/>
      <c r="K323" s="39"/>
      <c r="L323" s="43"/>
      <c r="M323" s="249"/>
      <c r="N323" s="250"/>
      <c r="O323" s="90"/>
      <c r="P323" s="90"/>
      <c r="Q323" s="90"/>
      <c r="R323" s="90"/>
      <c r="S323" s="90"/>
      <c r="T323" s="91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152</v>
      </c>
      <c r="AU323" s="16" t="s">
        <v>83</v>
      </c>
    </row>
    <row r="324" s="13" customFormat="1">
      <c r="A324" s="13"/>
      <c r="B324" s="251"/>
      <c r="C324" s="252"/>
      <c r="D324" s="247" t="s">
        <v>153</v>
      </c>
      <c r="E324" s="253" t="s">
        <v>1</v>
      </c>
      <c r="F324" s="254" t="s">
        <v>803</v>
      </c>
      <c r="G324" s="252"/>
      <c r="H324" s="255">
        <v>903.41999999999996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1" t="s">
        <v>153</v>
      </c>
      <c r="AU324" s="261" t="s">
        <v>83</v>
      </c>
      <c r="AV324" s="13" t="s">
        <v>83</v>
      </c>
      <c r="AW324" s="13" t="s">
        <v>30</v>
      </c>
      <c r="AX324" s="13" t="s">
        <v>81</v>
      </c>
      <c r="AY324" s="261" t="s">
        <v>144</v>
      </c>
    </row>
    <row r="325" s="2" customFormat="1" ht="22.2" customHeight="1">
      <c r="A325" s="37"/>
      <c r="B325" s="38"/>
      <c r="C325" s="233" t="s">
        <v>463</v>
      </c>
      <c r="D325" s="233" t="s">
        <v>146</v>
      </c>
      <c r="E325" s="234" t="s">
        <v>555</v>
      </c>
      <c r="F325" s="235" t="s">
        <v>556</v>
      </c>
      <c r="G325" s="236" t="s">
        <v>225</v>
      </c>
      <c r="H325" s="237">
        <v>64.530000000000001</v>
      </c>
      <c r="I325" s="238"/>
      <c r="J325" s="239">
        <f>ROUND(I325*H325,2)</f>
        <v>0</v>
      </c>
      <c r="K325" s="240"/>
      <c r="L325" s="43"/>
      <c r="M325" s="241" t="s">
        <v>1</v>
      </c>
      <c r="N325" s="242" t="s">
        <v>38</v>
      </c>
      <c r="O325" s="90"/>
      <c r="P325" s="243">
        <f>O325*H325</f>
        <v>0</v>
      </c>
      <c r="Q325" s="243">
        <v>0</v>
      </c>
      <c r="R325" s="243">
        <f>Q325*H325</f>
        <v>0</v>
      </c>
      <c r="S325" s="243">
        <v>0</v>
      </c>
      <c r="T325" s="244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45" t="s">
        <v>150</v>
      </c>
      <c r="AT325" s="245" t="s">
        <v>146</v>
      </c>
      <c r="AU325" s="245" t="s">
        <v>83</v>
      </c>
      <c r="AY325" s="16" t="s">
        <v>144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6" t="s">
        <v>81</v>
      </c>
      <c r="BK325" s="246">
        <f>ROUND(I325*H325,2)</f>
        <v>0</v>
      </c>
      <c r="BL325" s="16" t="s">
        <v>150</v>
      </c>
      <c r="BM325" s="245" t="s">
        <v>804</v>
      </c>
    </row>
    <row r="326" s="2" customFormat="1">
      <c r="A326" s="37"/>
      <c r="B326" s="38"/>
      <c r="C326" s="39"/>
      <c r="D326" s="247" t="s">
        <v>152</v>
      </c>
      <c r="E326" s="39"/>
      <c r="F326" s="248" t="s">
        <v>556</v>
      </c>
      <c r="G326" s="39"/>
      <c r="H326" s="39"/>
      <c r="I326" s="200"/>
      <c r="J326" s="39"/>
      <c r="K326" s="39"/>
      <c r="L326" s="43"/>
      <c r="M326" s="249"/>
      <c r="N326" s="250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152</v>
      </c>
      <c r="AU326" s="16" t="s">
        <v>83</v>
      </c>
    </row>
    <row r="327" s="2" customFormat="1" ht="34.8" customHeight="1">
      <c r="A327" s="37"/>
      <c r="B327" s="38"/>
      <c r="C327" s="233" t="s">
        <v>467</v>
      </c>
      <c r="D327" s="233" t="s">
        <v>146</v>
      </c>
      <c r="E327" s="234" t="s">
        <v>559</v>
      </c>
      <c r="F327" s="235" t="s">
        <v>560</v>
      </c>
      <c r="G327" s="236" t="s">
        <v>225</v>
      </c>
      <c r="H327" s="237">
        <v>52.649999999999999</v>
      </c>
      <c r="I327" s="238"/>
      <c r="J327" s="239">
        <f>ROUND(I327*H327,2)</f>
        <v>0</v>
      </c>
      <c r="K327" s="240"/>
      <c r="L327" s="43"/>
      <c r="M327" s="241" t="s">
        <v>1</v>
      </c>
      <c r="N327" s="242" t="s">
        <v>38</v>
      </c>
      <c r="O327" s="90"/>
      <c r="P327" s="243">
        <f>O327*H327</f>
        <v>0</v>
      </c>
      <c r="Q327" s="243">
        <v>0</v>
      </c>
      <c r="R327" s="243">
        <f>Q327*H327</f>
        <v>0</v>
      </c>
      <c r="S327" s="243">
        <v>0</v>
      </c>
      <c r="T327" s="244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45" t="s">
        <v>150</v>
      </c>
      <c r="AT327" s="245" t="s">
        <v>146</v>
      </c>
      <c r="AU327" s="245" t="s">
        <v>83</v>
      </c>
      <c r="AY327" s="16" t="s">
        <v>144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6" t="s">
        <v>81</v>
      </c>
      <c r="BK327" s="246">
        <f>ROUND(I327*H327,2)</f>
        <v>0</v>
      </c>
      <c r="BL327" s="16" t="s">
        <v>150</v>
      </c>
      <c r="BM327" s="245" t="s">
        <v>805</v>
      </c>
    </row>
    <row r="328" s="2" customFormat="1">
      <c r="A328" s="37"/>
      <c r="B328" s="38"/>
      <c r="C328" s="39"/>
      <c r="D328" s="247" t="s">
        <v>152</v>
      </c>
      <c r="E328" s="39"/>
      <c r="F328" s="248" t="s">
        <v>560</v>
      </c>
      <c r="G328" s="39"/>
      <c r="H328" s="39"/>
      <c r="I328" s="200"/>
      <c r="J328" s="39"/>
      <c r="K328" s="39"/>
      <c r="L328" s="43"/>
      <c r="M328" s="249"/>
      <c r="N328" s="250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152</v>
      </c>
      <c r="AU328" s="16" t="s">
        <v>83</v>
      </c>
    </row>
    <row r="329" s="2" customFormat="1" ht="40.2" customHeight="1">
      <c r="A329" s="37"/>
      <c r="B329" s="38"/>
      <c r="C329" s="233" t="s">
        <v>471</v>
      </c>
      <c r="D329" s="233" t="s">
        <v>146</v>
      </c>
      <c r="E329" s="234" t="s">
        <v>563</v>
      </c>
      <c r="F329" s="235" t="s">
        <v>564</v>
      </c>
      <c r="G329" s="236" t="s">
        <v>225</v>
      </c>
      <c r="H329" s="237">
        <v>7.9199999999999999</v>
      </c>
      <c r="I329" s="238"/>
      <c r="J329" s="239">
        <f>ROUND(I329*H329,2)</f>
        <v>0</v>
      </c>
      <c r="K329" s="240"/>
      <c r="L329" s="43"/>
      <c r="M329" s="241" t="s">
        <v>1</v>
      </c>
      <c r="N329" s="242" t="s">
        <v>38</v>
      </c>
      <c r="O329" s="90"/>
      <c r="P329" s="243">
        <f>O329*H329</f>
        <v>0</v>
      </c>
      <c r="Q329" s="243">
        <v>0</v>
      </c>
      <c r="R329" s="243">
        <f>Q329*H329</f>
        <v>0</v>
      </c>
      <c r="S329" s="243">
        <v>0</v>
      </c>
      <c r="T329" s="244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45" t="s">
        <v>150</v>
      </c>
      <c r="AT329" s="245" t="s">
        <v>146</v>
      </c>
      <c r="AU329" s="245" t="s">
        <v>83</v>
      </c>
      <c r="AY329" s="16" t="s">
        <v>144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6" t="s">
        <v>81</v>
      </c>
      <c r="BK329" s="246">
        <f>ROUND(I329*H329,2)</f>
        <v>0</v>
      </c>
      <c r="BL329" s="16" t="s">
        <v>150</v>
      </c>
      <c r="BM329" s="245" t="s">
        <v>806</v>
      </c>
    </row>
    <row r="330" s="2" customFormat="1">
      <c r="A330" s="37"/>
      <c r="B330" s="38"/>
      <c r="C330" s="39"/>
      <c r="D330" s="247" t="s">
        <v>152</v>
      </c>
      <c r="E330" s="39"/>
      <c r="F330" s="248" t="s">
        <v>564</v>
      </c>
      <c r="G330" s="39"/>
      <c r="H330" s="39"/>
      <c r="I330" s="200"/>
      <c r="J330" s="39"/>
      <c r="K330" s="39"/>
      <c r="L330" s="43"/>
      <c r="M330" s="249"/>
      <c r="N330" s="250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152</v>
      </c>
      <c r="AU330" s="16" t="s">
        <v>83</v>
      </c>
    </row>
    <row r="331" s="2" customFormat="1" ht="40.2" customHeight="1">
      <c r="A331" s="37"/>
      <c r="B331" s="38"/>
      <c r="C331" s="233" t="s">
        <v>475</v>
      </c>
      <c r="D331" s="233" t="s">
        <v>146</v>
      </c>
      <c r="E331" s="234" t="s">
        <v>567</v>
      </c>
      <c r="F331" s="235" t="s">
        <v>568</v>
      </c>
      <c r="G331" s="236" t="s">
        <v>225</v>
      </c>
      <c r="H331" s="237">
        <v>3.96</v>
      </c>
      <c r="I331" s="238"/>
      <c r="J331" s="239">
        <f>ROUND(I331*H331,2)</f>
        <v>0</v>
      </c>
      <c r="K331" s="240"/>
      <c r="L331" s="43"/>
      <c r="M331" s="241" t="s">
        <v>1</v>
      </c>
      <c r="N331" s="242" t="s">
        <v>38</v>
      </c>
      <c r="O331" s="90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45" t="s">
        <v>150</v>
      </c>
      <c r="AT331" s="245" t="s">
        <v>146</v>
      </c>
      <c r="AU331" s="245" t="s">
        <v>83</v>
      </c>
      <c r="AY331" s="16" t="s">
        <v>144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6" t="s">
        <v>81</v>
      </c>
      <c r="BK331" s="246">
        <f>ROUND(I331*H331,2)</f>
        <v>0</v>
      </c>
      <c r="BL331" s="16" t="s">
        <v>150</v>
      </c>
      <c r="BM331" s="245" t="s">
        <v>807</v>
      </c>
    </row>
    <row r="332" s="2" customFormat="1">
      <c r="A332" s="37"/>
      <c r="B332" s="38"/>
      <c r="C332" s="39"/>
      <c r="D332" s="247" t="s">
        <v>152</v>
      </c>
      <c r="E332" s="39"/>
      <c r="F332" s="248" t="s">
        <v>568</v>
      </c>
      <c r="G332" s="39"/>
      <c r="H332" s="39"/>
      <c r="I332" s="200"/>
      <c r="J332" s="39"/>
      <c r="K332" s="39"/>
      <c r="L332" s="43"/>
      <c r="M332" s="249"/>
      <c r="N332" s="250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152</v>
      </c>
      <c r="AU332" s="16" t="s">
        <v>83</v>
      </c>
    </row>
    <row r="333" s="12" customFormat="1" ht="22.8" customHeight="1">
      <c r="A333" s="12"/>
      <c r="B333" s="217"/>
      <c r="C333" s="218"/>
      <c r="D333" s="219" t="s">
        <v>72</v>
      </c>
      <c r="E333" s="231" t="s">
        <v>570</v>
      </c>
      <c r="F333" s="231" t="s">
        <v>571</v>
      </c>
      <c r="G333" s="218"/>
      <c r="H333" s="218"/>
      <c r="I333" s="221"/>
      <c r="J333" s="232">
        <f>BK333</f>
        <v>0</v>
      </c>
      <c r="K333" s="218"/>
      <c r="L333" s="223"/>
      <c r="M333" s="224"/>
      <c r="N333" s="225"/>
      <c r="O333" s="225"/>
      <c r="P333" s="226">
        <f>SUM(P334:P335)</f>
        <v>0</v>
      </c>
      <c r="Q333" s="225"/>
      <c r="R333" s="226">
        <f>SUM(R334:R335)</f>
        <v>0</v>
      </c>
      <c r="S333" s="225"/>
      <c r="T333" s="227">
        <f>SUM(T334:T335)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28" t="s">
        <v>81</v>
      </c>
      <c r="AT333" s="229" t="s">
        <v>72</v>
      </c>
      <c r="AU333" s="229" t="s">
        <v>81</v>
      </c>
      <c r="AY333" s="228" t="s">
        <v>144</v>
      </c>
      <c r="BK333" s="230">
        <f>SUM(BK334:BK335)</f>
        <v>0</v>
      </c>
    </row>
    <row r="334" s="2" customFormat="1" ht="22.2" customHeight="1">
      <c r="A334" s="37"/>
      <c r="B334" s="38"/>
      <c r="C334" s="233" t="s">
        <v>479</v>
      </c>
      <c r="D334" s="233" t="s">
        <v>146</v>
      </c>
      <c r="E334" s="234" t="s">
        <v>573</v>
      </c>
      <c r="F334" s="235" t="s">
        <v>574</v>
      </c>
      <c r="G334" s="236" t="s">
        <v>225</v>
      </c>
      <c r="H334" s="237">
        <v>1285.559</v>
      </c>
      <c r="I334" s="238"/>
      <c r="J334" s="239">
        <f>ROUND(I334*H334,2)</f>
        <v>0</v>
      </c>
      <c r="K334" s="240"/>
      <c r="L334" s="43"/>
      <c r="M334" s="241" t="s">
        <v>1</v>
      </c>
      <c r="N334" s="242" t="s">
        <v>38</v>
      </c>
      <c r="O334" s="90"/>
      <c r="P334" s="243">
        <f>O334*H334</f>
        <v>0</v>
      </c>
      <c r="Q334" s="243">
        <v>0</v>
      </c>
      <c r="R334" s="243">
        <f>Q334*H334</f>
        <v>0</v>
      </c>
      <c r="S334" s="243">
        <v>0</v>
      </c>
      <c r="T334" s="244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45" t="s">
        <v>150</v>
      </c>
      <c r="AT334" s="245" t="s">
        <v>146</v>
      </c>
      <c r="AU334" s="245" t="s">
        <v>83</v>
      </c>
      <c r="AY334" s="16" t="s">
        <v>144</v>
      </c>
      <c r="BE334" s="246">
        <f>IF(N334="základní",J334,0)</f>
        <v>0</v>
      </c>
      <c r="BF334" s="246">
        <f>IF(N334="snížená",J334,0)</f>
        <v>0</v>
      </c>
      <c r="BG334" s="246">
        <f>IF(N334="zákl. přenesená",J334,0)</f>
        <v>0</v>
      </c>
      <c r="BH334" s="246">
        <f>IF(N334="sníž. přenesená",J334,0)</f>
        <v>0</v>
      </c>
      <c r="BI334" s="246">
        <f>IF(N334="nulová",J334,0)</f>
        <v>0</v>
      </c>
      <c r="BJ334" s="16" t="s">
        <v>81</v>
      </c>
      <c r="BK334" s="246">
        <f>ROUND(I334*H334,2)</f>
        <v>0</v>
      </c>
      <c r="BL334" s="16" t="s">
        <v>150</v>
      </c>
      <c r="BM334" s="245" t="s">
        <v>808</v>
      </c>
    </row>
    <row r="335" s="2" customFormat="1">
      <c r="A335" s="37"/>
      <c r="B335" s="38"/>
      <c r="C335" s="39"/>
      <c r="D335" s="247" t="s">
        <v>152</v>
      </c>
      <c r="E335" s="39"/>
      <c r="F335" s="248" t="s">
        <v>574</v>
      </c>
      <c r="G335" s="39"/>
      <c r="H335" s="39"/>
      <c r="I335" s="200"/>
      <c r="J335" s="39"/>
      <c r="K335" s="39"/>
      <c r="L335" s="43"/>
      <c r="M335" s="249"/>
      <c r="N335" s="250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152</v>
      </c>
      <c r="AU335" s="16" t="s">
        <v>83</v>
      </c>
    </row>
    <row r="336" s="12" customFormat="1" ht="25.92" customHeight="1">
      <c r="A336" s="12"/>
      <c r="B336" s="217"/>
      <c r="C336" s="218"/>
      <c r="D336" s="219" t="s">
        <v>72</v>
      </c>
      <c r="E336" s="220" t="s">
        <v>576</v>
      </c>
      <c r="F336" s="220" t="s">
        <v>577</v>
      </c>
      <c r="G336" s="218"/>
      <c r="H336" s="218"/>
      <c r="I336" s="221"/>
      <c r="J336" s="222">
        <f>BK336</f>
        <v>0</v>
      </c>
      <c r="K336" s="218"/>
      <c r="L336" s="223"/>
      <c r="M336" s="224"/>
      <c r="N336" s="225"/>
      <c r="O336" s="225"/>
      <c r="P336" s="226">
        <f>P337</f>
        <v>0</v>
      </c>
      <c r="Q336" s="225"/>
      <c r="R336" s="226">
        <f>R337</f>
        <v>0.016500000000000001</v>
      </c>
      <c r="S336" s="225"/>
      <c r="T336" s="227">
        <f>T337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28" t="s">
        <v>83</v>
      </c>
      <c r="AT336" s="229" t="s">
        <v>72</v>
      </c>
      <c r="AU336" s="229" t="s">
        <v>73</v>
      </c>
      <c r="AY336" s="228" t="s">
        <v>144</v>
      </c>
      <c r="BK336" s="230">
        <f>BK337</f>
        <v>0</v>
      </c>
    </row>
    <row r="337" s="12" customFormat="1" ht="22.8" customHeight="1">
      <c r="A337" s="12"/>
      <c r="B337" s="217"/>
      <c r="C337" s="218"/>
      <c r="D337" s="219" t="s">
        <v>72</v>
      </c>
      <c r="E337" s="231" t="s">
        <v>578</v>
      </c>
      <c r="F337" s="231" t="s">
        <v>579</v>
      </c>
      <c r="G337" s="218"/>
      <c r="H337" s="218"/>
      <c r="I337" s="221"/>
      <c r="J337" s="232">
        <f>BK337</f>
        <v>0</v>
      </c>
      <c r="K337" s="218"/>
      <c r="L337" s="223"/>
      <c r="M337" s="224"/>
      <c r="N337" s="225"/>
      <c r="O337" s="225"/>
      <c r="P337" s="226">
        <f>SUM(P338:P339)</f>
        <v>0</v>
      </c>
      <c r="Q337" s="225"/>
      <c r="R337" s="226">
        <f>SUM(R338:R339)</f>
        <v>0.016500000000000001</v>
      </c>
      <c r="S337" s="225"/>
      <c r="T337" s="227">
        <f>SUM(T338:T339)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28" t="s">
        <v>83</v>
      </c>
      <c r="AT337" s="229" t="s">
        <v>72</v>
      </c>
      <c r="AU337" s="229" t="s">
        <v>81</v>
      </c>
      <c r="AY337" s="228" t="s">
        <v>144</v>
      </c>
      <c r="BK337" s="230">
        <f>SUM(BK338:BK339)</f>
        <v>0</v>
      </c>
    </row>
    <row r="338" s="2" customFormat="1" ht="22.2" customHeight="1">
      <c r="A338" s="37"/>
      <c r="B338" s="38"/>
      <c r="C338" s="233" t="s">
        <v>501</v>
      </c>
      <c r="D338" s="233" t="s">
        <v>146</v>
      </c>
      <c r="E338" s="234" t="s">
        <v>581</v>
      </c>
      <c r="F338" s="235" t="s">
        <v>582</v>
      </c>
      <c r="G338" s="236" t="s">
        <v>283</v>
      </c>
      <c r="H338" s="237">
        <v>11</v>
      </c>
      <c r="I338" s="238"/>
      <c r="J338" s="239">
        <f>ROUND(I338*H338,2)</f>
        <v>0</v>
      </c>
      <c r="K338" s="240"/>
      <c r="L338" s="43"/>
      <c r="M338" s="241" t="s">
        <v>1</v>
      </c>
      <c r="N338" s="242" t="s">
        <v>38</v>
      </c>
      <c r="O338" s="90"/>
      <c r="P338" s="243">
        <f>O338*H338</f>
        <v>0</v>
      </c>
      <c r="Q338" s="243">
        <v>0.0015</v>
      </c>
      <c r="R338" s="243">
        <f>Q338*H338</f>
        <v>0.016500000000000001</v>
      </c>
      <c r="S338" s="243">
        <v>0</v>
      </c>
      <c r="T338" s="244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45" t="s">
        <v>228</v>
      </c>
      <c r="AT338" s="245" t="s">
        <v>146</v>
      </c>
      <c r="AU338" s="245" t="s">
        <v>83</v>
      </c>
      <c r="AY338" s="16" t="s">
        <v>144</v>
      </c>
      <c r="BE338" s="246">
        <f>IF(N338="základní",J338,0)</f>
        <v>0</v>
      </c>
      <c r="BF338" s="246">
        <f>IF(N338="snížená",J338,0)</f>
        <v>0</v>
      </c>
      <c r="BG338" s="246">
        <f>IF(N338="zákl. přenesená",J338,0)</f>
        <v>0</v>
      </c>
      <c r="BH338" s="246">
        <f>IF(N338="sníž. přenesená",J338,0)</f>
        <v>0</v>
      </c>
      <c r="BI338" s="246">
        <f>IF(N338="nulová",J338,0)</f>
        <v>0</v>
      </c>
      <c r="BJ338" s="16" t="s">
        <v>81</v>
      </c>
      <c r="BK338" s="246">
        <f>ROUND(I338*H338,2)</f>
        <v>0</v>
      </c>
      <c r="BL338" s="16" t="s">
        <v>228</v>
      </c>
      <c r="BM338" s="245" t="s">
        <v>809</v>
      </c>
    </row>
    <row r="339" s="2" customFormat="1">
      <c r="A339" s="37"/>
      <c r="B339" s="38"/>
      <c r="C339" s="39"/>
      <c r="D339" s="247" t="s">
        <v>152</v>
      </c>
      <c r="E339" s="39"/>
      <c r="F339" s="248" t="s">
        <v>582</v>
      </c>
      <c r="G339" s="39"/>
      <c r="H339" s="39"/>
      <c r="I339" s="200"/>
      <c r="J339" s="39"/>
      <c r="K339" s="39"/>
      <c r="L339" s="43"/>
      <c r="M339" s="249"/>
      <c r="N339" s="250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152</v>
      </c>
      <c r="AU339" s="16" t="s">
        <v>83</v>
      </c>
    </row>
    <row r="340" s="12" customFormat="1" ht="25.92" customHeight="1">
      <c r="A340" s="12"/>
      <c r="B340" s="217"/>
      <c r="C340" s="218"/>
      <c r="D340" s="219" t="s">
        <v>72</v>
      </c>
      <c r="E340" s="220" t="s">
        <v>240</v>
      </c>
      <c r="F340" s="220" t="s">
        <v>584</v>
      </c>
      <c r="G340" s="218"/>
      <c r="H340" s="218"/>
      <c r="I340" s="221"/>
      <c r="J340" s="222">
        <f>BK340</f>
        <v>0</v>
      </c>
      <c r="K340" s="218"/>
      <c r="L340" s="223"/>
      <c r="M340" s="224"/>
      <c r="N340" s="225"/>
      <c r="O340" s="225"/>
      <c r="P340" s="226">
        <f>P341</f>
        <v>0</v>
      </c>
      <c r="Q340" s="225"/>
      <c r="R340" s="226">
        <f>R341</f>
        <v>0</v>
      </c>
      <c r="S340" s="225"/>
      <c r="T340" s="227">
        <f>T341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8" t="s">
        <v>162</v>
      </c>
      <c r="AT340" s="229" t="s">
        <v>72</v>
      </c>
      <c r="AU340" s="229" t="s">
        <v>73</v>
      </c>
      <c r="AY340" s="228" t="s">
        <v>144</v>
      </c>
      <c r="BK340" s="230">
        <f>BK341</f>
        <v>0</v>
      </c>
    </row>
    <row r="341" s="12" customFormat="1" ht="22.8" customHeight="1">
      <c r="A341" s="12"/>
      <c r="B341" s="217"/>
      <c r="C341" s="218"/>
      <c r="D341" s="219" t="s">
        <v>72</v>
      </c>
      <c r="E341" s="231" t="s">
        <v>585</v>
      </c>
      <c r="F341" s="231" t="s">
        <v>586</v>
      </c>
      <c r="G341" s="218"/>
      <c r="H341" s="218"/>
      <c r="I341" s="221"/>
      <c r="J341" s="232">
        <f>BK341</f>
        <v>0</v>
      </c>
      <c r="K341" s="218"/>
      <c r="L341" s="223"/>
      <c r="M341" s="224"/>
      <c r="N341" s="225"/>
      <c r="O341" s="225"/>
      <c r="P341" s="226">
        <f>SUM(P342:P345)</f>
        <v>0</v>
      </c>
      <c r="Q341" s="225"/>
      <c r="R341" s="226">
        <f>SUM(R342:R345)</f>
        <v>0</v>
      </c>
      <c r="S341" s="225"/>
      <c r="T341" s="227">
        <f>SUM(T342:T345)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28" t="s">
        <v>162</v>
      </c>
      <c r="AT341" s="229" t="s">
        <v>72</v>
      </c>
      <c r="AU341" s="229" t="s">
        <v>81</v>
      </c>
      <c r="AY341" s="228" t="s">
        <v>144</v>
      </c>
      <c r="BK341" s="230">
        <f>SUM(BK342:BK345)</f>
        <v>0</v>
      </c>
    </row>
    <row r="342" s="2" customFormat="1" ht="19.8" customHeight="1">
      <c r="A342" s="37"/>
      <c r="B342" s="38"/>
      <c r="C342" s="233" t="s">
        <v>505</v>
      </c>
      <c r="D342" s="233" t="s">
        <v>146</v>
      </c>
      <c r="E342" s="234" t="s">
        <v>588</v>
      </c>
      <c r="F342" s="235" t="s">
        <v>589</v>
      </c>
      <c r="G342" s="236" t="s">
        <v>590</v>
      </c>
      <c r="H342" s="237">
        <v>9</v>
      </c>
      <c r="I342" s="238"/>
      <c r="J342" s="239">
        <f>ROUND(I342*H342,2)</f>
        <v>0</v>
      </c>
      <c r="K342" s="240"/>
      <c r="L342" s="43"/>
      <c r="M342" s="241" t="s">
        <v>1</v>
      </c>
      <c r="N342" s="242" t="s">
        <v>38</v>
      </c>
      <c r="O342" s="90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45" t="s">
        <v>455</v>
      </c>
      <c r="AT342" s="245" t="s">
        <v>146</v>
      </c>
      <c r="AU342" s="245" t="s">
        <v>83</v>
      </c>
      <c r="AY342" s="16" t="s">
        <v>144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6" t="s">
        <v>81</v>
      </c>
      <c r="BK342" s="246">
        <f>ROUND(I342*H342,2)</f>
        <v>0</v>
      </c>
      <c r="BL342" s="16" t="s">
        <v>455</v>
      </c>
      <c r="BM342" s="245" t="s">
        <v>810</v>
      </c>
    </row>
    <row r="343" s="2" customFormat="1">
      <c r="A343" s="37"/>
      <c r="B343" s="38"/>
      <c r="C343" s="39"/>
      <c r="D343" s="247" t="s">
        <v>152</v>
      </c>
      <c r="E343" s="39"/>
      <c r="F343" s="248" t="s">
        <v>589</v>
      </c>
      <c r="G343" s="39"/>
      <c r="H343" s="39"/>
      <c r="I343" s="200"/>
      <c r="J343" s="39"/>
      <c r="K343" s="39"/>
      <c r="L343" s="43"/>
      <c r="M343" s="249"/>
      <c r="N343" s="250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152</v>
      </c>
      <c r="AU343" s="16" t="s">
        <v>83</v>
      </c>
    </row>
    <row r="344" s="2" customFormat="1" ht="19.8" customHeight="1">
      <c r="A344" s="37"/>
      <c r="B344" s="38"/>
      <c r="C344" s="233" t="s">
        <v>510</v>
      </c>
      <c r="D344" s="233" t="s">
        <v>146</v>
      </c>
      <c r="E344" s="234" t="s">
        <v>593</v>
      </c>
      <c r="F344" s="235" t="s">
        <v>594</v>
      </c>
      <c r="G344" s="236" t="s">
        <v>290</v>
      </c>
      <c r="H344" s="237">
        <v>238</v>
      </c>
      <c r="I344" s="238"/>
      <c r="J344" s="239">
        <f>ROUND(I344*H344,2)</f>
        <v>0</v>
      </c>
      <c r="K344" s="240"/>
      <c r="L344" s="43"/>
      <c r="M344" s="241" t="s">
        <v>1</v>
      </c>
      <c r="N344" s="242" t="s">
        <v>38</v>
      </c>
      <c r="O344" s="90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45" t="s">
        <v>455</v>
      </c>
      <c r="AT344" s="245" t="s">
        <v>146</v>
      </c>
      <c r="AU344" s="245" t="s">
        <v>83</v>
      </c>
      <c r="AY344" s="16" t="s">
        <v>144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6" t="s">
        <v>81</v>
      </c>
      <c r="BK344" s="246">
        <f>ROUND(I344*H344,2)</f>
        <v>0</v>
      </c>
      <c r="BL344" s="16" t="s">
        <v>455</v>
      </c>
      <c r="BM344" s="245" t="s">
        <v>811</v>
      </c>
    </row>
    <row r="345" s="2" customFormat="1">
      <c r="A345" s="37"/>
      <c r="B345" s="38"/>
      <c r="C345" s="39"/>
      <c r="D345" s="247" t="s">
        <v>152</v>
      </c>
      <c r="E345" s="39"/>
      <c r="F345" s="248" t="s">
        <v>594</v>
      </c>
      <c r="G345" s="39"/>
      <c r="H345" s="39"/>
      <c r="I345" s="200"/>
      <c r="J345" s="39"/>
      <c r="K345" s="39"/>
      <c r="L345" s="43"/>
      <c r="M345" s="287"/>
      <c r="N345" s="288"/>
      <c r="O345" s="289"/>
      <c r="P345" s="289"/>
      <c r="Q345" s="289"/>
      <c r="R345" s="289"/>
      <c r="S345" s="289"/>
      <c r="T345" s="290"/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T345" s="16" t="s">
        <v>152</v>
      </c>
      <c r="AU345" s="16" t="s">
        <v>83</v>
      </c>
    </row>
    <row r="346" s="2" customFormat="1" ht="6.96" customHeight="1">
      <c r="A346" s="37"/>
      <c r="B346" s="65"/>
      <c r="C346" s="66"/>
      <c r="D346" s="66"/>
      <c r="E346" s="66"/>
      <c r="F346" s="66"/>
      <c r="G346" s="66"/>
      <c r="H346" s="66"/>
      <c r="I346" s="66"/>
      <c r="J346" s="66"/>
      <c r="K346" s="66"/>
      <c r="L346" s="43"/>
      <c r="M346" s="37"/>
      <c r="O346" s="37"/>
      <c r="P346" s="37"/>
      <c r="Q346" s="37"/>
      <c r="R346" s="37"/>
      <c r="S346" s="37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</row>
  </sheetData>
  <sheetProtection sheet="1" autoFilter="0" formatColumns="0" formatRows="0" objects="1" scenarios="1" spinCount="100000" saltValue="NxTV+gTmh0V0NsUgWl9hKbdlNTbxhZ1wLiHmckB20uxNrUcLH7sEM12PVUHkREXyiE+85BHy9jgztwgzGxTA2w==" hashValue="SF6fhYz1veWsByQmCws76E43tMV11jGPE3+HOcFeTKVDLq5HX1YUcICX9Wom1rQMfYfg5Tv86pzuhPjTQZPdEw==" algorithmName="SHA-512" password="CC35"/>
  <autoFilter ref="C138:K345"/>
  <mergeCells count="14">
    <mergeCell ref="E7:H7"/>
    <mergeCell ref="E9:H9"/>
    <mergeCell ref="E18:H18"/>
    <mergeCell ref="E27:H27"/>
    <mergeCell ref="E85:H85"/>
    <mergeCell ref="E87:H87"/>
    <mergeCell ref="D113:F113"/>
    <mergeCell ref="D114:F114"/>
    <mergeCell ref="D115:F115"/>
    <mergeCell ref="D116:F116"/>
    <mergeCell ref="D117:F11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4.4" customHeight="1">
      <c r="B7" s="19"/>
      <c r="E7" s="140" t="str">
        <f>'Rekapitulace stavby'!K6</f>
        <v>Střední škola zemědělská a veterinární Lanškroun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5.6" customHeight="1">
      <c r="A9" s="37"/>
      <c r="B9" s="43"/>
      <c r="C9" s="37"/>
      <c r="D9" s="37"/>
      <c r="E9" s="141" t="s">
        <v>812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5. 4. 2022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21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142" t="s">
        <v>98</v>
      </c>
      <c r="E30" s="37"/>
      <c r="F30" s="37"/>
      <c r="G30" s="37"/>
      <c r="H30" s="37"/>
      <c r="I30" s="37"/>
      <c r="J30" s="149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0" t="s">
        <v>99</v>
      </c>
      <c r="E31" s="37"/>
      <c r="F31" s="37"/>
      <c r="G31" s="37"/>
      <c r="H31" s="37"/>
      <c r="I31" s="37"/>
      <c r="J31" s="149">
        <f>J103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33</v>
      </c>
      <c r="E32" s="37"/>
      <c r="F32" s="37"/>
      <c r="G32" s="37"/>
      <c r="H32" s="37"/>
      <c r="I32" s="37"/>
      <c r="J32" s="152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8"/>
      <c r="E33" s="148"/>
      <c r="F33" s="148"/>
      <c r="G33" s="148"/>
      <c r="H33" s="148"/>
      <c r="I33" s="148"/>
      <c r="J33" s="148"/>
      <c r="K33" s="148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35</v>
      </c>
      <c r="G34" s="37"/>
      <c r="H34" s="37"/>
      <c r="I34" s="153" t="s">
        <v>34</v>
      </c>
      <c r="J34" s="153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37</v>
      </c>
      <c r="E35" s="139" t="s">
        <v>38</v>
      </c>
      <c r="F35" s="155">
        <f>ROUND((SUM(BE103:BE110) + SUM(BE130:BE192)),  2)</f>
        <v>0</v>
      </c>
      <c r="G35" s="37"/>
      <c r="H35" s="37"/>
      <c r="I35" s="156">
        <v>0.20999999999999999</v>
      </c>
      <c r="J35" s="155">
        <f>ROUND(((SUM(BE103:BE110) + SUM(BE130:BE192))*I35),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9" t="s">
        <v>39</v>
      </c>
      <c r="F36" s="155">
        <f>ROUND((SUM(BF103:BF110) + SUM(BF130:BF192)),  2)</f>
        <v>0</v>
      </c>
      <c r="G36" s="37"/>
      <c r="H36" s="37"/>
      <c r="I36" s="156">
        <v>0.14999999999999999</v>
      </c>
      <c r="J36" s="155">
        <f>ROUND(((SUM(BF103:BF110) + SUM(BF130:BF192))*I36),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40</v>
      </c>
      <c r="F37" s="155">
        <f>ROUND((SUM(BG103:BG110) + SUM(BG130:BG192)),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9" t="s">
        <v>41</v>
      </c>
      <c r="F38" s="155">
        <f>ROUND((SUM(BH103:BH110) + SUM(BH130:BH192)),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9" t="s">
        <v>42</v>
      </c>
      <c r="F39" s="155">
        <f>ROUND((SUM(BI103:BI110) + SUM(BI130:BI192)),  2)</f>
        <v>0</v>
      </c>
      <c r="G39" s="37"/>
      <c r="H39" s="37"/>
      <c r="I39" s="156">
        <v>0</v>
      </c>
      <c r="J39" s="155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62">
        <f>SUM(J32:J39)</f>
        <v>0</v>
      </c>
      <c r="K41" s="163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4.4" customHeight="1">
      <c r="A85" s="37"/>
      <c r="B85" s="38"/>
      <c r="C85" s="39"/>
      <c r="D85" s="39"/>
      <c r="E85" s="175" t="str">
        <f>E7</f>
        <v>Střední škola zemědělská a veterinární Lanškroun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5.6" customHeight="1">
      <c r="A87" s="37"/>
      <c r="B87" s="38"/>
      <c r="C87" s="39"/>
      <c r="D87" s="39"/>
      <c r="E87" s="75" t="str">
        <f>E9</f>
        <v>EL - Elektroinstalace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5. 4. 2022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6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6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9" t="s">
        <v>103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hidden="1" s="9" customFormat="1" ht="24.96" customHeight="1">
      <c r="A97" s="9"/>
      <c r="B97" s="180"/>
      <c r="C97" s="181"/>
      <c r="D97" s="182" t="s">
        <v>813</v>
      </c>
      <c r="E97" s="183"/>
      <c r="F97" s="183"/>
      <c r="G97" s="183"/>
      <c r="H97" s="183"/>
      <c r="I97" s="183"/>
      <c r="J97" s="184">
        <f>J131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814</v>
      </c>
      <c r="E98" s="189"/>
      <c r="F98" s="189"/>
      <c r="G98" s="189"/>
      <c r="H98" s="189"/>
      <c r="I98" s="189"/>
      <c r="J98" s="190">
        <f>J132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815</v>
      </c>
      <c r="E99" s="189"/>
      <c r="F99" s="189"/>
      <c r="G99" s="189"/>
      <c r="H99" s="189"/>
      <c r="I99" s="189"/>
      <c r="J99" s="190">
        <f>J139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816</v>
      </c>
      <c r="E100" s="189"/>
      <c r="F100" s="189"/>
      <c r="G100" s="189"/>
      <c r="H100" s="189"/>
      <c r="I100" s="189"/>
      <c r="J100" s="190">
        <f>J154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hidden="1" s="2" customFormat="1" ht="6.96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29.28" customHeight="1">
      <c r="A103" s="37"/>
      <c r="B103" s="38"/>
      <c r="C103" s="179" t="s">
        <v>119</v>
      </c>
      <c r="D103" s="39"/>
      <c r="E103" s="39"/>
      <c r="F103" s="39"/>
      <c r="G103" s="39"/>
      <c r="H103" s="39"/>
      <c r="I103" s="39"/>
      <c r="J103" s="192">
        <f>ROUND(J104 + J105 + J106 + J107 + J108 + J109,2)</f>
        <v>0</v>
      </c>
      <c r="K103" s="39"/>
      <c r="L103" s="62"/>
      <c r="N103" s="193" t="s">
        <v>37</v>
      </c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 s="2" customFormat="1" ht="18" customHeight="1">
      <c r="A104" s="37"/>
      <c r="B104" s="38"/>
      <c r="C104" s="39"/>
      <c r="D104" s="194" t="s">
        <v>120</v>
      </c>
      <c r="E104" s="195"/>
      <c r="F104" s="195"/>
      <c r="G104" s="39"/>
      <c r="H104" s="39"/>
      <c r="I104" s="39"/>
      <c r="J104" s="196">
        <v>0</v>
      </c>
      <c r="K104" s="39"/>
      <c r="L104" s="197"/>
      <c r="M104" s="198"/>
      <c r="N104" s="199" t="s">
        <v>38</v>
      </c>
      <c r="O104" s="198"/>
      <c r="P104" s="198"/>
      <c r="Q104" s="198"/>
      <c r="R104" s="198"/>
      <c r="S104" s="200"/>
      <c r="T104" s="200"/>
      <c r="U104" s="200"/>
      <c r="V104" s="200"/>
      <c r="W104" s="200"/>
      <c r="X104" s="200"/>
      <c r="Y104" s="200"/>
      <c r="Z104" s="200"/>
      <c r="AA104" s="200"/>
      <c r="AB104" s="200"/>
      <c r="AC104" s="200"/>
      <c r="AD104" s="200"/>
      <c r="AE104" s="200"/>
      <c r="AF104" s="198"/>
      <c r="AG104" s="198"/>
      <c r="AH104" s="198"/>
      <c r="AI104" s="198"/>
      <c r="AJ104" s="198"/>
      <c r="AK104" s="198"/>
      <c r="AL104" s="198"/>
      <c r="AM104" s="198"/>
      <c r="AN104" s="198"/>
      <c r="AO104" s="198"/>
      <c r="AP104" s="198"/>
      <c r="AQ104" s="198"/>
      <c r="AR104" s="198"/>
      <c r="AS104" s="198"/>
      <c r="AT104" s="198"/>
      <c r="AU104" s="198"/>
      <c r="AV104" s="198"/>
      <c r="AW104" s="198"/>
      <c r="AX104" s="198"/>
      <c r="AY104" s="201" t="s">
        <v>121</v>
      </c>
      <c r="AZ104" s="198"/>
      <c r="BA104" s="198"/>
      <c r="BB104" s="198"/>
      <c r="BC104" s="198"/>
      <c r="BD104" s="198"/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201" t="s">
        <v>81</v>
      </c>
      <c r="BK104" s="198"/>
      <c r="BL104" s="198"/>
      <c r="BM104" s="198"/>
    </row>
    <row r="105" hidden="1" s="2" customFormat="1" ht="18" customHeight="1">
      <c r="A105" s="37"/>
      <c r="B105" s="38"/>
      <c r="C105" s="39"/>
      <c r="D105" s="194" t="s">
        <v>122</v>
      </c>
      <c r="E105" s="195"/>
      <c r="F105" s="195"/>
      <c r="G105" s="39"/>
      <c r="H105" s="39"/>
      <c r="I105" s="39"/>
      <c r="J105" s="196">
        <v>0</v>
      </c>
      <c r="K105" s="39"/>
      <c r="L105" s="197"/>
      <c r="M105" s="198"/>
      <c r="N105" s="199" t="s">
        <v>38</v>
      </c>
      <c r="O105" s="198"/>
      <c r="P105" s="198"/>
      <c r="Q105" s="198"/>
      <c r="R105" s="198"/>
      <c r="S105" s="200"/>
      <c r="T105" s="200"/>
      <c r="U105" s="200"/>
      <c r="V105" s="200"/>
      <c r="W105" s="200"/>
      <c r="X105" s="200"/>
      <c r="Y105" s="200"/>
      <c r="Z105" s="200"/>
      <c r="AA105" s="200"/>
      <c r="AB105" s="200"/>
      <c r="AC105" s="200"/>
      <c r="AD105" s="200"/>
      <c r="AE105" s="200"/>
      <c r="AF105" s="198"/>
      <c r="AG105" s="198"/>
      <c r="AH105" s="198"/>
      <c r="AI105" s="198"/>
      <c r="AJ105" s="198"/>
      <c r="AK105" s="198"/>
      <c r="AL105" s="198"/>
      <c r="AM105" s="198"/>
      <c r="AN105" s="198"/>
      <c r="AO105" s="198"/>
      <c r="AP105" s="198"/>
      <c r="AQ105" s="198"/>
      <c r="AR105" s="198"/>
      <c r="AS105" s="198"/>
      <c r="AT105" s="198"/>
      <c r="AU105" s="198"/>
      <c r="AV105" s="198"/>
      <c r="AW105" s="198"/>
      <c r="AX105" s="198"/>
      <c r="AY105" s="201" t="s">
        <v>121</v>
      </c>
      <c r="AZ105" s="198"/>
      <c r="BA105" s="198"/>
      <c r="BB105" s="198"/>
      <c r="BC105" s="198"/>
      <c r="BD105" s="198"/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01" t="s">
        <v>81</v>
      </c>
      <c r="BK105" s="198"/>
      <c r="BL105" s="198"/>
      <c r="BM105" s="198"/>
    </row>
    <row r="106" hidden="1" s="2" customFormat="1" ht="18" customHeight="1">
      <c r="A106" s="37"/>
      <c r="B106" s="38"/>
      <c r="C106" s="39"/>
      <c r="D106" s="194" t="s">
        <v>123</v>
      </c>
      <c r="E106" s="195"/>
      <c r="F106" s="195"/>
      <c r="G106" s="39"/>
      <c r="H106" s="39"/>
      <c r="I106" s="39"/>
      <c r="J106" s="196">
        <v>0</v>
      </c>
      <c r="K106" s="39"/>
      <c r="L106" s="197"/>
      <c r="M106" s="198"/>
      <c r="N106" s="199" t="s">
        <v>38</v>
      </c>
      <c r="O106" s="198"/>
      <c r="P106" s="198"/>
      <c r="Q106" s="198"/>
      <c r="R106" s="198"/>
      <c r="S106" s="200"/>
      <c r="T106" s="200"/>
      <c r="U106" s="200"/>
      <c r="V106" s="200"/>
      <c r="W106" s="200"/>
      <c r="X106" s="200"/>
      <c r="Y106" s="200"/>
      <c r="Z106" s="200"/>
      <c r="AA106" s="200"/>
      <c r="AB106" s="200"/>
      <c r="AC106" s="200"/>
      <c r="AD106" s="200"/>
      <c r="AE106" s="200"/>
      <c r="AF106" s="198"/>
      <c r="AG106" s="198"/>
      <c r="AH106" s="198"/>
      <c r="AI106" s="198"/>
      <c r="AJ106" s="198"/>
      <c r="AK106" s="198"/>
      <c r="AL106" s="198"/>
      <c r="AM106" s="198"/>
      <c r="AN106" s="198"/>
      <c r="AO106" s="198"/>
      <c r="AP106" s="198"/>
      <c r="AQ106" s="198"/>
      <c r="AR106" s="198"/>
      <c r="AS106" s="198"/>
      <c r="AT106" s="198"/>
      <c r="AU106" s="198"/>
      <c r="AV106" s="198"/>
      <c r="AW106" s="198"/>
      <c r="AX106" s="198"/>
      <c r="AY106" s="201" t="s">
        <v>121</v>
      </c>
      <c r="AZ106" s="198"/>
      <c r="BA106" s="198"/>
      <c r="BB106" s="198"/>
      <c r="BC106" s="198"/>
      <c r="BD106" s="198"/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01" t="s">
        <v>81</v>
      </c>
      <c r="BK106" s="198"/>
      <c r="BL106" s="198"/>
      <c r="BM106" s="198"/>
    </row>
    <row r="107" hidden="1" s="2" customFormat="1" ht="18" customHeight="1">
      <c r="A107" s="37"/>
      <c r="B107" s="38"/>
      <c r="C107" s="39"/>
      <c r="D107" s="194" t="s">
        <v>124</v>
      </c>
      <c r="E107" s="195"/>
      <c r="F107" s="195"/>
      <c r="G107" s="39"/>
      <c r="H107" s="39"/>
      <c r="I107" s="39"/>
      <c r="J107" s="196">
        <v>0</v>
      </c>
      <c r="K107" s="39"/>
      <c r="L107" s="197"/>
      <c r="M107" s="198"/>
      <c r="N107" s="199" t="s">
        <v>38</v>
      </c>
      <c r="O107" s="198"/>
      <c r="P107" s="198"/>
      <c r="Q107" s="198"/>
      <c r="R107" s="198"/>
      <c r="S107" s="200"/>
      <c r="T107" s="200"/>
      <c r="U107" s="200"/>
      <c r="V107" s="200"/>
      <c r="W107" s="200"/>
      <c r="X107" s="200"/>
      <c r="Y107" s="200"/>
      <c r="Z107" s="200"/>
      <c r="AA107" s="200"/>
      <c r="AB107" s="200"/>
      <c r="AC107" s="200"/>
      <c r="AD107" s="200"/>
      <c r="AE107" s="200"/>
      <c r="AF107" s="198"/>
      <c r="AG107" s="198"/>
      <c r="AH107" s="198"/>
      <c r="AI107" s="198"/>
      <c r="AJ107" s="198"/>
      <c r="AK107" s="198"/>
      <c r="AL107" s="198"/>
      <c r="AM107" s="198"/>
      <c r="AN107" s="198"/>
      <c r="AO107" s="198"/>
      <c r="AP107" s="198"/>
      <c r="AQ107" s="198"/>
      <c r="AR107" s="198"/>
      <c r="AS107" s="198"/>
      <c r="AT107" s="198"/>
      <c r="AU107" s="198"/>
      <c r="AV107" s="198"/>
      <c r="AW107" s="198"/>
      <c r="AX107" s="198"/>
      <c r="AY107" s="201" t="s">
        <v>121</v>
      </c>
      <c r="AZ107" s="198"/>
      <c r="BA107" s="198"/>
      <c r="BB107" s="198"/>
      <c r="BC107" s="198"/>
      <c r="BD107" s="198"/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01" t="s">
        <v>81</v>
      </c>
      <c r="BK107" s="198"/>
      <c r="BL107" s="198"/>
      <c r="BM107" s="198"/>
    </row>
    <row r="108" hidden="1" s="2" customFormat="1" ht="18" customHeight="1">
      <c r="A108" s="37"/>
      <c r="B108" s="38"/>
      <c r="C108" s="39"/>
      <c r="D108" s="194" t="s">
        <v>125</v>
      </c>
      <c r="E108" s="195"/>
      <c r="F108" s="195"/>
      <c r="G108" s="39"/>
      <c r="H108" s="39"/>
      <c r="I108" s="39"/>
      <c r="J108" s="196">
        <v>0</v>
      </c>
      <c r="K108" s="39"/>
      <c r="L108" s="197"/>
      <c r="M108" s="198"/>
      <c r="N108" s="199" t="s">
        <v>38</v>
      </c>
      <c r="O108" s="198"/>
      <c r="P108" s="198"/>
      <c r="Q108" s="198"/>
      <c r="R108" s="198"/>
      <c r="S108" s="200"/>
      <c r="T108" s="200"/>
      <c r="U108" s="20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/>
      <c r="AF108" s="198"/>
      <c r="AG108" s="198"/>
      <c r="AH108" s="198"/>
      <c r="AI108" s="198"/>
      <c r="AJ108" s="198"/>
      <c r="AK108" s="198"/>
      <c r="AL108" s="198"/>
      <c r="AM108" s="198"/>
      <c r="AN108" s="198"/>
      <c r="AO108" s="198"/>
      <c r="AP108" s="198"/>
      <c r="AQ108" s="198"/>
      <c r="AR108" s="198"/>
      <c r="AS108" s="198"/>
      <c r="AT108" s="198"/>
      <c r="AU108" s="198"/>
      <c r="AV108" s="198"/>
      <c r="AW108" s="198"/>
      <c r="AX108" s="198"/>
      <c r="AY108" s="201" t="s">
        <v>121</v>
      </c>
      <c r="AZ108" s="198"/>
      <c r="BA108" s="198"/>
      <c r="BB108" s="198"/>
      <c r="BC108" s="198"/>
      <c r="BD108" s="198"/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01" t="s">
        <v>81</v>
      </c>
      <c r="BK108" s="198"/>
      <c r="BL108" s="198"/>
      <c r="BM108" s="198"/>
    </row>
    <row r="109" hidden="1" s="2" customFormat="1" ht="18" customHeight="1">
      <c r="A109" s="37"/>
      <c r="B109" s="38"/>
      <c r="C109" s="39"/>
      <c r="D109" s="195" t="s">
        <v>126</v>
      </c>
      <c r="E109" s="39"/>
      <c r="F109" s="39"/>
      <c r="G109" s="39"/>
      <c r="H109" s="39"/>
      <c r="I109" s="39"/>
      <c r="J109" s="196">
        <f>ROUND(J30*T109,2)</f>
        <v>0</v>
      </c>
      <c r="K109" s="39"/>
      <c r="L109" s="197"/>
      <c r="M109" s="198"/>
      <c r="N109" s="199" t="s">
        <v>38</v>
      </c>
      <c r="O109" s="198"/>
      <c r="P109" s="198"/>
      <c r="Q109" s="198"/>
      <c r="R109" s="198"/>
      <c r="S109" s="200"/>
      <c r="T109" s="200"/>
      <c r="U109" s="200"/>
      <c r="V109" s="200"/>
      <c r="W109" s="200"/>
      <c r="X109" s="200"/>
      <c r="Y109" s="200"/>
      <c r="Z109" s="200"/>
      <c r="AA109" s="200"/>
      <c r="AB109" s="200"/>
      <c r="AC109" s="200"/>
      <c r="AD109" s="200"/>
      <c r="AE109" s="200"/>
      <c r="AF109" s="198"/>
      <c r="AG109" s="198"/>
      <c r="AH109" s="198"/>
      <c r="AI109" s="198"/>
      <c r="AJ109" s="198"/>
      <c r="AK109" s="198"/>
      <c r="AL109" s="198"/>
      <c r="AM109" s="198"/>
      <c r="AN109" s="198"/>
      <c r="AO109" s="198"/>
      <c r="AP109" s="198"/>
      <c r="AQ109" s="198"/>
      <c r="AR109" s="198"/>
      <c r="AS109" s="198"/>
      <c r="AT109" s="198"/>
      <c r="AU109" s="198"/>
      <c r="AV109" s="198"/>
      <c r="AW109" s="198"/>
      <c r="AX109" s="198"/>
      <c r="AY109" s="201" t="s">
        <v>127</v>
      </c>
      <c r="AZ109" s="198"/>
      <c r="BA109" s="198"/>
      <c r="BB109" s="198"/>
      <c r="BC109" s="198"/>
      <c r="BD109" s="198"/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01" t="s">
        <v>81</v>
      </c>
      <c r="BK109" s="198"/>
      <c r="BL109" s="198"/>
      <c r="BM109" s="198"/>
    </row>
    <row r="110" hidden="1" s="2" customForma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hidden="1" s="2" customFormat="1" ht="29.28" customHeight="1">
      <c r="A111" s="37"/>
      <c r="B111" s="38"/>
      <c r="C111" s="203" t="s">
        <v>128</v>
      </c>
      <c r="D111" s="177"/>
      <c r="E111" s="177"/>
      <c r="F111" s="177"/>
      <c r="G111" s="177"/>
      <c r="H111" s="177"/>
      <c r="I111" s="177"/>
      <c r="J111" s="204">
        <f>ROUND(J96+J103,2)</f>
        <v>0</v>
      </c>
      <c r="K111" s="177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hidden="1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hidden="1"/>
    <row r="114" hidden="1"/>
    <row r="115" hidden="1"/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129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4.4" customHeight="1">
      <c r="A120" s="37"/>
      <c r="B120" s="38"/>
      <c r="C120" s="39"/>
      <c r="D120" s="39"/>
      <c r="E120" s="175" t="str">
        <f>E7</f>
        <v>Střední škola zemědělská a veterinární Lanškroun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96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6" customHeight="1">
      <c r="A122" s="37"/>
      <c r="B122" s="38"/>
      <c r="C122" s="39"/>
      <c r="D122" s="39"/>
      <c r="E122" s="75" t="str">
        <f>E9</f>
        <v>EL - Elektroinstalace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 xml:space="preserve"> </v>
      </c>
      <c r="G124" s="39"/>
      <c r="H124" s="39"/>
      <c r="I124" s="31" t="s">
        <v>22</v>
      </c>
      <c r="J124" s="78" t="str">
        <f>IF(J12="","",J12)</f>
        <v>5. 4. 2022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6" customHeight="1">
      <c r="A126" s="37"/>
      <c r="B126" s="38"/>
      <c r="C126" s="31" t="s">
        <v>24</v>
      </c>
      <c r="D126" s="39"/>
      <c r="E126" s="39"/>
      <c r="F126" s="26" t="str">
        <f>E15</f>
        <v xml:space="preserve"> </v>
      </c>
      <c r="G126" s="39"/>
      <c r="H126" s="39"/>
      <c r="I126" s="31" t="s">
        <v>29</v>
      </c>
      <c r="J126" s="35" t="str">
        <f>E21</f>
        <v xml:space="preserve"> 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6" customHeight="1">
      <c r="A127" s="37"/>
      <c r="B127" s="38"/>
      <c r="C127" s="31" t="s">
        <v>27</v>
      </c>
      <c r="D127" s="39"/>
      <c r="E127" s="39"/>
      <c r="F127" s="26" t="str">
        <f>IF(E18="","",E18)</f>
        <v>Vyplň údaj</v>
      </c>
      <c r="G127" s="39"/>
      <c r="H127" s="39"/>
      <c r="I127" s="31" t="s">
        <v>31</v>
      </c>
      <c r="J127" s="35" t="str">
        <f>E24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205"/>
      <c r="B129" s="206"/>
      <c r="C129" s="207" t="s">
        <v>130</v>
      </c>
      <c r="D129" s="208" t="s">
        <v>58</v>
      </c>
      <c r="E129" s="208" t="s">
        <v>54</v>
      </c>
      <c r="F129" s="208" t="s">
        <v>55</v>
      </c>
      <c r="G129" s="208" t="s">
        <v>131</v>
      </c>
      <c r="H129" s="208" t="s">
        <v>132</v>
      </c>
      <c r="I129" s="208" t="s">
        <v>133</v>
      </c>
      <c r="J129" s="209" t="s">
        <v>102</v>
      </c>
      <c r="K129" s="210" t="s">
        <v>134</v>
      </c>
      <c r="L129" s="211"/>
      <c r="M129" s="99" t="s">
        <v>1</v>
      </c>
      <c r="N129" s="100" t="s">
        <v>37</v>
      </c>
      <c r="O129" s="100" t="s">
        <v>135</v>
      </c>
      <c r="P129" s="100" t="s">
        <v>136</v>
      </c>
      <c r="Q129" s="100" t="s">
        <v>137</v>
      </c>
      <c r="R129" s="100" t="s">
        <v>138</v>
      </c>
      <c r="S129" s="100" t="s">
        <v>139</v>
      </c>
      <c r="T129" s="101" t="s">
        <v>140</v>
      </c>
      <c r="U129" s="205"/>
      <c r="V129" s="205"/>
      <c r="W129" s="205"/>
      <c r="X129" s="205"/>
      <c r="Y129" s="205"/>
      <c r="Z129" s="205"/>
      <c r="AA129" s="205"/>
      <c r="AB129" s="205"/>
      <c r="AC129" s="205"/>
      <c r="AD129" s="205"/>
      <c r="AE129" s="205"/>
    </row>
    <row r="130" s="2" customFormat="1" ht="22.8" customHeight="1">
      <c r="A130" s="37"/>
      <c r="B130" s="38"/>
      <c r="C130" s="106" t="s">
        <v>141</v>
      </c>
      <c r="D130" s="39"/>
      <c r="E130" s="39"/>
      <c r="F130" s="39"/>
      <c r="G130" s="39"/>
      <c r="H130" s="39"/>
      <c r="I130" s="39"/>
      <c r="J130" s="212">
        <f>BK130</f>
        <v>0</v>
      </c>
      <c r="K130" s="39"/>
      <c r="L130" s="43"/>
      <c r="M130" s="102"/>
      <c r="N130" s="213"/>
      <c r="O130" s="103"/>
      <c r="P130" s="214">
        <f>P131</f>
        <v>0</v>
      </c>
      <c r="Q130" s="103"/>
      <c r="R130" s="214">
        <f>R131</f>
        <v>0</v>
      </c>
      <c r="S130" s="103"/>
      <c r="T130" s="215">
        <f>T131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72</v>
      </c>
      <c r="AU130" s="16" t="s">
        <v>104</v>
      </c>
      <c r="BK130" s="216">
        <f>BK131</f>
        <v>0</v>
      </c>
    </row>
    <row r="131" s="12" customFormat="1" ht="25.92" customHeight="1">
      <c r="A131" s="12"/>
      <c r="B131" s="217"/>
      <c r="C131" s="218"/>
      <c r="D131" s="219" t="s">
        <v>72</v>
      </c>
      <c r="E131" s="220" t="s">
        <v>142</v>
      </c>
      <c r="F131" s="220" t="s">
        <v>142</v>
      </c>
      <c r="G131" s="218"/>
      <c r="H131" s="218"/>
      <c r="I131" s="221"/>
      <c r="J131" s="222">
        <f>BK131</f>
        <v>0</v>
      </c>
      <c r="K131" s="218"/>
      <c r="L131" s="223"/>
      <c r="M131" s="224"/>
      <c r="N131" s="225"/>
      <c r="O131" s="225"/>
      <c r="P131" s="226">
        <f>P132+P139+P154</f>
        <v>0</v>
      </c>
      <c r="Q131" s="225"/>
      <c r="R131" s="226">
        <f>R132+R139+R154</f>
        <v>0</v>
      </c>
      <c r="S131" s="225"/>
      <c r="T131" s="227">
        <f>T132+T139+T154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8" t="s">
        <v>81</v>
      </c>
      <c r="AT131" s="229" t="s">
        <v>72</v>
      </c>
      <c r="AU131" s="229" t="s">
        <v>73</v>
      </c>
      <c r="AY131" s="228" t="s">
        <v>144</v>
      </c>
      <c r="BK131" s="230">
        <f>BK132+BK139+BK154</f>
        <v>0</v>
      </c>
    </row>
    <row r="132" s="12" customFormat="1" ht="22.8" customHeight="1">
      <c r="A132" s="12"/>
      <c r="B132" s="217"/>
      <c r="C132" s="218"/>
      <c r="D132" s="219" t="s">
        <v>72</v>
      </c>
      <c r="E132" s="231" t="s">
        <v>817</v>
      </c>
      <c r="F132" s="231" t="s">
        <v>818</v>
      </c>
      <c r="G132" s="218"/>
      <c r="H132" s="218"/>
      <c r="I132" s="221"/>
      <c r="J132" s="232">
        <f>BK132</f>
        <v>0</v>
      </c>
      <c r="K132" s="218"/>
      <c r="L132" s="223"/>
      <c r="M132" s="224"/>
      <c r="N132" s="225"/>
      <c r="O132" s="225"/>
      <c r="P132" s="226">
        <f>SUM(P133:P138)</f>
        <v>0</v>
      </c>
      <c r="Q132" s="225"/>
      <c r="R132" s="226">
        <f>SUM(R133:R138)</f>
        <v>0</v>
      </c>
      <c r="S132" s="225"/>
      <c r="T132" s="227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8" t="s">
        <v>81</v>
      </c>
      <c r="AT132" s="229" t="s">
        <v>72</v>
      </c>
      <c r="AU132" s="229" t="s">
        <v>81</v>
      </c>
      <c r="AY132" s="228" t="s">
        <v>144</v>
      </c>
      <c r="BK132" s="230">
        <f>SUM(BK133:BK138)</f>
        <v>0</v>
      </c>
    </row>
    <row r="133" s="2" customFormat="1" ht="14.4" customHeight="1">
      <c r="A133" s="37"/>
      <c r="B133" s="38"/>
      <c r="C133" s="273" t="s">
        <v>81</v>
      </c>
      <c r="D133" s="273" t="s">
        <v>240</v>
      </c>
      <c r="E133" s="274" t="s">
        <v>819</v>
      </c>
      <c r="F133" s="275" t="s">
        <v>820</v>
      </c>
      <c r="G133" s="276" t="s">
        <v>482</v>
      </c>
      <c r="H133" s="277">
        <v>1</v>
      </c>
      <c r="I133" s="278"/>
      <c r="J133" s="279">
        <f>ROUND(I133*H133,2)</f>
        <v>0</v>
      </c>
      <c r="K133" s="280"/>
      <c r="L133" s="281"/>
      <c r="M133" s="282" t="s">
        <v>1</v>
      </c>
      <c r="N133" s="283" t="s">
        <v>38</v>
      </c>
      <c r="O133" s="90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5" t="s">
        <v>187</v>
      </c>
      <c r="AT133" s="245" t="s">
        <v>240</v>
      </c>
      <c r="AU133" s="245" t="s">
        <v>83</v>
      </c>
      <c r="AY133" s="16" t="s">
        <v>144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6" t="s">
        <v>81</v>
      </c>
      <c r="BK133" s="246">
        <f>ROUND(I133*H133,2)</f>
        <v>0</v>
      </c>
      <c r="BL133" s="16" t="s">
        <v>150</v>
      </c>
      <c r="BM133" s="245" t="s">
        <v>821</v>
      </c>
    </row>
    <row r="134" s="2" customFormat="1">
      <c r="A134" s="37"/>
      <c r="B134" s="38"/>
      <c r="C134" s="39"/>
      <c r="D134" s="247" t="s">
        <v>152</v>
      </c>
      <c r="E134" s="39"/>
      <c r="F134" s="248" t="s">
        <v>820</v>
      </c>
      <c r="G134" s="39"/>
      <c r="H134" s="39"/>
      <c r="I134" s="200"/>
      <c r="J134" s="39"/>
      <c r="K134" s="39"/>
      <c r="L134" s="43"/>
      <c r="M134" s="249"/>
      <c r="N134" s="250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152</v>
      </c>
      <c r="AU134" s="16" t="s">
        <v>83</v>
      </c>
    </row>
    <row r="135" s="2" customFormat="1" ht="14.4" customHeight="1">
      <c r="A135" s="37"/>
      <c r="B135" s="38"/>
      <c r="C135" s="273" t="s">
        <v>83</v>
      </c>
      <c r="D135" s="273" t="s">
        <v>240</v>
      </c>
      <c r="E135" s="274" t="s">
        <v>822</v>
      </c>
      <c r="F135" s="275" t="s">
        <v>823</v>
      </c>
      <c r="G135" s="276" t="s">
        <v>482</v>
      </c>
      <c r="H135" s="277">
        <v>1</v>
      </c>
      <c r="I135" s="278"/>
      <c r="J135" s="279">
        <f>ROUND(I135*H135,2)</f>
        <v>0</v>
      </c>
      <c r="K135" s="280"/>
      <c r="L135" s="281"/>
      <c r="M135" s="282" t="s">
        <v>1</v>
      </c>
      <c r="N135" s="283" t="s">
        <v>38</v>
      </c>
      <c r="O135" s="90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5" t="s">
        <v>187</v>
      </c>
      <c r="AT135" s="245" t="s">
        <v>240</v>
      </c>
      <c r="AU135" s="245" t="s">
        <v>83</v>
      </c>
      <c r="AY135" s="16" t="s">
        <v>144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6" t="s">
        <v>81</v>
      </c>
      <c r="BK135" s="246">
        <f>ROUND(I135*H135,2)</f>
        <v>0</v>
      </c>
      <c r="BL135" s="16" t="s">
        <v>150</v>
      </c>
      <c r="BM135" s="245" t="s">
        <v>824</v>
      </c>
    </row>
    <row r="136" s="2" customFormat="1">
      <c r="A136" s="37"/>
      <c r="B136" s="38"/>
      <c r="C136" s="39"/>
      <c r="D136" s="247" t="s">
        <v>152</v>
      </c>
      <c r="E136" s="39"/>
      <c r="F136" s="248" t="s">
        <v>823</v>
      </c>
      <c r="G136" s="39"/>
      <c r="H136" s="39"/>
      <c r="I136" s="200"/>
      <c r="J136" s="39"/>
      <c r="K136" s="39"/>
      <c r="L136" s="43"/>
      <c r="M136" s="249"/>
      <c r="N136" s="250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152</v>
      </c>
      <c r="AU136" s="16" t="s">
        <v>83</v>
      </c>
    </row>
    <row r="137" s="2" customFormat="1" ht="14.4" customHeight="1">
      <c r="A137" s="37"/>
      <c r="B137" s="38"/>
      <c r="C137" s="273" t="s">
        <v>162</v>
      </c>
      <c r="D137" s="273" t="s">
        <v>240</v>
      </c>
      <c r="E137" s="274" t="s">
        <v>825</v>
      </c>
      <c r="F137" s="275" t="s">
        <v>826</v>
      </c>
      <c r="G137" s="276" t="s">
        <v>482</v>
      </c>
      <c r="H137" s="277">
        <v>1</v>
      </c>
      <c r="I137" s="278"/>
      <c r="J137" s="279">
        <f>ROUND(I137*H137,2)</f>
        <v>0</v>
      </c>
      <c r="K137" s="280"/>
      <c r="L137" s="281"/>
      <c r="M137" s="282" t="s">
        <v>1</v>
      </c>
      <c r="N137" s="283" t="s">
        <v>38</v>
      </c>
      <c r="O137" s="90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45" t="s">
        <v>187</v>
      </c>
      <c r="AT137" s="245" t="s">
        <v>240</v>
      </c>
      <c r="AU137" s="245" t="s">
        <v>83</v>
      </c>
      <c r="AY137" s="16" t="s">
        <v>144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6" t="s">
        <v>81</v>
      </c>
      <c r="BK137" s="246">
        <f>ROUND(I137*H137,2)</f>
        <v>0</v>
      </c>
      <c r="BL137" s="16" t="s">
        <v>150</v>
      </c>
      <c r="BM137" s="245" t="s">
        <v>827</v>
      </c>
    </row>
    <row r="138" s="2" customFormat="1">
      <c r="A138" s="37"/>
      <c r="B138" s="38"/>
      <c r="C138" s="39"/>
      <c r="D138" s="247" t="s">
        <v>152</v>
      </c>
      <c r="E138" s="39"/>
      <c r="F138" s="248" t="s">
        <v>826</v>
      </c>
      <c r="G138" s="39"/>
      <c r="H138" s="39"/>
      <c r="I138" s="200"/>
      <c r="J138" s="39"/>
      <c r="K138" s="39"/>
      <c r="L138" s="43"/>
      <c r="M138" s="249"/>
      <c r="N138" s="250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152</v>
      </c>
      <c r="AU138" s="16" t="s">
        <v>83</v>
      </c>
    </row>
    <row r="139" s="12" customFormat="1" ht="22.8" customHeight="1">
      <c r="A139" s="12"/>
      <c r="B139" s="217"/>
      <c r="C139" s="218"/>
      <c r="D139" s="219" t="s">
        <v>72</v>
      </c>
      <c r="E139" s="231" t="s">
        <v>828</v>
      </c>
      <c r="F139" s="231" t="s">
        <v>829</v>
      </c>
      <c r="G139" s="218"/>
      <c r="H139" s="218"/>
      <c r="I139" s="221"/>
      <c r="J139" s="232">
        <f>BK139</f>
        <v>0</v>
      </c>
      <c r="K139" s="218"/>
      <c r="L139" s="223"/>
      <c r="M139" s="224"/>
      <c r="N139" s="225"/>
      <c r="O139" s="225"/>
      <c r="P139" s="226">
        <f>SUM(P140:P153)</f>
        <v>0</v>
      </c>
      <c r="Q139" s="225"/>
      <c r="R139" s="226">
        <f>SUM(R140:R153)</f>
        <v>0</v>
      </c>
      <c r="S139" s="225"/>
      <c r="T139" s="227">
        <f>SUM(T140:T153)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8" t="s">
        <v>81</v>
      </c>
      <c r="AT139" s="229" t="s">
        <v>72</v>
      </c>
      <c r="AU139" s="229" t="s">
        <v>81</v>
      </c>
      <c r="AY139" s="228" t="s">
        <v>144</v>
      </c>
      <c r="BK139" s="230">
        <f>SUM(BK140:BK153)</f>
        <v>0</v>
      </c>
    </row>
    <row r="140" s="2" customFormat="1" ht="34.8" customHeight="1">
      <c r="A140" s="37"/>
      <c r="B140" s="38"/>
      <c r="C140" s="233" t="s">
        <v>150</v>
      </c>
      <c r="D140" s="233" t="s">
        <v>146</v>
      </c>
      <c r="E140" s="234" t="s">
        <v>830</v>
      </c>
      <c r="F140" s="235" t="s">
        <v>831</v>
      </c>
      <c r="G140" s="236" t="s">
        <v>832</v>
      </c>
      <c r="H140" s="237">
        <v>9</v>
      </c>
      <c r="I140" s="238"/>
      <c r="J140" s="239">
        <f>ROUND(I140*H140,2)</f>
        <v>0</v>
      </c>
      <c r="K140" s="240"/>
      <c r="L140" s="43"/>
      <c r="M140" s="241" t="s">
        <v>1</v>
      </c>
      <c r="N140" s="242" t="s">
        <v>38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150</v>
      </c>
      <c r="AT140" s="245" t="s">
        <v>146</v>
      </c>
      <c r="AU140" s="245" t="s">
        <v>83</v>
      </c>
      <c r="AY140" s="16" t="s">
        <v>144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81</v>
      </c>
      <c r="BK140" s="246">
        <f>ROUND(I140*H140,2)</f>
        <v>0</v>
      </c>
      <c r="BL140" s="16" t="s">
        <v>150</v>
      </c>
      <c r="BM140" s="245" t="s">
        <v>833</v>
      </c>
    </row>
    <row r="141" s="2" customFormat="1">
      <c r="A141" s="37"/>
      <c r="B141" s="38"/>
      <c r="C141" s="39"/>
      <c r="D141" s="247" t="s">
        <v>152</v>
      </c>
      <c r="E141" s="39"/>
      <c r="F141" s="248" t="s">
        <v>831</v>
      </c>
      <c r="G141" s="39"/>
      <c r="H141" s="39"/>
      <c r="I141" s="200"/>
      <c r="J141" s="39"/>
      <c r="K141" s="39"/>
      <c r="L141" s="43"/>
      <c r="M141" s="249"/>
      <c r="N141" s="250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152</v>
      </c>
      <c r="AU141" s="16" t="s">
        <v>83</v>
      </c>
    </row>
    <row r="142" s="2" customFormat="1" ht="22.2" customHeight="1">
      <c r="A142" s="37"/>
      <c r="B142" s="38"/>
      <c r="C142" s="233" t="s">
        <v>170</v>
      </c>
      <c r="D142" s="233" t="s">
        <v>146</v>
      </c>
      <c r="E142" s="234" t="s">
        <v>834</v>
      </c>
      <c r="F142" s="235" t="s">
        <v>835</v>
      </c>
      <c r="G142" s="236" t="s">
        <v>836</v>
      </c>
      <c r="H142" s="237">
        <v>6</v>
      </c>
      <c r="I142" s="238"/>
      <c r="J142" s="239">
        <f>ROUND(I142*H142,2)</f>
        <v>0</v>
      </c>
      <c r="K142" s="240"/>
      <c r="L142" s="43"/>
      <c r="M142" s="241" t="s">
        <v>1</v>
      </c>
      <c r="N142" s="242" t="s">
        <v>38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150</v>
      </c>
      <c r="AT142" s="245" t="s">
        <v>146</v>
      </c>
      <c r="AU142" s="245" t="s">
        <v>83</v>
      </c>
      <c r="AY142" s="16" t="s">
        <v>144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81</v>
      </c>
      <c r="BK142" s="246">
        <f>ROUND(I142*H142,2)</f>
        <v>0</v>
      </c>
      <c r="BL142" s="16" t="s">
        <v>150</v>
      </c>
      <c r="BM142" s="245" t="s">
        <v>837</v>
      </c>
    </row>
    <row r="143" s="2" customFormat="1">
      <c r="A143" s="37"/>
      <c r="B143" s="38"/>
      <c r="C143" s="39"/>
      <c r="D143" s="247" t="s">
        <v>152</v>
      </c>
      <c r="E143" s="39"/>
      <c r="F143" s="248" t="s">
        <v>835</v>
      </c>
      <c r="G143" s="39"/>
      <c r="H143" s="39"/>
      <c r="I143" s="200"/>
      <c r="J143" s="39"/>
      <c r="K143" s="39"/>
      <c r="L143" s="43"/>
      <c r="M143" s="249"/>
      <c r="N143" s="250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152</v>
      </c>
      <c r="AU143" s="16" t="s">
        <v>83</v>
      </c>
    </row>
    <row r="144" s="2" customFormat="1" ht="22.2" customHeight="1">
      <c r="A144" s="37"/>
      <c r="B144" s="38"/>
      <c r="C144" s="233" t="s">
        <v>176</v>
      </c>
      <c r="D144" s="233" t="s">
        <v>146</v>
      </c>
      <c r="E144" s="234" t="s">
        <v>838</v>
      </c>
      <c r="F144" s="235" t="s">
        <v>839</v>
      </c>
      <c r="G144" s="236" t="s">
        <v>840</v>
      </c>
      <c r="H144" s="237">
        <v>24</v>
      </c>
      <c r="I144" s="238"/>
      <c r="J144" s="239">
        <f>ROUND(I144*H144,2)</f>
        <v>0</v>
      </c>
      <c r="K144" s="240"/>
      <c r="L144" s="43"/>
      <c r="M144" s="241" t="s">
        <v>1</v>
      </c>
      <c r="N144" s="242" t="s">
        <v>38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150</v>
      </c>
      <c r="AT144" s="245" t="s">
        <v>146</v>
      </c>
      <c r="AU144" s="245" t="s">
        <v>83</v>
      </c>
      <c r="AY144" s="16" t="s">
        <v>144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81</v>
      </c>
      <c r="BK144" s="246">
        <f>ROUND(I144*H144,2)</f>
        <v>0</v>
      </c>
      <c r="BL144" s="16" t="s">
        <v>150</v>
      </c>
      <c r="BM144" s="245" t="s">
        <v>841</v>
      </c>
    </row>
    <row r="145" s="2" customFormat="1">
      <c r="A145" s="37"/>
      <c r="B145" s="38"/>
      <c r="C145" s="39"/>
      <c r="D145" s="247" t="s">
        <v>152</v>
      </c>
      <c r="E145" s="39"/>
      <c r="F145" s="248" t="s">
        <v>839</v>
      </c>
      <c r="G145" s="39"/>
      <c r="H145" s="39"/>
      <c r="I145" s="200"/>
      <c r="J145" s="39"/>
      <c r="K145" s="39"/>
      <c r="L145" s="43"/>
      <c r="M145" s="249"/>
      <c r="N145" s="25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152</v>
      </c>
      <c r="AU145" s="16" t="s">
        <v>83</v>
      </c>
    </row>
    <row r="146" s="2" customFormat="1" ht="30" customHeight="1">
      <c r="A146" s="37"/>
      <c r="B146" s="38"/>
      <c r="C146" s="233" t="s">
        <v>182</v>
      </c>
      <c r="D146" s="233" t="s">
        <v>146</v>
      </c>
      <c r="E146" s="234" t="s">
        <v>842</v>
      </c>
      <c r="F146" s="235" t="s">
        <v>843</v>
      </c>
      <c r="G146" s="236" t="s">
        <v>844</v>
      </c>
      <c r="H146" s="237">
        <v>9</v>
      </c>
      <c r="I146" s="238"/>
      <c r="J146" s="239">
        <f>ROUND(I146*H146,2)</f>
        <v>0</v>
      </c>
      <c r="K146" s="240"/>
      <c r="L146" s="43"/>
      <c r="M146" s="241" t="s">
        <v>1</v>
      </c>
      <c r="N146" s="242" t="s">
        <v>38</v>
      </c>
      <c r="O146" s="90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5" t="s">
        <v>150</v>
      </c>
      <c r="AT146" s="245" t="s">
        <v>146</v>
      </c>
      <c r="AU146" s="245" t="s">
        <v>83</v>
      </c>
      <c r="AY146" s="16" t="s">
        <v>144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6" t="s">
        <v>81</v>
      </c>
      <c r="BK146" s="246">
        <f>ROUND(I146*H146,2)</f>
        <v>0</v>
      </c>
      <c r="BL146" s="16" t="s">
        <v>150</v>
      </c>
      <c r="BM146" s="245" t="s">
        <v>845</v>
      </c>
    </row>
    <row r="147" s="2" customFormat="1">
      <c r="A147" s="37"/>
      <c r="B147" s="38"/>
      <c r="C147" s="39"/>
      <c r="D147" s="247" t="s">
        <v>152</v>
      </c>
      <c r="E147" s="39"/>
      <c r="F147" s="248" t="s">
        <v>843</v>
      </c>
      <c r="G147" s="39"/>
      <c r="H147" s="39"/>
      <c r="I147" s="200"/>
      <c r="J147" s="39"/>
      <c r="K147" s="39"/>
      <c r="L147" s="43"/>
      <c r="M147" s="249"/>
      <c r="N147" s="250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152</v>
      </c>
      <c r="AU147" s="16" t="s">
        <v>83</v>
      </c>
    </row>
    <row r="148" s="2" customFormat="1" ht="22.2" customHeight="1">
      <c r="A148" s="37"/>
      <c r="B148" s="38"/>
      <c r="C148" s="233" t="s">
        <v>187</v>
      </c>
      <c r="D148" s="233" t="s">
        <v>146</v>
      </c>
      <c r="E148" s="234" t="s">
        <v>846</v>
      </c>
      <c r="F148" s="235" t="s">
        <v>847</v>
      </c>
      <c r="G148" s="236" t="s">
        <v>844</v>
      </c>
      <c r="H148" s="237">
        <v>7.5</v>
      </c>
      <c r="I148" s="238"/>
      <c r="J148" s="239">
        <f>ROUND(I148*H148,2)</f>
        <v>0</v>
      </c>
      <c r="K148" s="240"/>
      <c r="L148" s="43"/>
      <c r="M148" s="241" t="s">
        <v>1</v>
      </c>
      <c r="N148" s="242" t="s">
        <v>38</v>
      </c>
      <c r="O148" s="90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45" t="s">
        <v>150</v>
      </c>
      <c r="AT148" s="245" t="s">
        <v>146</v>
      </c>
      <c r="AU148" s="245" t="s">
        <v>83</v>
      </c>
      <c r="AY148" s="16" t="s">
        <v>144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6" t="s">
        <v>81</v>
      </c>
      <c r="BK148" s="246">
        <f>ROUND(I148*H148,2)</f>
        <v>0</v>
      </c>
      <c r="BL148" s="16" t="s">
        <v>150</v>
      </c>
      <c r="BM148" s="245" t="s">
        <v>848</v>
      </c>
    </row>
    <row r="149" s="2" customFormat="1">
      <c r="A149" s="37"/>
      <c r="B149" s="38"/>
      <c r="C149" s="39"/>
      <c r="D149" s="247" t="s">
        <v>152</v>
      </c>
      <c r="E149" s="39"/>
      <c r="F149" s="248" t="s">
        <v>847</v>
      </c>
      <c r="G149" s="39"/>
      <c r="H149" s="39"/>
      <c r="I149" s="200"/>
      <c r="J149" s="39"/>
      <c r="K149" s="39"/>
      <c r="L149" s="43"/>
      <c r="M149" s="249"/>
      <c r="N149" s="250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152</v>
      </c>
      <c r="AU149" s="16" t="s">
        <v>83</v>
      </c>
    </row>
    <row r="150" s="2" customFormat="1" ht="22.2" customHeight="1">
      <c r="A150" s="37"/>
      <c r="B150" s="38"/>
      <c r="C150" s="233" t="s">
        <v>193</v>
      </c>
      <c r="D150" s="233" t="s">
        <v>146</v>
      </c>
      <c r="E150" s="234" t="s">
        <v>849</v>
      </c>
      <c r="F150" s="235" t="s">
        <v>850</v>
      </c>
      <c r="G150" s="236" t="s">
        <v>851</v>
      </c>
      <c r="H150" s="237">
        <v>3</v>
      </c>
      <c r="I150" s="238"/>
      <c r="J150" s="239">
        <f>ROUND(I150*H150,2)</f>
        <v>0</v>
      </c>
      <c r="K150" s="240"/>
      <c r="L150" s="43"/>
      <c r="M150" s="241" t="s">
        <v>1</v>
      </c>
      <c r="N150" s="242" t="s">
        <v>38</v>
      </c>
      <c r="O150" s="90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45" t="s">
        <v>150</v>
      </c>
      <c r="AT150" s="245" t="s">
        <v>146</v>
      </c>
      <c r="AU150" s="245" t="s">
        <v>83</v>
      </c>
      <c r="AY150" s="16" t="s">
        <v>144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6" t="s">
        <v>81</v>
      </c>
      <c r="BK150" s="246">
        <f>ROUND(I150*H150,2)</f>
        <v>0</v>
      </c>
      <c r="BL150" s="16" t="s">
        <v>150</v>
      </c>
      <c r="BM150" s="245" t="s">
        <v>852</v>
      </c>
    </row>
    <row r="151" s="2" customFormat="1">
      <c r="A151" s="37"/>
      <c r="B151" s="38"/>
      <c r="C151" s="39"/>
      <c r="D151" s="247" t="s">
        <v>152</v>
      </c>
      <c r="E151" s="39"/>
      <c r="F151" s="248" t="s">
        <v>850</v>
      </c>
      <c r="G151" s="39"/>
      <c r="H151" s="39"/>
      <c r="I151" s="200"/>
      <c r="J151" s="39"/>
      <c r="K151" s="39"/>
      <c r="L151" s="43"/>
      <c r="M151" s="249"/>
      <c r="N151" s="250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152</v>
      </c>
      <c r="AU151" s="16" t="s">
        <v>83</v>
      </c>
    </row>
    <row r="152" s="2" customFormat="1" ht="22.2" customHeight="1">
      <c r="A152" s="37"/>
      <c r="B152" s="38"/>
      <c r="C152" s="233" t="s">
        <v>200</v>
      </c>
      <c r="D152" s="233" t="s">
        <v>146</v>
      </c>
      <c r="E152" s="234" t="s">
        <v>853</v>
      </c>
      <c r="F152" s="235" t="s">
        <v>854</v>
      </c>
      <c r="G152" s="236" t="s">
        <v>844</v>
      </c>
      <c r="H152" s="237">
        <v>60</v>
      </c>
      <c r="I152" s="238"/>
      <c r="J152" s="239">
        <f>ROUND(I152*H152,2)</f>
        <v>0</v>
      </c>
      <c r="K152" s="240"/>
      <c r="L152" s="43"/>
      <c r="M152" s="241" t="s">
        <v>1</v>
      </c>
      <c r="N152" s="242" t="s">
        <v>38</v>
      </c>
      <c r="O152" s="90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45" t="s">
        <v>150</v>
      </c>
      <c r="AT152" s="245" t="s">
        <v>146</v>
      </c>
      <c r="AU152" s="245" t="s">
        <v>83</v>
      </c>
      <c r="AY152" s="16" t="s">
        <v>144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6" t="s">
        <v>81</v>
      </c>
      <c r="BK152" s="246">
        <f>ROUND(I152*H152,2)</f>
        <v>0</v>
      </c>
      <c r="BL152" s="16" t="s">
        <v>150</v>
      </c>
      <c r="BM152" s="245" t="s">
        <v>855</v>
      </c>
    </row>
    <row r="153" s="2" customFormat="1">
      <c r="A153" s="37"/>
      <c r="B153" s="38"/>
      <c r="C153" s="39"/>
      <c r="D153" s="247" t="s">
        <v>152</v>
      </c>
      <c r="E153" s="39"/>
      <c r="F153" s="248" t="s">
        <v>854</v>
      </c>
      <c r="G153" s="39"/>
      <c r="H153" s="39"/>
      <c r="I153" s="200"/>
      <c r="J153" s="39"/>
      <c r="K153" s="39"/>
      <c r="L153" s="43"/>
      <c r="M153" s="249"/>
      <c r="N153" s="250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152</v>
      </c>
      <c r="AU153" s="16" t="s">
        <v>83</v>
      </c>
    </row>
    <row r="154" s="12" customFormat="1" ht="22.8" customHeight="1">
      <c r="A154" s="12"/>
      <c r="B154" s="217"/>
      <c r="C154" s="218"/>
      <c r="D154" s="219" t="s">
        <v>72</v>
      </c>
      <c r="E154" s="231" t="s">
        <v>856</v>
      </c>
      <c r="F154" s="231" t="s">
        <v>857</v>
      </c>
      <c r="G154" s="218"/>
      <c r="H154" s="218"/>
      <c r="I154" s="221"/>
      <c r="J154" s="232">
        <f>BK154</f>
        <v>0</v>
      </c>
      <c r="K154" s="218"/>
      <c r="L154" s="223"/>
      <c r="M154" s="224"/>
      <c r="N154" s="225"/>
      <c r="O154" s="225"/>
      <c r="P154" s="226">
        <f>SUM(P155:P192)</f>
        <v>0</v>
      </c>
      <c r="Q154" s="225"/>
      <c r="R154" s="226">
        <f>SUM(R155:R192)</f>
        <v>0</v>
      </c>
      <c r="S154" s="225"/>
      <c r="T154" s="227">
        <f>SUM(T155:T192)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8" t="s">
        <v>81</v>
      </c>
      <c r="AT154" s="229" t="s">
        <v>72</v>
      </c>
      <c r="AU154" s="229" t="s">
        <v>81</v>
      </c>
      <c r="AY154" s="228" t="s">
        <v>144</v>
      </c>
      <c r="BK154" s="230">
        <f>SUM(BK155:BK192)</f>
        <v>0</v>
      </c>
    </row>
    <row r="155" s="2" customFormat="1" ht="22.2" customHeight="1">
      <c r="A155" s="37"/>
      <c r="B155" s="38"/>
      <c r="C155" s="233" t="s">
        <v>205</v>
      </c>
      <c r="D155" s="233" t="s">
        <v>146</v>
      </c>
      <c r="E155" s="234" t="s">
        <v>858</v>
      </c>
      <c r="F155" s="235" t="s">
        <v>859</v>
      </c>
      <c r="G155" s="236" t="s">
        <v>844</v>
      </c>
      <c r="H155" s="237">
        <v>12</v>
      </c>
      <c r="I155" s="238"/>
      <c r="J155" s="239">
        <f>ROUND(I155*H155,2)</f>
        <v>0</v>
      </c>
      <c r="K155" s="240"/>
      <c r="L155" s="43"/>
      <c r="M155" s="241" t="s">
        <v>1</v>
      </c>
      <c r="N155" s="242" t="s">
        <v>38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150</v>
      </c>
      <c r="AT155" s="245" t="s">
        <v>146</v>
      </c>
      <c r="AU155" s="245" t="s">
        <v>83</v>
      </c>
      <c r="AY155" s="16" t="s">
        <v>144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81</v>
      </c>
      <c r="BK155" s="246">
        <f>ROUND(I155*H155,2)</f>
        <v>0</v>
      </c>
      <c r="BL155" s="16" t="s">
        <v>150</v>
      </c>
      <c r="BM155" s="245" t="s">
        <v>860</v>
      </c>
    </row>
    <row r="156" s="2" customFormat="1">
      <c r="A156" s="37"/>
      <c r="B156" s="38"/>
      <c r="C156" s="39"/>
      <c r="D156" s="247" t="s">
        <v>152</v>
      </c>
      <c r="E156" s="39"/>
      <c r="F156" s="248" t="s">
        <v>859</v>
      </c>
      <c r="G156" s="39"/>
      <c r="H156" s="39"/>
      <c r="I156" s="200"/>
      <c r="J156" s="39"/>
      <c r="K156" s="39"/>
      <c r="L156" s="43"/>
      <c r="M156" s="249"/>
      <c r="N156" s="250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152</v>
      </c>
      <c r="AU156" s="16" t="s">
        <v>83</v>
      </c>
    </row>
    <row r="157" s="2" customFormat="1" ht="30" customHeight="1">
      <c r="A157" s="37"/>
      <c r="B157" s="38"/>
      <c r="C157" s="233" t="s">
        <v>209</v>
      </c>
      <c r="D157" s="233" t="s">
        <v>146</v>
      </c>
      <c r="E157" s="234" t="s">
        <v>861</v>
      </c>
      <c r="F157" s="235" t="s">
        <v>862</v>
      </c>
      <c r="G157" s="236" t="s">
        <v>844</v>
      </c>
      <c r="H157" s="237">
        <v>4.5</v>
      </c>
      <c r="I157" s="238"/>
      <c r="J157" s="239">
        <f>ROUND(I157*H157,2)</f>
        <v>0</v>
      </c>
      <c r="K157" s="240"/>
      <c r="L157" s="43"/>
      <c r="M157" s="241" t="s">
        <v>1</v>
      </c>
      <c r="N157" s="242" t="s">
        <v>38</v>
      </c>
      <c r="O157" s="90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45" t="s">
        <v>150</v>
      </c>
      <c r="AT157" s="245" t="s">
        <v>146</v>
      </c>
      <c r="AU157" s="245" t="s">
        <v>83</v>
      </c>
      <c r="AY157" s="16" t="s">
        <v>144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6" t="s">
        <v>81</v>
      </c>
      <c r="BK157" s="246">
        <f>ROUND(I157*H157,2)</f>
        <v>0</v>
      </c>
      <c r="BL157" s="16" t="s">
        <v>150</v>
      </c>
      <c r="BM157" s="245" t="s">
        <v>863</v>
      </c>
    </row>
    <row r="158" s="2" customFormat="1">
      <c r="A158" s="37"/>
      <c r="B158" s="38"/>
      <c r="C158" s="39"/>
      <c r="D158" s="247" t="s">
        <v>152</v>
      </c>
      <c r="E158" s="39"/>
      <c r="F158" s="248" t="s">
        <v>862</v>
      </c>
      <c r="G158" s="39"/>
      <c r="H158" s="39"/>
      <c r="I158" s="200"/>
      <c r="J158" s="39"/>
      <c r="K158" s="39"/>
      <c r="L158" s="43"/>
      <c r="M158" s="249"/>
      <c r="N158" s="250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152</v>
      </c>
      <c r="AU158" s="16" t="s">
        <v>83</v>
      </c>
    </row>
    <row r="159" s="2" customFormat="1" ht="30" customHeight="1">
      <c r="A159" s="37"/>
      <c r="B159" s="38"/>
      <c r="C159" s="233" t="s">
        <v>214</v>
      </c>
      <c r="D159" s="233" t="s">
        <v>146</v>
      </c>
      <c r="E159" s="234" t="s">
        <v>864</v>
      </c>
      <c r="F159" s="235" t="s">
        <v>865</v>
      </c>
      <c r="G159" s="236" t="s">
        <v>844</v>
      </c>
      <c r="H159" s="237">
        <v>4.5</v>
      </c>
      <c r="I159" s="238"/>
      <c r="J159" s="239">
        <f>ROUND(I159*H159,2)</f>
        <v>0</v>
      </c>
      <c r="K159" s="240"/>
      <c r="L159" s="43"/>
      <c r="M159" s="241" t="s">
        <v>1</v>
      </c>
      <c r="N159" s="242" t="s">
        <v>38</v>
      </c>
      <c r="O159" s="90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45" t="s">
        <v>150</v>
      </c>
      <c r="AT159" s="245" t="s">
        <v>146</v>
      </c>
      <c r="AU159" s="245" t="s">
        <v>83</v>
      </c>
      <c r="AY159" s="16" t="s">
        <v>144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6" t="s">
        <v>81</v>
      </c>
      <c r="BK159" s="246">
        <f>ROUND(I159*H159,2)</f>
        <v>0</v>
      </c>
      <c r="BL159" s="16" t="s">
        <v>150</v>
      </c>
      <c r="BM159" s="245" t="s">
        <v>866</v>
      </c>
    </row>
    <row r="160" s="2" customFormat="1">
      <c r="A160" s="37"/>
      <c r="B160" s="38"/>
      <c r="C160" s="39"/>
      <c r="D160" s="247" t="s">
        <v>152</v>
      </c>
      <c r="E160" s="39"/>
      <c r="F160" s="248" t="s">
        <v>865</v>
      </c>
      <c r="G160" s="39"/>
      <c r="H160" s="39"/>
      <c r="I160" s="200"/>
      <c r="J160" s="39"/>
      <c r="K160" s="39"/>
      <c r="L160" s="43"/>
      <c r="M160" s="249"/>
      <c r="N160" s="250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152</v>
      </c>
      <c r="AU160" s="16" t="s">
        <v>83</v>
      </c>
    </row>
    <row r="161" s="2" customFormat="1" ht="30" customHeight="1">
      <c r="A161" s="37"/>
      <c r="B161" s="38"/>
      <c r="C161" s="233" t="s">
        <v>219</v>
      </c>
      <c r="D161" s="233" t="s">
        <v>146</v>
      </c>
      <c r="E161" s="234" t="s">
        <v>867</v>
      </c>
      <c r="F161" s="235" t="s">
        <v>868</v>
      </c>
      <c r="G161" s="236" t="s">
        <v>844</v>
      </c>
      <c r="H161" s="237">
        <v>4.5</v>
      </c>
      <c r="I161" s="238"/>
      <c r="J161" s="239">
        <f>ROUND(I161*H161,2)</f>
        <v>0</v>
      </c>
      <c r="K161" s="240"/>
      <c r="L161" s="43"/>
      <c r="M161" s="241" t="s">
        <v>1</v>
      </c>
      <c r="N161" s="242" t="s">
        <v>38</v>
      </c>
      <c r="O161" s="90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150</v>
      </c>
      <c r="AT161" s="245" t="s">
        <v>146</v>
      </c>
      <c r="AU161" s="245" t="s">
        <v>83</v>
      </c>
      <c r="AY161" s="16" t="s">
        <v>144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81</v>
      </c>
      <c r="BK161" s="246">
        <f>ROUND(I161*H161,2)</f>
        <v>0</v>
      </c>
      <c r="BL161" s="16" t="s">
        <v>150</v>
      </c>
      <c r="BM161" s="245" t="s">
        <v>869</v>
      </c>
    </row>
    <row r="162" s="2" customFormat="1">
      <c r="A162" s="37"/>
      <c r="B162" s="38"/>
      <c r="C162" s="39"/>
      <c r="D162" s="247" t="s">
        <v>152</v>
      </c>
      <c r="E162" s="39"/>
      <c r="F162" s="248" t="s">
        <v>868</v>
      </c>
      <c r="G162" s="39"/>
      <c r="H162" s="39"/>
      <c r="I162" s="200"/>
      <c r="J162" s="39"/>
      <c r="K162" s="39"/>
      <c r="L162" s="43"/>
      <c r="M162" s="249"/>
      <c r="N162" s="250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152</v>
      </c>
      <c r="AU162" s="16" t="s">
        <v>83</v>
      </c>
    </row>
    <row r="163" s="2" customFormat="1" ht="30" customHeight="1">
      <c r="A163" s="37"/>
      <c r="B163" s="38"/>
      <c r="C163" s="233" t="s">
        <v>8</v>
      </c>
      <c r="D163" s="233" t="s">
        <v>146</v>
      </c>
      <c r="E163" s="234" t="s">
        <v>870</v>
      </c>
      <c r="F163" s="235" t="s">
        <v>871</v>
      </c>
      <c r="G163" s="236" t="s">
        <v>482</v>
      </c>
      <c r="H163" s="237">
        <v>3</v>
      </c>
      <c r="I163" s="238"/>
      <c r="J163" s="239">
        <f>ROUND(I163*H163,2)</f>
        <v>0</v>
      </c>
      <c r="K163" s="240"/>
      <c r="L163" s="43"/>
      <c r="M163" s="241" t="s">
        <v>1</v>
      </c>
      <c r="N163" s="242" t="s">
        <v>38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150</v>
      </c>
      <c r="AT163" s="245" t="s">
        <v>146</v>
      </c>
      <c r="AU163" s="245" t="s">
        <v>83</v>
      </c>
      <c r="AY163" s="16" t="s">
        <v>144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81</v>
      </c>
      <c r="BK163" s="246">
        <f>ROUND(I163*H163,2)</f>
        <v>0</v>
      </c>
      <c r="BL163" s="16" t="s">
        <v>150</v>
      </c>
      <c r="BM163" s="245" t="s">
        <v>872</v>
      </c>
    </row>
    <row r="164" s="2" customFormat="1">
      <c r="A164" s="37"/>
      <c r="B164" s="38"/>
      <c r="C164" s="39"/>
      <c r="D164" s="247" t="s">
        <v>152</v>
      </c>
      <c r="E164" s="39"/>
      <c r="F164" s="248" t="s">
        <v>871</v>
      </c>
      <c r="G164" s="39"/>
      <c r="H164" s="39"/>
      <c r="I164" s="200"/>
      <c r="J164" s="39"/>
      <c r="K164" s="39"/>
      <c r="L164" s="43"/>
      <c r="M164" s="249"/>
      <c r="N164" s="250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152</v>
      </c>
      <c r="AU164" s="16" t="s">
        <v>83</v>
      </c>
    </row>
    <row r="165" s="2" customFormat="1" ht="19.8" customHeight="1">
      <c r="A165" s="37"/>
      <c r="B165" s="38"/>
      <c r="C165" s="233" t="s">
        <v>228</v>
      </c>
      <c r="D165" s="233" t="s">
        <v>146</v>
      </c>
      <c r="E165" s="234" t="s">
        <v>873</v>
      </c>
      <c r="F165" s="235" t="s">
        <v>874</v>
      </c>
      <c r="G165" s="236" t="s">
        <v>482</v>
      </c>
      <c r="H165" s="237">
        <v>50</v>
      </c>
      <c r="I165" s="238"/>
      <c r="J165" s="239">
        <f>ROUND(I165*H165,2)</f>
        <v>0</v>
      </c>
      <c r="K165" s="240"/>
      <c r="L165" s="43"/>
      <c r="M165" s="241" t="s">
        <v>1</v>
      </c>
      <c r="N165" s="242" t="s">
        <v>38</v>
      </c>
      <c r="O165" s="90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150</v>
      </c>
      <c r="AT165" s="245" t="s">
        <v>146</v>
      </c>
      <c r="AU165" s="245" t="s">
        <v>83</v>
      </c>
      <c r="AY165" s="16" t="s">
        <v>144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81</v>
      </c>
      <c r="BK165" s="246">
        <f>ROUND(I165*H165,2)</f>
        <v>0</v>
      </c>
      <c r="BL165" s="16" t="s">
        <v>150</v>
      </c>
      <c r="BM165" s="245" t="s">
        <v>875</v>
      </c>
    </row>
    <row r="166" s="2" customFormat="1">
      <c r="A166" s="37"/>
      <c r="B166" s="38"/>
      <c r="C166" s="39"/>
      <c r="D166" s="247" t="s">
        <v>152</v>
      </c>
      <c r="E166" s="39"/>
      <c r="F166" s="248" t="s">
        <v>874</v>
      </c>
      <c r="G166" s="39"/>
      <c r="H166" s="39"/>
      <c r="I166" s="200"/>
      <c r="J166" s="39"/>
      <c r="K166" s="39"/>
      <c r="L166" s="43"/>
      <c r="M166" s="249"/>
      <c r="N166" s="250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152</v>
      </c>
      <c r="AU166" s="16" t="s">
        <v>83</v>
      </c>
    </row>
    <row r="167" s="2" customFormat="1" ht="22.2" customHeight="1">
      <c r="A167" s="37"/>
      <c r="B167" s="38"/>
      <c r="C167" s="233" t="s">
        <v>233</v>
      </c>
      <c r="D167" s="233" t="s">
        <v>146</v>
      </c>
      <c r="E167" s="234" t="s">
        <v>876</v>
      </c>
      <c r="F167" s="235" t="s">
        <v>877</v>
      </c>
      <c r="G167" s="236" t="s">
        <v>482</v>
      </c>
      <c r="H167" s="237">
        <v>15</v>
      </c>
      <c r="I167" s="238"/>
      <c r="J167" s="239">
        <f>ROUND(I167*H167,2)</f>
        <v>0</v>
      </c>
      <c r="K167" s="240"/>
      <c r="L167" s="43"/>
      <c r="M167" s="241" t="s">
        <v>1</v>
      </c>
      <c r="N167" s="242" t="s">
        <v>38</v>
      </c>
      <c r="O167" s="90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45" t="s">
        <v>150</v>
      </c>
      <c r="AT167" s="245" t="s">
        <v>146</v>
      </c>
      <c r="AU167" s="245" t="s">
        <v>83</v>
      </c>
      <c r="AY167" s="16" t="s">
        <v>144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6" t="s">
        <v>81</v>
      </c>
      <c r="BK167" s="246">
        <f>ROUND(I167*H167,2)</f>
        <v>0</v>
      </c>
      <c r="BL167" s="16" t="s">
        <v>150</v>
      </c>
      <c r="BM167" s="245" t="s">
        <v>878</v>
      </c>
    </row>
    <row r="168" s="2" customFormat="1">
      <c r="A168" s="37"/>
      <c r="B168" s="38"/>
      <c r="C168" s="39"/>
      <c r="D168" s="247" t="s">
        <v>152</v>
      </c>
      <c r="E168" s="39"/>
      <c r="F168" s="248" t="s">
        <v>877</v>
      </c>
      <c r="G168" s="39"/>
      <c r="H168" s="39"/>
      <c r="I168" s="200"/>
      <c r="J168" s="39"/>
      <c r="K168" s="39"/>
      <c r="L168" s="43"/>
      <c r="M168" s="249"/>
      <c r="N168" s="250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152</v>
      </c>
      <c r="AU168" s="16" t="s">
        <v>83</v>
      </c>
    </row>
    <row r="169" s="2" customFormat="1" ht="30" customHeight="1">
      <c r="A169" s="37"/>
      <c r="B169" s="38"/>
      <c r="C169" s="233" t="s">
        <v>239</v>
      </c>
      <c r="D169" s="233" t="s">
        <v>146</v>
      </c>
      <c r="E169" s="234" t="s">
        <v>879</v>
      </c>
      <c r="F169" s="235" t="s">
        <v>880</v>
      </c>
      <c r="G169" s="236" t="s">
        <v>844</v>
      </c>
      <c r="H169" s="237">
        <v>12</v>
      </c>
      <c r="I169" s="238"/>
      <c r="J169" s="239">
        <f>ROUND(I169*H169,2)</f>
        <v>0</v>
      </c>
      <c r="K169" s="240"/>
      <c r="L169" s="43"/>
      <c r="M169" s="241" t="s">
        <v>1</v>
      </c>
      <c r="N169" s="242" t="s">
        <v>38</v>
      </c>
      <c r="O169" s="90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45" t="s">
        <v>150</v>
      </c>
      <c r="AT169" s="245" t="s">
        <v>146</v>
      </c>
      <c r="AU169" s="245" t="s">
        <v>83</v>
      </c>
      <c r="AY169" s="16" t="s">
        <v>144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6" t="s">
        <v>81</v>
      </c>
      <c r="BK169" s="246">
        <f>ROUND(I169*H169,2)</f>
        <v>0</v>
      </c>
      <c r="BL169" s="16" t="s">
        <v>150</v>
      </c>
      <c r="BM169" s="245" t="s">
        <v>881</v>
      </c>
    </row>
    <row r="170" s="2" customFormat="1">
      <c r="A170" s="37"/>
      <c r="B170" s="38"/>
      <c r="C170" s="39"/>
      <c r="D170" s="247" t="s">
        <v>152</v>
      </c>
      <c r="E170" s="39"/>
      <c r="F170" s="248" t="s">
        <v>880</v>
      </c>
      <c r="G170" s="39"/>
      <c r="H170" s="39"/>
      <c r="I170" s="200"/>
      <c r="J170" s="39"/>
      <c r="K170" s="39"/>
      <c r="L170" s="43"/>
      <c r="M170" s="249"/>
      <c r="N170" s="250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152</v>
      </c>
      <c r="AU170" s="16" t="s">
        <v>83</v>
      </c>
    </row>
    <row r="171" s="2" customFormat="1" ht="30" customHeight="1">
      <c r="A171" s="37"/>
      <c r="B171" s="38"/>
      <c r="C171" s="233" t="s">
        <v>245</v>
      </c>
      <c r="D171" s="233" t="s">
        <v>146</v>
      </c>
      <c r="E171" s="234" t="s">
        <v>882</v>
      </c>
      <c r="F171" s="235" t="s">
        <v>883</v>
      </c>
      <c r="G171" s="236" t="s">
        <v>844</v>
      </c>
      <c r="H171" s="237">
        <v>13.5</v>
      </c>
      <c r="I171" s="238"/>
      <c r="J171" s="239">
        <f>ROUND(I171*H171,2)</f>
        <v>0</v>
      </c>
      <c r="K171" s="240"/>
      <c r="L171" s="43"/>
      <c r="M171" s="241" t="s">
        <v>1</v>
      </c>
      <c r="N171" s="242" t="s">
        <v>38</v>
      </c>
      <c r="O171" s="90"/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5" t="s">
        <v>150</v>
      </c>
      <c r="AT171" s="245" t="s">
        <v>146</v>
      </c>
      <c r="AU171" s="245" t="s">
        <v>83</v>
      </c>
      <c r="AY171" s="16" t="s">
        <v>144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6" t="s">
        <v>81</v>
      </c>
      <c r="BK171" s="246">
        <f>ROUND(I171*H171,2)</f>
        <v>0</v>
      </c>
      <c r="BL171" s="16" t="s">
        <v>150</v>
      </c>
      <c r="BM171" s="245" t="s">
        <v>884</v>
      </c>
    </row>
    <row r="172" s="2" customFormat="1">
      <c r="A172" s="37"/>
      <c r="B172" s="38"/>
      <c r="C172" s="39"/>
      <c r="D172" s="247" t="s">
        <v>152</v>
      </c>
      <c r="E172" s="39"/>
      <c r="F172" s="248" t="s">
        <v>883</v>
      </c>
      <c r="G172" s="39"/>
      <c r="H172" s="39"/>
      <c r="I172" s="200"/>
      <c r="J172" s="39"/>
      <c r="K172" s="39"/>
      <c r="L172" s="43"/>
      <c r="M172" s="249"/>
      <c r="N172" s="250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152</v>
      </c>
      <c r="AU172" s="16" t="s">
        <v>83</v>
      </c>
    </row>
    <row r="173" s="2" customFormat="1" ht="34.8" customHeight="1">
      <c r="A173" s="37"/>
      <c r="B173" s="38"/>
      <c r="C173" s="233" t="s">
        <v>252</v>
      </c>
      <c r="D173" s="233" t="s">
        <v>146</v>
      </c>
      <c r="E173" s="234" t="s">
        <v>885</v>
      </c>
      <c r="F173" s="235" t="s">
        <v>886</v>
      </c>
      <c r="G173" s="236" t="s">
        <v>844</v>
      </c>
      <c r="H173" s="237">
        <v>5</v>
      </c>
      <c r="I173" s="238"/>
      <c r="J173" s="239">
        <f>ROUND(I173*H173,2)</f>
        <v>0</v>
      </c>
      <c r="K173" s="240"/>
      <c r="L173" s="43"/>
      <c r="M173" s="241" t="s">
        <v>1</v>
      </c>
      <c r="N173" s="242" t="s">
        <v>38</v>
      </c>
      <c r="O173" s="90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5" t="s">
        <v>150</v>
      </c>
      <c r="AT173" s="245" t="s">
        <v>146</v>
      </c>
      <c r="AU173" s="245" t="s">
        <v>83</v>
      </c>
      <c r="AY173" s="16" t="s">
        <v>144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6" t="s">
        <v>81</v>
      </c>
      <c r="BK173" s="246">
        <f>ROUND(I173*H173,2)</f>
        <v>0</v>
      </c>
      <c r="BL173" s="16" t="s">
        <v>150</v>
      </c>
      <c r="BM173" s="245" t="s">
        <v>887</v>
      </c>
    </row>
    <row r="174" s="2" customFormat="1">
      <c r="A174" s="37"/>
      <c r="B174" s="38"/>
      <c r="C174" s="39"/>
      <c r="D174" s="247" t="s">
        <v>152</v>
      </c>
      <c r="E174" s="39"/>
      <c r="F174" s="248" t="s">
        <v>886</v>
      </c>
      <c r="G174" s="39"/>
      <c r="H174" s="39"/>
      <c r="I174" s="200"/>
      <c r="J174" s="39"/>
      <c r="K174" s="39"/>
      <c r="L174" s="43"/>
      <c r="M174" s="249"/>
      <c r="N174" s="250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152</v>
      </c>
      <c r="AU174" s="16" t="s">
        <v>83</v>
      </c>
    </row>
    <row r="175" s="2" customFormat="1" ht="22.2" customHeight="1">
      <c r="A175" s="37"/>
      <c r="B175" s="38"/>
      <c r="C175" s="233" t="s">
        <v>7</v>
      </c>
      <c r="D175" s="233" t="s">
        <v>146</v>
      </c>
      <c r="E175" s="234" t="s">
        <v>888</v>
      </c>
      <c r="F175" s="235" t="s">
        <v>889</v>
      </c>
      <c r="G175" s="236" t="s">
        <v>844</v>
      </c>
      <c r="H175" s="237">
        <v>12</v>
      </c>
      <c r="I175" s="238"/>
      <c r="J175" s="239">
        <f>ROUND(I175*H175,2)</f>
        <v>0</v>
      </c>
      <c r="K175" s="240"/>
      <c r="L175" s="43"/>
      <c r="M175" s="241" t="s">
        <v>1</v>
      </c>
      <c r="N175" s="242" t="s">
        <v>38</v>
      </c>
      <c r="O175" s="90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45" t="s">
        <v>150</v>
      </c>
      <c r="AT175" s="245" t="s">
        <v>146</v>
      </c>
      <c r="AU175" s="245" t="s">
        <v>83</v>
      </c>
      <c r="AY175" s="16" t="s">
        <v>144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6" t="s">
        <v>81</v>
      </c>
      <c r="BK175" s="246">
        <f>ROUND(I175*H175,2)</f>
        <v>0</v>
      </c>
      <c r="BL175" s="16" t="s">
        <v>150</v>
      </c>
      <c r="BM175" s="245" t="s">
        <v>890</v>
      </c>
    </row>
    <row r="176" s="2" customFormat="1">
      <c r="A176" s="37"/>
      <c r="B176" s="38"/>
      <c r="C176" s="39"/>
      <c r="D176" s="247" t="s">
        <v>152</v>
      </c>
      <c r="E176" s="39"/>
      <c r="F176" s="248" t="s">
        <v>889</v>
      </c>
      <c r="G176" s="39"/>
      <c r="H176" s="39"/>
      <c r="I176" s="200"/>
      <c r="J176" s="39"/>
      <c r="K176" s="39"/>
      <c r="L176" s="43"/>
      <c r="M176" s="249"/>
      <c r="N176" s="250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152</v>
      </c>
      <c r="AU176" s="16" t="s">
        <v>83</v>
      </c>
    </row>
    <row r="177" s="2" customFormat="1" ht="30" customHeight="1">
      <c r="A177" s="37"/>
      <c r="B177" s="38"/>
      <c r="C177" s="233" t="s">
        <v>260</v>
      </c>
      <c r="D177" s="233" t="s">
        <v>146</v>
      </c>
      <c r="E177" s="234" t="s">
        <v>891</v>
      </c>
      <c r="F177" s="235" t="s">
        <v>892</v>
      </c>
      <c r="G177" s="236" t="s">
        <v>290</v>
      </c>
      <c r="H177" s="237">
        <v>20</v>
      </c>
      <c r="I177" s="238"/>
      <c r="J177" s="239">
        <f>ROUND(I177*H177,2)</f>
        <v>0</v>
      </c>
      <c r="K177" s="240"/>
      <c r="L177" s="43"/>
      <c r="M177" s="241" t="s">
        <v>1</v>
      </c>
      <c r="N177" s="242" t="s">
        <v>38</v>
      </c>
      <c r="O177" s="90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45" t="s">
        <v>150</v>
      </c>
      <c r="AT177" s="245" t="s">
        <v>146</v>
      </c>
      <c r="AU177" s="245" t="s">
        <v>83</v>
      </c>
      <c r="AY177" s="16" t="s">
        <v>144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6" t="s">
        <v>81</v>
      </c>
      <c r="BK177" s="246">
        <f>ROUND(I177*H177,2)</f>
        <v>0</v>
      </c>
      <c r="BL177" s="16" t="s">
        <v>150</v>
      </c>
      <c r="BM177" s="245" t="s">
        <v>893</v>
      </c>
    </row>
    <row r="178" s="2" customFormat="1">
      <c r="A178" s="37"/>
      <c r="B178" s="38"/>
      <c r="C178" s="39"/>
      <c r="D178" s="247" t="s">
        <v>152</v>
      </c>
      <c r="E178" s="39"/>
      <c r="F178" s="248" t="s">
        <v>892</v>
      </c>
      <c r="G178" s="39"/>
      <c r="H178" s="39"/>
      <c r="I178" s="200"/>
      <c r="J178" s="39"/>
      <c r="K178" s="39"/>
      <c r="L178" s="43"/>
      <c r="M178" s="249"/>
      <c r="N178" s="250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152</v>
      </c>
      <c r="AU178" s="16" t="s">
        <v>83</v>
      </c>
    </row>
    <row r="179" s="2" customFormat="1" ht="30" customHeight="1">
      <c r="A179" s="37"/>
      <c r="B179" s="38"/>
      <c r="C179" s="233" t="s">
        <v>264</v>
      </c>
      <c r="D179" s="233" t="s">
        <v>146</v>
      </c>
      <c r="E179" s="234" t="s">
        <v>894</v>
      </c>
      <c r="F179" s="235" t="s">
        <v>895</v>
      </c>
      <c r="G179" s="236" t="s">
        <v>290</v>
      </c>
      <c r="H179" s="237">
        <v>30</v>
      </c>
      <c r="I179" s="238"/>
      <c r="J179" s="239">
        <f>ROUND(I179*H179,2)</f>
        <v>0</v>
      </c>
      <c r="K179" s="240"/>
      <c r="L179" s="43"/>
      <c r="M179" s="241" t="s">
        <v>1</v>
      </c>
      <c r="N179" s="242" t="s">
        <v>38</v>
      </c>
      <c r="O179" s="90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45" t="s">
        <v>150</v>
      </c>
      <c r="AT179" s="245" t="s">
        <v>146</v>
      </c>
      <c r="AU179" s="245" t="s">
        <v>83</v>
      </c>
      <c r="AY179" s="16" t="s">
        <v>144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6" t="s">
        <v>81</v>
      </c>
      <c r="BK179" s="246">
        <f>ROUND(I179*H179,2)</f>
        <v>0</v>
      </c>
      <c r="BL179" s="16" t="s">
        <v>150</v>
      </c>
      <c r="BM179" s="245" t="s">
        <v>896</v>
      </c>
    </row>
    <row r="180" s="2" customFormat="1">
      <c r="A180" s="37"/>
      <c r="B180" s="38"/>
      <c r="C180" s="39"/>
      <c r="D180" s="247" t="s">
        <v>152</v>
      </c>
      <c r="E180" s="39"/>
      <c r="F180" s="248" t="s">
        <v>895</v>
      </c>
      <c r="G180" s="39"/>
      <c r="H180" s="39"/>
      <c r="I180" s="200"/>
      <c r="J180" s="39"/>
      <c r="K180" s="39"/>
      <c r="L180" s="43"/>
      <c r="M180" s="249"/>
      <c r="N180" s="250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152</v>
      </c>
      <c r="AU180" s="16" t="s">
        <v>83</v>
      </c>
    </row>
    <row r="181" s="2" customFormat="1" ht="34.8" customHeight="1">
      <c r="A181" s="37"/>
      <c r="B181" s="38"/>
      <c r="C181" s="233" t="s">
        <v>269</v>
      </c>
      <c r="D181" s="233" t="s">
        <v>146</v>
      </c>
      <c r="E181" s="234" t="s">
        <v>897</v>
      </c>
      <c r="F181" s="235" t="s">
        <v>898</v>
      </c>
      <c r="G181" s="236" t="s">
        <v>290</v>
      </c>
      <c r="H181" s="237">
        <v>50</v>
      </c>
      <c r="I181" s="238"/>
      <c r="J181" s="239">
        <f>ROUND(I181*H181,2)</f>
        <v>0</v>
      </c>
      <c r="K181" s="240"/>
      <c r="L181" s="43"/>
      <c r="M181" s="241" t="s">
        <v>1</v>
      </c>
      <c r="N181" s="242" t="s">
        <v>38</v>
      </c>
      <c r="O181" s="90"/>
      <c r="P181" s="243">
        <f>O181*H181</f>
        <v>0</v>
      </c>
      <c r="Q181" s="243">
        <v>0</v>
      </c>
      <c r="R181" s="243">
        <f>Q181*H181</f>
        <v>0</v>
      </c>
      <c r="S181" s="243">
        <v>0</v>
      </c>
      <c r="T181" s="24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5" t="s">
        <v>150</v>
      </c>
      <c r="AT181" s="245" t="s">
        <v>146</v>
      </c>
      <c r="AU181" s="245" t="s">
        <v>83</v>
      </c>
      <c r="AY181" s="16" t="s">
        <v>144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6" t="s">
        <v>81</v>
      </c>
      <c r="BK181" s="246">
        <f>ROUND(I181*H181,2)</f>
        <v>0</v>
      </c>
      <c r="BL181" s="16" t="s">
        <v>150</v>
      </c>
      <c r="BM181" s="245" t="s">
        <v>899</v>
      </c>
    </row>
    <row r="182" s="2" customFormat="1">
      <c r="A182" s="37"/>
      <c r="B182" s="38"/>
      <c r="C182" s="39"/>
      <c r="D182" s="247" t="s">
        <v>152</v>
      </c>
      <c r="E182" s="39"/>
      <c r="F182" s="248" t="s">
        <v>898</v>
      </c>
      <c r="G182" s="39"/>
      <c r="H182" s="39"/>
      <c r="I182" s="200"/>
      <c r="J182" s="39"/>
      <c r="K182" s="39"/>
      <c r="L182" s="43"/>
      <c r="M182" s="249"/>
      <c r="N182" s="250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152</v>
      </c>
      <c r="AU182" s="16" t="s">
        <v>83</v>
      </c>
    </row>
    <row r="183" s="2" customFormat="1" ht="22.2" customHeight="1">
      <c r="A183" s="37"/>
      <c r="B183" s="38"/>
      <c r="C183" s="233" t="s">
        <v>276</v>
      </c>
      <c r="D183" s="233" t="s">
        <v>146</v>
      </c>
      <c r="E183" s="234" t="s">
        <v>900</v>
      </c>
      <c r="F183" s="235" t="s">
        <v>901</v>
      </c>
      <c r="G183" s="236" t="s">
        <v>290</v>
      </c>
      <c r="H183" s="237">
        <v>100</v>
      </c>
      <c r="I183" s="238"/>
      <c r="J183" s="239">
        <f>ROUND(I183*H183,2)</f>
        <v>0</v>
      </c>
      <c r="K183" s="240"/>
      <c r="L183" s="43"/>
      <c r="M183" s="241" t="s">
        <v>1</v>
      </c>
      <c r="N183" s="242" t="s">
        <v>38</v>
      </c>
      <c r="O183" s="90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5" t="s">
        <v>150</v>
      </c>
      <c r="AT183" s="245" t="s">
        <v>146</v>
      </c>
      <c r="AU183" s="245" t="s">
        <v>83</v>
      </c>
      <c r="AY183" s="16" t="s">
        <v>144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6" t="s">
        <v>81</v>
      </c>
      <c r="BK183" s="246">
        <f>ROUND(I183*H183,2)</f>
        <v>0</v>
      </c>
      <c r="BL183" s="16" t="s">
        <v>150</v>
      </c>
      <c r="BM183" s="245" t="s">
        <v>902</v>
      </c>
    </row>
    <row r="184" s="2" customFormat="1">
      <c r="A184" s="37"/>
      <c r="B184" s="38"/>
      <c r="C184" s="39"/>
      <c r="D184" s="247" t="s">
        <v>152</v>
      </c>
      <c r="E184" s="39"/>
      <c r="F184" s="248" t="s">
        <v>901</v>
      </c>
      <c r="G184" s="39"/>
      <c r="H184" s="39"/>
      <c r="I184" s="200"/>
      <c r="J184" s="39"/>
      <c r="K184" s="39"/>
      <c r="L184" s="43"/>
      <c r="M184" s="249"/>
      <c r="N184" s="250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152</v>
      </c>
      <c r="AU184" s="16" t="s">
        <v>83</v>
      </c>
    </row>
    <row r="185" s="2" customFormat="1" ht="50.4" customHeight="1">
      <c r="A185" s="37"/>
      <c r="B185" s="38"/>
      <c r="C185" s="233" t="s">
        <v>280</v>
      </c>
      <c r="D185" s="233" t="s">
        <v>146</v>
      </c>
      <c r="E185" s="234" t="s">
        <v>903</v>
      </c>
      <c r="F185" s="235" t="s">
        <v>904</v>
      </c>
      <c r="G185" s="236" t="s">
        <v>290</v>
      </c>
      <c r="H185" s="237">
        <v>75</v>
      </c>
      <c r="I185" s="238"/>
      <c r="J185" s="239">
        <f>ROUND(I185*H185,2)</f>
        <v>0</v>
      </c>
      <c r="K185" s="240"/>
      <c r="L185" s="43"/>
      <c r="M185" s="241" t="s">
        <v>1</v>
      </c>
      <c r="N185" s="242" t="s">
        <v>38</v>
      </c>
      <c r="O185" s="90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5" t="s">
        <v>150</v>
      </c>
      <c r="AT185" s="245" t="s">
        <v>146</v>
      </c>
      <c r="AU185" s="245" t="s">
        <v>83</v>
      </c>
      <c r="AY185" s="16" t="s">
        <v>144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6" t="s">
        <v>81</v>
      </c>
      <c r="BK185" s="246">
        <f>ROUND(I185*H185,2)</f>
        <v>0</v>
      </c>
      <c r="BL185" s="16" t="s">
        <v>150</v>
      </c>
      <c r="BM185" s="245" t="s">
        <v>905</v>
      </c>
    </row>
    <row r="186" s="2" customFormat="1">
      <c r="A186" s="37"/>
      <c r="B186" s="38"/>
      <c r="C186" s="39"/>
      <c r="D186" s="247" t="s">
        <v>152</v>
      </c>
      <c r="E186" s="39"/>
      <c r="F186" s="248" t="s">
        <v>904</v>
      </c>
      <c r="G186" s="39"/>
      <c r="H186" s="39"/>
      <c r="I186" s="200"/>
      <c r="J186" s="39"/>
      <c r="K186" s="39"/>
      <c r="L186" s="43"/>
      <c r="M186" s="249"/>
      <c r="N186" s="250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152</v>
      </c>
      <c r="AU186" s="16" t="s">
        <v>83</v>
      </c>
    </row>
    <row r="187" s="2" customFormat="1" ht="19.8" customHeight="1">
      <c r="A187" s="37"/>
      <c r="B187" s="38"/>
      <c r="C187" s="233" t="s">
        <v>287</v>
      </c>
      <c r="D187" s="233" t="s">
        <v>146</v>
      </c>
      <c r="E187" s="234" t="s">
        <v>906</v>
      </c>
      <c r="F187" s="235" t="s">
        <v>907</v>
      </c>
      <c r="G187" s="236" t="s">
        <v>844</v>
      </c>
      <c r="H187" s="237">
        <v>12</v>
      </c>
      <c r="I187" s="238"/>
      <c r="J187" s="239">
        <f>ROUND(I187*H187,2)</f>
        <v>0</v>
      </c>
      <c r="K187" s="240"/>
      <c r="L187" s="43"/>
      <c r="M187" s="241" t="s">
        <v>1</v>
      </c>
      <c r="N187" s="242" t="s">
        <v>38</v>
      </c>
      <c r="O187" s="90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45" t="s">
        <v>150</v>
      </c>
      <c r="AT187" s="245" t="s">
        <v>146</v>
      </c>
      <c r="AU187" s="245" t="s">
        <v>83</v>
      </c>
      <c r="AY187" s="16" t="s">
        <v>144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6" t="s">
        <v>81</v>
      </c>
      <c r="BK187" s="246">
        <f>ROUND(I187*H187,2)</f>
        <v>0</v>
      </c>
      <c r="BL187" s="16" t="s">
        <v>150</v>
      </c>
      <c r="BM187" s="245" t="s">
        <v>908</v>
      </c>
    </row>
    <row r="188" s="2" customFormat="1">
      <c r="A188" s="37"/>
      <c r="B188" s="38"/>
      <c r="C188" s="39"/>
      <c r="D188" s="247" t="s">
        <v>152</v>
      </c>
      <c r="E188" s="39"/>
      <c r="F188" s="248" t="s">
        <v>907</v>
      </c>
      <c r="G188" s="39"/>
      <c r="H188" s="39"/>
      <c r="I188" s="200"/>
      <c r="J188" s="39"/>
      <c r="K188" s="39"/>
      <c r="L188" s="43"/>
      <c r="M188" s="249"/>
      <c r="N188" s="250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152</v>
      </c>
      <c r="AU188" s="16" t="s">
        <v>83</v>
      </c>
    </row>
    <row r="189" s="2" customFormat="1" ht="22.2" customHeight="1">
      <c r="A189" s="37"/>
      <c r="B189" s="38"/>
      <c r="C189" s="233" t="s">
        <v>292</v>
      </c>
      <c r="D189" s="233" t="s">
        <v>146</v>
      </c>
      <c r="E189" s="234" t="s">
        <v>909</v>
      </c>
      <c r="F189" s="235" t="s">
        <v>910</v>
      </c>
      <c r="G189" s="236" t="s">
        <v>911</v>
      </c>
      <c r="H189" s="237">
        <v>0.080000000000000002</v>
      </c>
      <c r="I189" s="238"/>
      <c r="J189" s="239">
        <f>ROUND(I189*H189,2)</f>
        <v>0</v>
      </c>
      <c r="K189" s="240"/>
      <c r="L189" s="43"/>
      <c r="M189" s="241" t="s">
        <v>1</v>
      </c>
      <c r="N189" s="242" t="s">
        <v>38</v>
      </c>
      <c r="O189" s="90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45" t="s">
        <v>150</v>
      </c>
      <c r="AT189" s="245" t="s">
        <v>146</v>
      </c>
      <c r="AU189" s="245" t="s">
        <v>83</v>
      </c>
      <c r="AY189" s="16" t="s">
        <v>144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6" t="s">
        <v>81</v>
      </c>
      <c r="BK189" s="246">
        <f>ROUND(I189*H189,2)</f>
        <v>0</v>
      </c>
      <c r="BL189" s="16" t="s">
        <v>150</v>
      </c>
      <c r="BM189" s="245" t="s">
        <v>912</v>
      </c>
    </row>
    <row r="190" s="2" customFormat="1">
      <c r="A190" s="37"/>
      <c r="B190" s="38"/>
      <c r="C190" s="39"/>
      <c r="D190" s="247" t="s">
        <v>152</v>
      </c>
      <c r="E190" s="39"/>
      <c r="F190" s="248" t="s">
        <v>910</v>
      </c>
      <c r="G190" s="39"/>
      <c r="H190" s="39"/>
      <c r="I190" s="200"/>
      <c r="J190" s="39"/>
      <c r="K190" s="39"/>
      <c r="L190" s="43"/>
      <c r="M190" s="249"/>
      <c r="N190" s="250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152</v>
      </c>
      <c r="AU190" s="16" t="s">
        <v>83</v>
      </c>
    </row>
    <row r="191" s="2" customFormat="1" ht="14.4" customHeight="1">
      <c r="A191" s="37"/>
      <c r="B191" s="38"/>
      <c r="C191" s="233" t="s">
        <v>297</v>
      </c>
      <c r="D191" s="233" t="s">
        <v>146</v>
      </c>
      <c r="E191" s="234" t="s">
        <v>913</v>
      </c>
      <c r="F191" s="235" t="s">
        <v>914</v>
      </c>
      <c r="G191" s="236" t="s">
        <v>911</v>
      </c>
      <c r="H191" s="237">
        <v>0.055</v>
      </c>
      <c r="I191" s="238"/>
      <c r="J191" s="239">
        <f>ROUND(I191*H191,2)</f>
        <v>0</v>
      </c>
      <c r="K191" s="240"/>
      <c r="L191" s="43"/>
      <c r="M191" s="241" t="s">
        <v>1</v>
      </c>
      <c r="N191" s="242" t="s">
        <v>38</v>
      </c>
      <c r="O191" s="90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5" t="s">
        <v>150</v>
      </c>
      <c r="AT191" s="245" t="s">
        <v>146</v>
      </c>
      <c r="AU191" s="245" t="s">
        <v>83</v>
      </c>
      <c r="AY191" s="16" t="s">
        <v>144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6" t="s">
        <v>81</v>
      </c>
      <c r="BK191" s="246">
        <f>ROUND(I191*H191,2)</f>
        <v>0</v>
      </c>
      <c r="BL191" s="16" t="s">
        <v>150</v>
      </c>
      <c r="BM191" s="245" t="s">
        <v>915</v>
      </c>
    </row>
    <row r="192" s="2" customFormat="1">
      <c r="A192" s="37"/>
      <c r="B192" s="38"/>
      <c r="C192" s="39"/>
      <c r="D192" s="247" t="s">
        <v>152</v>
      </c>
      <c r="E192" s="39"/>
      <c r="F192" s="248" t="s">
        <v>914</v>
      </c>
      <c r="G192" s="39"/>
      <c r="H192" s="39"/>
      <c r="I192" s="200"/>
      <c r="J192" s="39"/>
      <c r="K192" s="39"/>
      <c r="L192" s="43"/>
      <c r="M192" s="287"/>
      <c r="N192" s="288"/>
      <c r="O192" s="289"/>
      <c r="P192" s="289"/>
      <c r="Q192" s="289"/>
      <c r="R192" s="289"/>
      <c r="S192" s="289"/>
      <c r="T192" s="290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152</v>
      </c>
      <c r="AU192" s="16" t="s">
        <v>83</v>
      </c>
    </row>
    <row r="193" s="2" customFormat="1" ht="6.96" customHeight="1">
      <c r="A193" s="37"/>
      <c r="B193" s="65"/>
      <c r="C193" s="66"/>
      <c r="D193" s="66"/>
      <c r="E193" s="66"/>
      <c r="F193" s="66"/>
      <c r="G193" s="66"/>
      <c r="H193" s="66"/>
      <c r="I193" s="66"/>
      <c r="J193" s="66"/>
      <c r="K193" s="66"/>
      <c r="L193" s="43"/>
      <c r="M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</row>
  </sheetData>
  <sheetProtection sheet="1" autoFilter="0" formatColumns="0" formatRows="0" objects="1" scenarios="1" spinCount="100000" saltValue="/GGS3ZzCbVP40OxvhpzkkiH02brnvQenZlX8GKSkm2OwqBc/Z0AMEA3HMI8xSXaGIb66ab+iLfIb2n1F6CEU0w==" hashValue="dxeGuMj5XTaVxlplj64LsYG8xHW937Oh5IATocqgAl5QqwhUbDUqzqKfJcYWb1tqzRFLbYSrZCxTtEblWSTiKQ==" algorithmName="SHA-512" password="CC35"/>
  <autoFilter ref="C129:K192"/>
  <mergeCells count="14">
    <mergeCell ref="E7:H7"/>
    <mergeCell ref="E9:H9"/>
    <mergeCell ref="E18:H18"/>
    <mergeCell ref="E27:H27"/>
    <mergeCell ref="E85:H85"/>
    <mergeCell ref="E87:H87"/>
    <mergeCell ref="D104:F104"/>
    <mergeCell ref="D105:F105"/>
    <mergeCell ref="D106:F106"/>
    <mergeCell ref="D107:F107"/>
    <mergeCell ref="D108:F10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4.4" customHeight="1">
      <c r="B7" s="19"/>
      <c r="E7" s="140" t="str">
        <f>'Rekapitulace stavby'!K6</f>
        <v>Střední škola zemědělská a veterinární Lanškroun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5.6" customHeight="1">
      <c r="A9" s="37"/>
      <c r="B9" s="43"/>
      <c r="C9" s="37"/>
      <c r="D9" s="37"/>
      <c r="E9" s="141" t="s">
        <v>916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5. 4. 2022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21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21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21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142" t="s">
        <v>98</v>
      </c>
      <c r="E30" s="37"/>
      <c r="F30" s="37"/>
      <c r="G30" s="37"/>
      <c r="H30" s="37"/>
      <c r="I30" s="37"/>
      <c r="J30" s="149">
        <f>J96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0" t="s">
        <v>99</v>
      </c>
      <c r="E31" s="37"/>
      <c r="F31" s="37"/>
      <c r="G31" s="37"/>
      <c r="H31" s="37"/>
      <c r="I31" s="37"/>
      <c r="J31" s="149">
        <f>J104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33</v>
      </c>
      <c r="E32" s="37"/>
      <c r="F32" s="37"/>
      <c r="G32" s="37"/>
      <c r="H32" s="37"/>
      <c r="I32" s="37"/>
      <c r="J32" s="152">
        <f>ROUND(J30 + J31,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8"/>
      <c r="E33" s="148"/>
      <c r="F33" s="148"/>
      <c r="G33" s="148"/>
      <c r="H33" s="148"/>
      <c r="I33" s="148"/>
      <c r="J33" s="148"/>
      <c r="K33" s="148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35</v>
      </c>
      <c r="G34" s="37"/>
      <c r="H34" s="37"/>
      <c r="I34" s="153" t="s">
        <v>34</v>
      </c>
      <c r="J34" s="153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37</v>
      </c>
      <c r="E35" s="139" t="s">
        <v>38</v>
      </c>
      <c r="F35" s="155">
        <f>ROUND((SUM(BE104:BE111) + SUM(BE131:BE166)),  2)</f>
        <v>0</v>
      </c>
      <c r="G35" s="37"/>
      <c r="H35" s="37"/>
      <c r="I35" s="156">
        <v>0.20999999999999999</v>
      </c>
      <c r="J35" s="155">
        <f>ROUND(((SUM(BE104:BE111) + SUM(BE131:BE166))*I35),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9" t="s">
        <v>39</v>
      </c>
      <c r="F36" s="155">
        <f>ROUND((SUM(BF104:BF111) + SUM(BF131:BF166)),  2)</f>
        <v>0</v>
      </c>
      <c r="G36" s="37"/>
      <c r="H36" s="37"/>
      <c r="I36" s="156">
        <v>0.14999999999999999</v>
      </c>
      <c r="J36" s="155">
        <f>ROUND(((SUM(BF104:BF111) + SUM(BF131:BF166))*I36),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40</v>
      </c>
      <c r="F37" s="155">
        <f>ROUND((SUM(BG104:BG111) + SUM(BG131:BG166)),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9" t="s">
        <v>41</v>
      </c>
      <c r="F38" s="155">
        <f>ROUND((SUM(BH104:BH111) + SUM(BH131:BH166)),  2)</f>
        <v>0</v>
      </c>
      <c r="G38" s="37"/>
      <c r="H38" s="37"/>
      <c r="I38" s="156">
        <v>0.14999999999999999</v>
      </c>
      <c r="J38" s="155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9" t="s">
        <v>42</v>
      </c>
      <c r="F39" s="155">
        <f>ROUND((SUM(BI104:BI111) + SUM(BI131:BI166)),  2)</f>
        <v>0</v>
      </c>
      <c r="G39" s="37"/>
      <c r="H39" s="37"/>
      <c r="I39" s="156">
        <v>0</v>
      </c>
      <c r="J39" s="155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43</v>
      </c>
      <c r="E41" s="159"/>
      <c r="F41" s="159"/>
      <c r="G41" s="160" t="s">
        <v>44</v>
      </c>
      <c r="H41" s="161" t="s">
        <v>45</v>
      </c>
      <c r="I41" s="159"/>
      <c r="J41" s="162">
        <f>SUM(J32:J39)</f>
        <v>0</v>
      </c>
      <c r="K41" s="163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4" t="s">
        <v>46</v>
      </c>
      <c r="E50" s="165"/>
      <c r="F50" s="165"/>
      <c r="G50" s="164" t="s">
        <v>47</v>
      </c>
      <c r="H50" s="165"/>
      <c r="I50" s="165"/>
      <c r="J50" s="165"/>
      <c r="K50" s="165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6" t="s">
        <v>48</v>
      </c>
      <c r="E61" s="167"/>
      <c r="F61" s="168" t="s">
        <v>49</v>
      </c>
      <c r="G61" s="166" t="s">
        <v>48</v>
      </c>
      <c r="H61" s="167"/>
      <c r="I61" s="167"/>
      <c r="J61" s="169" t="s">
        <v>49</v>
      </c>
      <c r="K61" s="167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4" t="s">
        <v>50</v>
      </c>
      <c r="E65" s="170"/>
      <c r="F65" s="170"/>
      <c r="G65" s="164" t="s">
        <v>51</v>
      </c>
      <c r="H65" s="170"/>
      <c r="I65" s="170"/>
      <c r="J65" s="170"/>
      <c r="K65" s="170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6" t="s">
        <v>48</v>
      </c>
      <c r="E76" s="167"/>
      <c r="F76" s="168" t="s">
        <v>49</v>
      </c>
      <c r="G76" s="166" t="s">
        <v>48</v>
      </c>
      <c r="H76" s="167"/>
      <c r="I76" s="167"/>
      <c r="J76" s="169" t="s">
        <v>49</v>
      </c>
      <c r="K76" s="167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hidden="1" s="2" customFormat="1" ht="6.96" customHeight="1">
      <c r="A81" s="37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100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4.4" customHeight="1">
      <c r="A85" s="37"/>
      <c r="B85" s="38"/>
      <c r="C85" s="39"/>
      <c r="D85" s="39"/>
      <c r="E85" s="175" t="str">
        <f>E7</f>
        <v>Střední škola zemědělská a veterinární Lanškroun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5.6" customHeight="1">
      <c r="A87" s="37"/>
      <c r="B87" s="38"/>
      <c r="C87" s="39"/>
      <c r="D87" s="39"/>
      <c r="E87" s="75" t="str">
        <f>E9</f>
        <v>VON - Vedlejší a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5. 4. 2022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6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6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6" t="s">
        <v>101</v>
      </c>
      <c r="D94" s="177"/>
      <c r="E94" s="177"/>
      <c r="F94" s="177"/>
      <c r="G94" s="177"/>
      <c r="H94" s="177"/>
      <c r="I94" s="177"/>
      <c r="J94" s="178" t="s">
        <v>102</v>
      </c>
      <c r="K94" s="177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9" t="s">
        <v>103</v>
      </c>
      <c r="D96" s="39"/>
      <c r="E96" s="39"/>
      <c r="F96" s="39"/>
      <c r="G96" s="39"/>
      <c r="H96" s="39"/>
      <c r="I96" s="39"/>
      <c r="J96" s="109">
        <f>J131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104</v>
      </c>
    </row>
    <row r="97" hidden="1" s="9" customFormat="1" ht="24.96" customHeight="1">
      <c r="A97" s="9"/>
      <c r="B97" s="180"/>
      <c r="C97" s="181"/>
      <c r="D97" s="182" t="s">
        <v>917</v>
      </c>
      <c r="E97" s="183"/>
      <c r="F97" s="183"/>
      <c r="G97" s="183"/>
      <c r="H97" s="183"/>
      <c r="I97" s="183"/>
      <c r="J97" s="184">
        <f>J132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918</v>
      </c>
      <c r="E98" s="189"/>
      <c r="F98" s="189"/>
      <c r="G98" s="189"/>
      <c r="H98" s="189"/>
      <c r="I98" s="189"/>
      <c r="J98" s="190">
        <f>J133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919</v>
      </c>
      <c r="E99" s="189"/>
      <c r="F99" s="189"/>
      <c r="G99" s="189"/>
      <c r="H99" s="189"/>
      <c r="I99" s="189"/>
      <c r="J99" s="190">
        <f>J146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920</v>
      </c>
      <c r="E100" s="189"/>
      <c r="F100" s="189"/>
      <c r="G100" s="189"/>
      <c r="H100" s="189"/>
      <c r="I100" s="189"/>
      <c r="J100" s="190">
        <f>J157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921</v>
      </c>
      <c r="E101" s="189"/>
      <c r="F101" s="189"/>
      <c r="G101" s="189"/>
      <c r="H101" s="189"/>
      <c r="I101" s="189"/>
      <c r="J101" s="190">
        <f>J160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hidden="1" s="2" customFormat="1" ht="6.96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hidden="1" s="2" customFormat="1" ht="29.28" customHeight="1">
      <c r="A104" s="37"/>
      <c r="B104" s="38"/>
      <c r="C104" s="179" t="s">
        <v>119</v>
      </c>
      <c r="D104" s="39"/>
      <c r="E104" s="39"/>
      <c r="F104" s="39"/>
      <c r="G104" s="39"/>
      <c r="H104" s="39"/>
      <c r="I104" s="39"/>
      <c r="J104" s="192">
        <f>ROUND(J105 + J106 + J107 + J108 + J109 + J110,2)</f>
        <v>0</v>
      </c>
      <c r="K104" s="39"/>
      <c r="L104" s="62"/>
      <c r="N104" s="193" t="s">
        <v>37</v>
      </c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hidden="1" s="2" customFormat="1" ht="18" customHeight="1">
      <c r="A105" s="37"/>
      <c r="B105" s="38"/>
      <c r="C105" s="39"/>
      <c r="D105" s="194" t="s">
        <v>120</v>
      </c>
      <c r="E105" s="195"/>
      <c r="F105" s="195"/>
      <c r="G105" s="39"/>
      <c r="H105" s="39"/>
      <c r="I105" s="39"/>
      <c r="J105" s="196">
        <v>0</v>
      </c>
      <c r="K105" s="39"/>
      <c r="L105" s="197"/>
      <c r="M105" s="198"/>
      <c r="N105" s="199" t="s">
        <v>38</v>
      </c>
      <c r="O105" s="198"/>
      <c r="P105" s="198"/>
      <c r="Q105" s="198"/>
      <c r="R105" s="198"/>
      <c r="S105" s="200"/>
      <c r="T105" s="200"/>
      <c r="U105" s="200"/>
      <c r="V105" s="200"/>
      <c r="W105" s="200"/>
      <c r="X105" s="200"/>
      <c r="Y105" s="200"/>
      <c r="Z105" s="200"/>
      <c r="AA105" s="200"/>
      <c r="AB105" s="200"/>
      <c r="AC105" s="200"/>
      <c r="AD105" s="200"/>
      <c r="AE105" s="200"/>
      <c r="AF105" s="198"/>
      <c r="AG105" s="198"/>
      <c r="AH105" s="198"/>
      <c r="AI105" s="198"/>
      <c r="AJ105" s="198"/>
      <c r="AK105" s="198"/>
      <c r="AL105" s="198"/>
      <c r="AM105" s="198"/>
      <c r="AN105" s="198"/>
      <c r="AO105" s="198"/>
      <c r="AP105" s="198"/>
      <c r="AQ105" s="198"/>
      <c r="AR105" s="198"/>
      <c r="AS105" s="198"/>
      <c r="AT105" s="198"/>
      <c r="AU105" s="198"/>
      <c r="AV105" s="198"/>
      <c r="AW105" s="198"/>
      <c r="AX105" s="198"/>
      <c r="AY105" s="201" t="s">
        <v>121</v>
      </c>
      <c r="AZ105" s="198"/>
      <c r="BA105" s="198"/>
      <c r="BB105" s="198"/>
      <c r="BC105" s="198"/>
      <c r="BD105" s="198"/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201" t="s">
        <v>81</v>
      </c>
      <c r="BK105" s="198"/>
      <c r="BL105" s="198"/>
      <c r="BM105" s="198"/>
    </row>
    <row r="106" hidden="1" s="2" customFormat="1" ht="18" customHeight="1">
      <c r="A106" s="37"/>
      <c r="B106" s="38"/>
      <c r="C106" s="39"/>
      <c r="D106" s="194" t="s">
        <v>122</v>
      </c>
      <c r="E106" s="195"/>
      <c r="F106" s="195"/>
      <c r="G106" s="39"/>
      <c r="H106" s="39"/>
      <c r="I106" s="39"/>
      <c r="J106" s="196">
        <v>0</v>
      </c>
      <c r="K106" s="39"/>
      <c r="L106" s="197"/>
      <c r="M106" s="198"/>
      <c r="N106" s="199" t="s">
        <v>38</v>
      </c>
      <c r="O106" s="198"/>
      <c r="P106" s="198"/>
      <c r="Q106" s="198"/>
      <c r="R106" s="198"/>
      <c r="S106" s="200"/>
      <c r="T106" s="200"/>
      <c r="U106" s="200"/>
      <c r="V106" s="200"/>
      <c r="W106" s="200"/>
      <c r="X106" s="200"/>
      <c r="Y106" s="200"/>
      <c r="Z106" s="200"/>
      <c r="AA106" s="200"/>
      <c r="AB106" s="200"/>
      <c r="AC106" s="200"/>
      <c r="AD106" s="200"/>
      <c r="AE106" s="200"/>
      <c r="AF106" s="198"/>
      <c r="AG106" s="198"/>
      <c r="AH106" s="198"/>
      <c r="AI106" s="198"/>
      <c r="AJ106" s="198"/>
      <c r="AK106" s="198"/>
      <c r="AL106" s="198"/>
      <c r="AM106" s="198"/>
      <c r="AN106" s="198"/>
      <c r="AO106" s="198"/>
      <c r="AP106" s="198"/>
      <c r="AQ106" s="198"/>
      <c r="AR106" s="198"/>
      <c r="AS106" s="198"/>
      <c r="AT106" s="198"/>
      <c r="AU106" s="198"/>
      <c r="AV106" s="198"/>
      <c r="AW106" s="198"/>
      <c r="AX106" s="198"/>
      <c r="AY106" s="201" t="s">
        <v>121</v>
      </c>
      <c r="AZ106" s="198"/>
      <c r="BA106" s="198"/>
      <c r="BB106" s="198"/>
      <c r="BC106" s="198"/>
      <c r="BD106" s="198"/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201" t="s">
        <v>81</v>
      </c>
      <c r="BK106" s="198"/>
      <c r="BL106" s="198"/>
      <c r="BM106" s="198"/>
    </row>
    <row r="107" hidden="1" s="2" customFormat="1" ht="18" customHeight="1">
      <c r="A107" s="37"/>
      <c r="B107" s="38"/>
      <c r="C107" s="39"/>
      <c r="D107" s="194" t="s">
        <v>123</v>
      </c>
      <c r="E107" s="195"/>
      <c r="F107" s="195"/>
      <c r="G107" s="39"/>
      <c r="H107" s="39"/>
      <c r="I107" s="39"/>
      <c r="J107" s="196">
        <v>0</v>
      </c>
      <c r="K107" s="39"/>
      <c r="L107" s="197"/>
      <c r="M107" s="198"/>
      <c r="N107" s="199" t="s">
        <v>38</v>
      </c>
      <c r="O107" s="198"/>
      <c r="P107" s="198"/>
      <c r="Q107" s="198"/>
      <c r="R107" s="198"/>
      <c r="S107" s="200"/>
      <c r="T107" s="200"/>
      <c r="U107" s="200"/>
      <c r="V107" s="200"/>
      <c r="W107" s="200"/>
      <c r="X107" s="200"/>
      <c r="Y107" s="200"/>
      <c r="Z107" s="200"/>
      <c r="AA107" s="200"/>
      <c r="AB107" s="200"/>
      <c r="AC107" s="200"/>
      <c r="AD107" s="200"/>
      <c r="AE107" s="200"/>
      <c r="AF107" s="198"/>
      <c r="AG107" s="198"/>
      <c r="AH107" s="198"/>
      <c r="AI107" s="198"/>
      <c r="AJ107" s="198"/>
      <c r="AK107" s="198"/>
      <c r="AL107" s="198"/>
      <c r="AM107" s="198"/>
      <c r="AN107" s="198"/>
      <c r="AO107" s="198"/>
      <c r="AP107" s="198"/>
      <c r="AQ107" s="198"/>
      <c r="AR107" s="198"/>
      <c r="AS107" s="198"/>
      <c r="AT107" s="198"/>
      <c r="AU107" s="198"/>
      <c r="AV107" s="198"/>
      <c r="AW107" s="198"/>
      <c r="AX107" s="198"/>
      <c r="AY107" s="201" t="s">
        <v>121</v>
      </c>
      <c r="AZ107" s="198"/>
      <c r="BA107" s="198"/>
      <c r="BB107" s="198"/>
      <c r="BC107" s="198"/>
      <c r="BD107" s="198"/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201" t="s">
        <v>81</v>
      </c>
      <c r="BK107" s="198"/>
      <c r="BL107" s="198"/>
      <c r="BM107" s="198"/>
    </row>
    <row r="108" hidden="1" s="2" customFormat="1" ht="18" customHeight="1">
      <c r="A108" s="37"/>
      <c r="B108" s="38"/>
      <c r="C108" s="39"/>
      <c r="D108" s="194" t="s">
        <v>124</v>
      </c>
      <c r="E108" s="195"/>
      <c r="F108" s="195"/>
      <c r="G108" s="39"/>
      <c r="H108" s="39"/>
      <c r="I108" s="39"/>
      <c r="J108" s="196">
        <v>0</v>
      </c>
      <c r="K108" s="39"/>
      <c r="L108" s="197"/>
      <c r="M108" s="198"/>
      <c r="N108" s="199" t="s">
        <v>38</v>
      </c>
      <c r="O108" s="198"/>
      <c r="P108" s="198"/>
      <c r="Q108" s="198"/>
      <c r="R108" s="198"/>
      <c r="S108" s="200"/>
      <c r="T108" s="200"/>
      <c r="U108" s="20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/>
      <c r="AF108" s="198"/>
      <c r="AG108" s="198"/>
      <c r="AH108" s="198"/>
      <c r="AI108" s="198"/>
      <c r="AJ108" s="198"/>
      <c r="AK108" s="198"/>
      <c r="AL108" s="198"/>
      <c r="AM108" s="198"/>
      <c r="AN108" s="198"/>
      <c r="AO108" s="198"/>
      <c r="AP108" s="198"/>
      <c r="AQ108" s="198"/>
      <c r="AR108" s="198"/>
      <c r="AS108" s="198"/>
      <c r="AT108" s="198"/>
      <c r="AU108" s="198"/>
      <c r="AV108" s="198"/>
      <c r="AW108" s="198"/>
      <c r="AX108" s="198"/>
      <c r="AY108" s="201" t="s">
        <v>121</v>
      </c>
      <c r="AZ108" s="198"/>
      <c r="BA108" s="198"/>
      <c r="BB108" s="198"/>
      <c r="BC108" s="198"/>
      <c r="BD108" s="198"/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01" t="s">
        <v>81</v>
      </c>
      <c r="BK108" s="198"/>
      <c r="BL108" s="198"/>
      <c r="BM108" s="198"/>
    </row>
    <row r="109" hidden="1" s="2" customFormat="1" ht="18" customHeight="1">
      <c r="A109" s="37"/>
      <c r="B109" s="38"/>
      <c r="C109" s="39"/>
      <c r="D109" s="194" t="s">
        <v>125</v>
      </c>
      <c r="E109" s="195"/>
      <c r="F109" s="195"/>
      <c r="G109" s="39"/>
      <c r="H109" s="39"/>
      <c r="I109" s="39"/>
      <c r="J109" s="196">
        <v>0</v>
      </c>
      <c r="K109" s="39"/>
      <c r="L109" s="197"/>
      <c r="M109" s="198"/>
      <c r="N109" s="199" t="s">
        <v>38</v>
      </c>
      <c r="O109" s="198"/>
      <c r="P109" s="198"/>
      <c r="Q109" s="198"/>
      <c r="R109" s="198"/>
      <c r="S109" s="200"/>
      <c r="T109" s="200"/>
      <c r="U109" s="200"/>
      <c r="V109" s="200"/>
      <c r="W109" s="200"/>
      <c r="X109" s="200"/>
      <c r="Y109" s="200"/>
      <c r="Z109" s="200"/>
      <c r="AA109" s="200"/>
      <c r="AB109" s="200"/>
      <c r="AC109" s="200"/>
      <c r="AD109" s="200"/>
      <c r="AE109" s="200"/>
      <c r="AF109" s="198"/>
      <c r="AG109" s="198"/>
      <c r="AH109" s="198"/>
      <c r="AI109" s="198"/>
      <c r="AJ109" s="198"/>
      <c r="AK109" s="198"/>
      <c r="AL109" s="198"/>
      <c r="AM109" s="198"/>
      <c r="AN109" s="198"/>
      <c r="AO109" s="198"/>
      <c r="AP109" s="198"/>
      <c r="AQ109" s="198"/>
      <c r="AR109" s="198"/>
      <c r="AS109" s="198"/>
      <c r="AT109" s="198"/>
      <c r="AU109" s="198"/>
      <c r="AV109" s="198"/>
      <c r="AW109" s="198"/>
      <c r="AX109" s="198"/>
      <c r="AY109" s="201" t="s">
        <v>121</v>
      </c>
      <c r="AZ109" s="198"/>
      <c r="BA109" s="198"/>
      <c r="BB109" s="198"/>
      <c r="BC109" s="198"/>
      <c r="BD109" s="198"/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201" t="s">
        <v>81</v>
      </c>
      <c r="BK109" s="198"/>
      <c r="BL109" s="198"/>
      <c r="BM109" s="198"/>
    </row>
    <row r="110" hidden="1" s="2" customFormat="1" ht="18" customHeight="1">
      <c r="A110" s="37"/>
      <c r="B110" s="38"/>
      <c r="C110" s="39"/>
      <c r="D110" s="195" t="s">
        <v>126</v>
      </c>
      <c r="E110" s="39"/>
      <c r="F110" s="39"/>
      <c r="G110" s="39"/>
      <c r="H110" s="39"/>
      <c r="I110" s="39"/>
      <c r="J110" s="196">
        <f>ROUND(J30*T110,2)</f>
        <v>0</v>
      </c>
      <c r="K110" s="39"/>
      <c r="L110" s="197"/>
      <c r="M110" s="198"/>
      <c r="N110" s="199" t="s">
        <v>38</v>
      </c>
      <c r="O110" s="198"/>
      <c r="P110" s="198"/>
      <c r="Q110" s="198"/>
      <c r="R110" s="198"/>
      <c r="S110" s="200"/>
      <c r="T110" s="200"/>
      <c r="U110" s="200"/>
      <c r="V110" s="200"/>
      <c r="W110" s="200"/>
      <c r="X110" s="200"/>
      <c r="Y110" s="200"/>
      <c r="Z110" s="200"/>
      <c r="AA110" s="200"/>
      <c r="AB110" s="200"/>
      <c r="AC110" s="200"/>
      <c r="AD110" s="200"/>
      <c r="AE110" s="200"/>
      <c r="AF110" s="198"/>
      <c r="AG110" s="198"/>
      <c r="AH110" s="198"/>
      <c r="AI110" s="198"/>
      <c r="AJ110" s="198"/>
      <c r="AK110" s="198"/>
      <c r="AL110" s="198"/>
      <c r="AM110" s="198"/>
      <c r="AN110" s="198"/>
      <c r="AO110" s="198"/>
      <c r="AP110" s="198"/>
      <c r="AQ110" s="198"/>
      <c r="AR110" s="198"/>
      <c r="AS110" s="198"/>
      <c r="AT110" s="198"/>
      <c r="AU110" s="198"/>
      <c r="AV110" s="198"/>
      <c r="AW110" s="198"/>
      <c r="AX110" s="198"/>
      <c r="AY110" s="201" t="s">
        <v>127</v>
      </c>
      <c r="AZ110" s="198"/>
      <c r="BA110" s="198"/>
      <c r="BB110" s="198"/>
      <c r="BC110" s="198"/>
      <c r="BD110" s="198"/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01" t="s">
        <v>81</v>
      </c>
      <c r="BK110" s="198"/>
      <c r="BL110" s="198"/>
      <c r="BM110" s="198"/>
    </row>
    <row r="111" hidden="1" s="2" customForma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hidden="1" s="2" customFormat="1" ht="29.28" customHeight="1">
      <c r="A112" s="37"/>
      <c r="B112" s="38"/>
      <c r="C112" s="203" t="s">
        <v>128</v>
      </c>
      <c r="D112" s="177"/>
      <c r="E112" s="177"/>
      <c r="F112" s="177"/>
      <c r="G112" s="177"/>
      <c r="H112" s="177"/>
      <c r="I112" s="177"/>
      <c r="J112" s="204">
        <f>ROUND(J96+J104,2)</f>
        <v>0</v>
      </c>
      <c r="K112" s="177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hidden="1" s="2" customFormat="1" ht="6.96" customHeight="1">
      <c r="A113" s="37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hidden="1"/>
    <row r="115" hidden="1"/>
    <row r="116" hidden="1"/>
    <row r="117" s="2" customFormat="1" ht="6.96" customHeight="1">
      <c r="A117" s="37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129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16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4.4" customHeight="1">
      <c r="A121" s="37"/>
      <c r="B121" s="38"/>
      <c r="C121" s="39"/>
      <c r="D121" s="39"/>
      <c r="E121" s="175" t="str">
        <f>E7</f>
        <v>Střední škola zemědělská a veterinární Lanškroun</v>
      </c>
      <c r="F121" s="31"/>
      <c r="G121" s="31"/>
      <c r="H121" s="31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96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6" customHeight="1">
      <c r="A123" s="37"/>
      <c r="B123" s="38"/>
      <c r="C123" s="39"/>
      <c r="D123" s="39"/>
      <c r="E123" s="75" t="str">
        <f>E9</f>
        <v>VON - Vedlejší a ostatní náklady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F12</f>
        <v xml:space="preserve"> </v>
      </c>
      <c r="G125" s="39"/>
      <c r="H125" s="39"/>
      <c r="I125" s="31" t="s">
        <v>22</v>
      </c>
      <c r="J125" s="78" t="str">
        <f>IF(J12="","",J12)</f>
        <v>5. 4. 2022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6" customHeight="1">
      <c r="A127" s="37"/>
      <c r="B127" s="38"/>
      <c r="C127" s="31" t="s">
        <v>24</v>
      </c>
      <c r="D127" s="39"/>
      <c r="E127" s="39"/>
      <c r="F127" s="26" t="str">
        <f>E15</f>
        <v xml:space="preserve"> </v>
      </c>
      <c r="G127" s="39"/>
      <c r="H127" s="39"/>
      <c r="I127" s="31" t="s">
        <v>29</v>
      </c>
      <c r="J127" s="35" t="str">
        <f>E21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6" customHeight="1">
      <c r="A128" s="37"/>
      <c r="B128" s="38"/>
      <c r="C128" s="31" t="s">
        <v>27</v>
      </c>
      <c r="D128" s="39"/>
      <c r="E128" s="39"/>
      <c r="F128" s="26" t="str">
        <f>IF(E18="","",E18)</f>
        <v>Vyplň údaj</v>
      </c>
      <c r="G128" s="39"/>
      <c r="H128" s="39"/>
      <c r="I128" s="31" t="s">
        <v>31</v>
      </c>
      <c r="J128" s="35" t="str">
        <f>E24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205"/>
      <c r="B130" s="206"/>
      <c r="C130" s="207" t="s">
        <v>130</v>
      </c>
      <c r="D130" s="208" t="s">
        <v>58</v>
      </c>
      <c r="E130" s="208" t="s">
        <v>54</v>
      </c>
      <c r="F130" s="208" t="s">
        <v>55</v>
      </c>
      <c r="G130" s="208" t="s">
        <v>131</v>
      </c>
      <c r="H130" s="208" t="s">
        <v>132</v>
      </c>
      <c r="I130" s="208" t="s">
        <v>133</v>
      </c>
      <c r="J130" s="209" t="s">
        <v>102</v>
      </c>
      <c r="K130" s="210" t="s">
        <v>134</v>
      </c>
      <c r="L130" s="211"/>
      <c r="M130" s="99" t="s">
        <v>1</v>
      </c>
      <c r="N130" s="100" t="s">
        <v>37</v>
      </c>
      <c r="O130" s="100" t="s">
        <v>135</v>
      </c>
      <c r="P130" s="100" t="s">
        <v>136</v>
      </c>
      <c r="Q130" s="100" t="s">
        <v>137</v>
      </c>
      <c r="R130" s="100" t="s">
        <v>138</v>
      </c>
      <c r="S130" s="100" t="s">
        <v>139</v>
      </c>
      <c r="T130" s="101" t="s">
        <v>140</v>
      </c>
      <c r="U130" s="205"/>
      <c r="V130" s="205"/>
      <c r="W130" s="205"/>
      <c r="X130" s="205"/>
      <c r="Y130" s="205"/>
      <c r="Z130" s="205"/>
      <c r="AA130" s="205"/>
      <c r="AB130" s="205"/>
      <c r="AC130" s="205"/>
      <c r="AD130" s="205"/>
      <c r="AE130" s="205"/>
    </row>
    <row r="131" s="2" customFormat="1" ht="22.8" customHeight="1">
      <c r="A131" s="37"/>
      <c r="B131" s="38"/>
      <c r="C131" s="106" t="s">
        <v>141</v>
      </c>
      <c r="D131" s="39"/>
      <c r="E131" s="39"/>
      <c r="F131" s="39"/>
      <c r="G131" s="39"/>
      <c r="H131" s="39"/>
      <c r="I131" s="39"/>
      <c r="J131" s="212">
        <f>BK131</f>
        <v>0</v>
      </c>
      <c r="K131" s="39"/>
      <c r="L131" s="43"/>
      <c r="M131" s="102"/>
      <c r="N131" s="213"/>
      <c r="O131" s="103"/>
      <c r="P131" s="214">
        <f>P132</f>
        <v>0</v>
      </c>
      <c r="Q131" s="103"/>
      <c r="R131" s="214">
        <f>R132</f>
        <v>0</v>
      </c>
      <c r="S131" s="103"/>
      <c r="T131" s="215">
        <f>T132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104</v>
      </c>
      <c r="BK131" s="216">
        <f>BK132</f>
        <v>0</v>
      </c>
    </row>
    <row r="132" s="12" customFormat="1" ht="25.92" customHeight="1">
      <c r="A132" s="12"/>
      <c r="B132" s="217"/>
      <c r="C132" s="218"/>
      <c r="D132" s="219" t="s">
        <v>72</v>
      </c>
      <c r="E132" s="220" t="s">
        <v>121</v>
      </c>
      <c r="F132" s="220" t="s">
        <v>922</v>
      </c>
      <c r="G132" s="218"/>
      <c r="H132" s="218"/>
      <c r="I132" s="221"/>
      <c r="J132" s="222">
        <f>BK132</f>
        <v>0</v>
      </c>
      <c r="K132" s="218"/>
      <c r="L132" s="223"/>
      <c r="M132" s="224"/>
      <c r="N132" s="225"/>
      <c r="O132" s="225"/>
      <c r="P132" s="226">
        <f>P133+P146+P157+P160</f>
        <v>0</v>
      </c>
      <c r="Q132" s="225"/>
      <c r="R132" s="226">
        <f>R133+R146+R157+R160</f>
        <v>0</v>
      </c>
      <c r="S132" s="225"/>
      <c r="T132" s="227">
        <f>T133+T146+T157+T160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8" t="s">
        <v>170</v>
      </c>
      <c r="AT132" s="229" t="s">
        <v>72</v>
      </c>
      <c r="AU132" s="229" t="s">
        <v>73</v>
      </c>
      <c r="AY132" s="228" t="s">
        <v>144</v>
      </c>
      <c r="BK132" s="230">
        <f>BK133+BK146+BK157+BK160</f>
        <v>0</v>
      </c>
    </row>
    <row r="133" s="12" customFormat="1" ht="22.8" customHeight="1">
      <c r="A133" s="12"/>
      <c r="B133" s="217"/>
      <c r="C133" s="218"/>
      <c r="D133" s="219" t="s">
        <v>72</v>
      </c>
      <c r="E133" s="231" t="s">
        <v>923</v>
      </c>
      <c r="F133" s="231" t="s">
        <v>924</v>
      </c>
      <c r="G133" s="218"/>
      <c r="H133" s="218"/>
      <c r="I133" s="221"/>
      <c r="J133" s="232">
        <f>BK133</f>
        <v>0</v>
      </c>
      <c r="K133" s="218"/>
      <c r="L133" s="223"/>
      <c r="M133" s="224"/>
      <c r="N133" s="225"/>
      <c r="O133" s="225"/>
      <c r="P133" s="226">
        <f>SUM(P134:P145)</f>
        <v>0</v>
      </c>
      <c r="Q133" s="225"/>
      <c r="R133" s="226">
        <f>SUM(R134:R145)</f>
        <v>0</v>
      </c>
      <c r="S133" s="225"/>
      <c r="T133" s="227">
        <f>SUM(T134:T145)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8" t="s">
        <v>170</v>
      </c>
      <c r="AT133" s="229" t="s">
        <v>72</v>
      </c>
      <c r="AU133" s="229" t="s">
        <v>81</v>
      </c>
      <c r="AY133" s="228" t="s">
        <v>144</v>
      </c>
      <c r="BK133" s="230">
        <f>SUM(BK134:BK145)</f>
        <v>0</v>
      </c>
    </row>
    <row r="134" s="2" customFormat="1" ht="22.2" customHeight="1">
      <c r="A134" s="37"/>
      <c r="B134" s="38"/>
      <c r="C134" s="233" t="s">
        <v>81</v>
      </c>
      <c r="D134" s="233" t="s">
        <v>146</v>
      </c>
      <c r="E134" s="234" t="s">
        <v>925</v>
      </c>
      <c r="F134" s="235" t="s">
        <v>926</v>
      </c>
      <c r="G134" s="236" t="s">
        <v>487</v>
      </c>
      <c r="H134" s="237">
        <v>1</v>
      </c>
      <c r="I134" s="238"/>
      <c r="J134" s="239">
        <f>ROUND(I134*H134,2)</f>
        <v>0</v>
      </c>
      <c r="K134" s="240"/>
      <c r="L134" s="43"/>
      <c r="M134" s="241" t="s">
        <v>1</v>
      </c>
      <c r="N134" s="242" t="s">
        <v>38</v>
      </c>
      <c r="O134" s="90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5" t="s">
        <v>927</v>
      </c>
      <c r="AT134" s="245" t="s">
        <v>146</v>
      </c>
      <c r="AU134" s="245" t="s">
        <v>83</v>
      </c>
      <c r="AY134" s="16" t="s">
        <v>144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6" t="s">
        <v>81</v>
      </c>
      <c r="BK134" s="246">
        <f>ROUND(I134*H134,2)</f>
        <v>0</v>
      </c>
      <c r="BL134" s="16" t="s">
        <v>927</v>
      </c>
      <c r="BM134" s="245" t="s">
        <v>928</v>
      </c>
    </row>
    <row r="135" s="2" customFormat="1">
      <c r="A135" s="37"/>
      <c r="B135" s="38"/>
      <c r="C135" s="39"/>
      <c r="D135" s="247" t="s">
        <v>152</v>
      </c>
      <c r="E135" s="39"/>
      <c r="F135" s="248" t="s">
        <v>926</v>
      </c>
      <c r="G135" s="39"/>
      <c r="H135" s="39"/>
      <c r="I135" s="200"/>
      <c r="J135" s="39"/>
      <c r="K135" s="39"/>
      <c r="L135" s="43"/>
      <c r="M135" s="249"/>
      <c r="N135" s="250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152</v>
      </c>
      <c r="AU135" s="16" t="s">
        <v>83</v>
      </c>
    </row>
    <row r="136" s="2" customFormat="1" ht="22.2" customHeight="1">
      <c r="A136" s="37"/>
      <c r="B136" s="38"/>
      <c r="C136" s="233" t="s">
        <v>83</v>
      </c>
      <c r="D136" s="233" t="s">
        <v>146</v>
      </c>
      <c r="E136" s="234" t="s">
        <v>929</v>
      </c>
      <c r="F136" s="235" t="s">
        <v>930</v>
      </c>
      <c r="G136" s="236" t="s">
        <v>487</v>
      </c>
      <c r="H136" s="237">
        <v>1</v>
      </c>
      <c r="I136" s="238"/>
      <c r="J136" s="239">
        <f>ROUND(I136*H136,2)</f>
        <v>0</v>
      </c>
      <c r="K136" s="240"/>
      <c r="L136" s="43"/>
      <c r="M136" s="241" t="s">
        <v>1</v>
      </c>
      <c r="N136" s="242" t="s">
        <v>38</v>
      </c>
      <c r="O136" s="90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45" t="s">
        <v>927</v>
      </c>
      <c r="AT136" s="245" t="s">
        <v>146</v>
      </c>
      <c r="AU136" s="245" t="s">
        <v>83</v>
      </c>
      <c r="AY136" s="16" t="s">
        <v>144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6" t="s">
        <v>81</v>
      </c>
      <c r="BK136" s="246">
        <f>ROUND(I136*H136,2)</f>
        <v>0</v>
      </c>
      <c r="BL136" s="16" t="s">
        <v>927</v>
      </c>
      <c r="BM136" s="245" t="s">
        <v>931</v>
      </c>
    </row>
    <row r="137" s="2" customFormat="1">
      <c r="A137" s="37"/>
      <c r="B137" s="38"/>
      <c r="C137" s="39"/>
      <c r="D137" s="247" t="s">
        <v>152</v>
      </c>
      <c r="E137" s="39"/>
      <c r="F137" s="248" t="s">
        <v>930</v>
      </c>
      <c r="G137" s="39"/>
      <c r="H137" s="39"/>
      <c r="I137" s="200"/>
      <c r="J137" s="39"/>
      <c r="K137" s="39"/>
      <c r="L137" s="43"/>
      <c r="M137" s="249"/>
      <c r="N137" s="250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152</v>
      </c>
      <c r="AU137" s="16" t="s">
        <v>83</v>
      </c>
    </row>
    <row r="138" s="2" customFormat="1" ht="14.4" customHeight="1">
      <c r="A138" s="37"/>
      <c r="B138" s="38"/>
      <c r="C138" s="233" t="s">
        <v>162</v>
      </c>
      <c r="D138" s="233" t="s">
        <v>146</v>
      </c>
      <c r="E138" s="234" t="s">
        <v>932</v>
      </c>
      <c r="F138" s="235" t="s">
        <v>933</v>
      </c>
      <c r="G138" s="236" t="s">
        <v>487</v>
      </c>
      <c r="H138" s="237">
        <v>1</v>
      </c>
      <c r="I138" s="238"/>
      <c r="J138" s="239">
        <f>ROUND(I138*H138,2)</f>
        <v>0</v>
      </c>
      <c r="K138" s="240"/>
      <c r="L138" s="43"/>
      <c r="M138" s="241" t="s">
        <v>1</v>
      </c>
      <c r="N138" s="242" t="s">
        <v>38</v>
      </c>
      <c r="O138" s="90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5" t="s">
        <v>927</v>
      </c>
      <c r="AT138" s="245" t="s">
        <v>146</v>
      </c>
      <c r="AU138" s="245" t="s">
        <v>83</v>
      </c>
      <c r="AY138" s="16" t="s">
        <v>144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6" t="s">
        <v>81</v>
      </c>
      <c r="BK138" s="246">
        <f>ROUND(I138*H138,2)</f>
        <v>0</v>
      </c>
      <c r="BL138" s="16" t="s">
        <v>927</v>
      </c>
      <c r="BM138" s="245" t="s">
        <v>934</v>
      </c>
    </row>
    <row r="139" s="2" customFormat="1">
      <c r="A139" s="37"/>
      <c r="B139" s="38"/>
      <c r="C139" s="39"/>
      <c r="D139" s="247" t="s">
        <v>152</v>
      </c>
      <c r="E139" s="39"/>
      <c r="F139" s="248" t="s">
        <v>933</v>
      </c>
      <c r="G139" s="39"/>
      <c r="H139" s="39"/>
      <c r="I139" s="200"/>
      <c r="J139" s="39"/>
      <c r="K139" s="39"/>
      <c r="L139" s="43"/>
      <c r="M139" s="249"/>
      <c r="N139" s="250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152</v>
      </c>
      <c r="AU139" s="16" t="s">
        <v>83</v>
      </c>
    </row>
    <row r="140" s="2" customFormat="1" ht="14.4" customHeight="1">
      <c r="A140" s="37"/>
      <c r="B140" s="38"/>
      <c r="C140" s="233" t="s">
        <v>150</v>
      </c>
      <c r="D140" s="233" t="s">
        <v>146</v>
      </c>
      <c r="E140" s="234" t="s">
        <v>935</v>
      </c>
      <c r="F140" s="235" t="s">
        <v>936</v>
      </c>
      <c r="G140" s="236" t="s">
        <v>487</v>
      </c>
      <c r="H140" s="237">
        <v>2</v>
      </c>
      <c r="I140" s="238"/>
      <c r="J140" s="239">
        <f>ROUND(I140*H140,2)</f>
        <v>0</v>
      </c>
      <c r="K140" s="240"/>
      <c r="L140" s="43"/>
      <c r="M140" s="241" t="s">
        <v>1</v>
      </c>
      <c r="N140" s="242" t="s">
        <v>38</v>
      </c>
      <c r="O140" s="90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5" t="s">
        <v>927</v>
      </c>
      <c r="AT140" s="245" t="s">
        <v>146</v>
      </c>
      <c r="AU140" s="245" t="s">
        <v>83</v>
      </c>
      <c r="AY140" s="16" t="s">
        <v>144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6" t="s">
        <v>81</v>
      </c>
      <c r="BK140" s="246">
        <f>ROUND(I140*H140,2)</f>
        <v>0</v>
      </c>
      <c r="BL140" s="16" t="s">
        <v>927</v>
      </c>
      <c r="BM140" s="245" t="s">
        <v>937</v>
      </c>
    </row>
    <row r="141" s="2" customFormat="1">
      <c r="A141" s="37"/>
      <c r="B141" s="38"/>
      <c r="C141" s="39"/>
      <c r="D141" s="247" t="s">
        <v>152</v>
      </c>
      <c r="E141" s="39"/>
      <c r="F141" s="248" t="s">
        <v>936</v>
      </c>
      <c r="G141" s="39"/>
      <c r="H141" s="39"/>
      <c r="I141" s="200"/>
      <c r="J141" s="39"/>
      <c r="K141" s="39"/>
      <c r="L141" s="43"/>
      <c r="M141" s="249"/>
      <c r="N141" s="250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152</v>
      </c>
      <c r="AU141" s="16" t="s">
        <v>83</v>
      </c>
    </row>
    <row r="142" s="2" customFormat="1" ht="14.4" customHeight="1">
      <c r="A142" s="37"/>
      <c r="B142" s="38"/>
      <c r="C142" s="233" t="s">
        <v>170</v>
      </c>
      <c r="D142" s="233" t="s">
        <v>146</v>
      </c>
      <c r="E142" s="234" t="s">
        <v>938</v>
      </c>
      <c r="F142" s="235" t="s">
        <v>939</v>
      </c>
      <c r="G142" s="236" t="s">
        <v>487</v>
      </c>
      <c r="H142" s="237">
        <v>1</v>
      </c>
      <c r="I142" s="238"/>
      <c r="J142" s="239">
        <f>ROUND(I142*H142,2)</f>
        <v>0</v>
      </c>
      <c r="K142" s="240"/>
      <c r="L142" s="43"/>
      <c r="M142" s="241" t="s">
        <v>1</v>
      </c>
      <c r="N142" s="242" t="s">
        <v>38</v>
      </c>
      <c r="O142" s="90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5" t="s">
        <v>927</v>
      </c>
      <c r="AT142" s="245" t="s">
        <v>146</v>
      </c>
      <c r="AU142" s="245" t="s">
        <v>83</v>
      </c>
      <c r="AY142" s="16" t="s">
        <v>144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6" t="s">
        <v>81</v>
      </c>
      <c r="BK142" s="246">
        <f>ROUND(I142*H142,2)</f>
        <v>0</v>
      </c>
      <c r="BL142" s="16" t="s">
        <v>927</v>
      </c>
      <c r="BM142" s="245" t="s">
        <v>940</v>
      </c>
    </row>
    <row r="143" s="2" customFormat="1">
      <c r="A143" s="37"/>
      <c r="B143" s="38"/>
      <c r="C143" s="39"/>
      <c r="D143" s="247" t="s">
        <v>152</v>
      </c>
      <c r="E143" s="39"/>
      <c r="F143" s="248" t="s">
        <v>939</v>
      </c>
      <c r="G143" s="39"/>
      <c r="H143" s="39"/>
      <c r="I143" s="200"/>
      <c r="J143" s="39"/>
      <c r="K143" s="39"/>
      <c r="L143" s="43"/>
      <c r="M143" s="249"/>
      <c r="N143" s="250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152</v>
      </c>
      <c r="AU143" s="16" t="s">
        <v>83</v>
      </c>
    </row>
    <row r="144" s="2" customFormat="1" ht="14.4" customHeight="1">
      <c r="A144" s="37"/>
      <c r="B144" s="38"/>
      <c r="C144" s="233" t="s">
        <v>176</v>
      </c>
      <c r="D144" s="233" t="s">
        <v>146</v>
      </c>
      <c r="E144" s="234" t="s">
        <v>941</v>
      </c>
      <c r="F144" s="235" t="s">
        <v>936</v>
      </c>
      <c r="G144" s="236" t="s">
        <v>487</v>
      </c>
      <c r="H144" s="237">
        <v>1</v>
      </c>
      <c r="I144" s="238"/>
      <c r="J144" s="239">
        <f>ROUND(I144*H144,2)</f>
        <v>0</v>
      </c>
      <c r="K144" s="240"/>
      <c r="L144" s="43"/>
      <c r="M144" s="241" t="s">
        <v>1</v>
      </c>
      <c r="N144" s="242" t="s">
        <v>38</v>
      </c>
      <c r="O144" s="90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5" t="s">
        <v>927</v>
      </c>
      <c r="AT144" s="245" t="s">
        <v>146</v>
      </c>
      <c r="AU144" s="245" t="s">
        <v>83</v>
      </c>
      <c r="AY144" s="16" t="s">
        <v>144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6" t="s">
        <v>81</v>
      </c>
      <c r="BK144" s="246">
        <f>ROUND(I144*H144,2)</f>
        <v>0</v>
      </c>
      <c r="BL144" s="16" t="s">
        <v>927</v>
      </c>
      <c r="BM144" s="245" t="s">
        <v>942</v>
      </c>
    </row>
    <row r="145" s="2" customFormat="1">
      <c r="A145" s="37"/>
      <c r="B145" s="38"/>
      <c r="C145" s="39"/>
      <c r="D145" s="247" t="s">
        <v>152</v>
      </c>
      <c r="E145" s="39"/>
      <c r="F145" s="248" t="s">
        <v>936</v>
      </c>
      <c r="G145" s="39"/>
      <c r="H145" s="39"/>
      <c r="I145" s="200"/>
      <c r="J145" s="39"/>
      <c r="K145" s="39"/>
      <c r="L145" s="43"/>
      <c r="M145" s="249"/>
      <c r="N145" s="250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152</v>
      </c>
      <c r="AU145" s="16" t="s">
        <v>83</v>
      </c>
    </row>
    <row r="146" s="12" customFormat="1" ht="22.8" customHeight="1">
      <c r="A146" s="12"/>
      <c r="B146" s="217"/>
      <c r="C146" s="218"/>
      <c r="D146" s="219" t="s">
        <v>72</v>
      </c>
      <c r="E146" s="231" t="s">
        <v>943</v>
      </c>
      <c r="F146" s="231" t="s">
        <v>120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SUM(P147:P156)</f>
        <v>0</v>
      </c>
      <c r="Q146" s="225"/>
      <c r="R146" s="226">
        <f>SUM(R147:R156)</f>
        <v>0</v>
      </c>
      <c r="S146" s="225"/>
      <c r="T146" s="227">
        <f>SUM(T147:T156)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170</v>
      </c>
      <c r="AT146" s="229" t="s">
        <v>72</v>
      </c>
      <c r="AU146" s="229" t="s">
        <v>81</v>
      </c>
      <c r="AY146" s="228" t="s">
        <v>144</v>
      </c>
      <c r="BK146" s="230">
        <f>SUM(BK147:BK156)</f>
        <v>0</v>
      </c>
    </row>
    <row r="147" s="2" customFormat="1" ht="14.4" customHeight="1">
      <c r="A147" s="37"/>
      <c r="B147" s="38"/>
      <c r="C147" s="233" t="s">
        <v>182</v>
      </c>
      <c r="D147" s="233" t="s">
        <v>146</v>
      </c>
      <c r="E147" s="234" t="s">
        <v>944</v>
      </c>
      <c r="F147" s="235" t="s">
        <v>945</v>
      </c>
      <c r="G147" s="236" t="s">
        <v>487</v>
      </c>
      <c r="H147" s="237">
        <v>1</v>
      </c>
      <c r="I147" s="238"/>
      <c r="J147" s="239">
        <f>ROUND(I147*H147,2)</f>
        <v>0</v>
      </c>
      <c r="K147" s="240"/>
      <c r="L147" s="43"/>
      <c r="M147" s="241" t="s">
        <v>1</v>
      </c>
      <c r="N147" s="242" t="s">
        <v>38</v>
      </c>
      <c r="O147" s="90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45" t="s">
        <v>927</v>
      </c>
      <c r="AT147" s="245" t="s">
        <v>146</v>
      </c>
      <c r="AU147" s="245" t="s">
        <v>83</v>
      </c>
      <c r="AY147" s="16" t="s">
        <v>144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6" t="s">
        <v>81</v>
      </c>
      <c r="BK147" s="246">
        <f>ROUND(I147*H147,2)</f>
        <v>0</v>
      </c>
      <c r="BL147" s="16" t="s">
        <v>927</v>
      </c>
      <c r="BM147" s="245" t="s">
        <v>946</v>
      </c>
    </row>
    <row r="148" s="2" customFormat="1">
      <c r="A148" s="37"/>
      <c r="B148" s="38"/>
      <c r="C148" s="39"/>
      <c r="D148" s="247" t="s">
        <v>152</v>
      </c>
      <c r="E148" s="39"/>
      <c r="F148" s="248" t="s">
        <v>945</v>
      </c>
      <c r="G148" s="39"/>
      <c r="H148" s="39"/>
      <c r="I148" s="200"/>
      <c r="J148" s="39"/>
      <c r="K148" s="39"/>
      <c r="L148" s="43"/>
      <c r="M148" s="249"/>
      <c r="N148" s="250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152</v>
      </c>
      <c r="AU148" s="16" t="s">
        <v>83</v>
      </c>
    </row>
    <row r="149" s="2" customFormat="1" ht="14.4" customHeight="1">
      <c r="A149" s="37"/>
      <c r="B149" s="38"/>
      <c r="C149" s="233" t="s">
        <v>187</v>
      </c>
      <c r="D149" s="233" t="s">
        <v>146</v>
      </c>
      <c r="E149" s="234" t="s">
        <v>947</v>
      </c>
      <c r="F149" s="235" t="s">
        <v>948</v>
      </c>
      <c r="G149" s="236" t="s">
        <v>487</v>
      </c>
      <c r="H149" s="237">
        <v>1</v>
      </c>
      <c r="I149" s="238"/>
      <c r="J149" s="239">
        <f>ROUND(I149*H149,2)</f>
        <v>0</v>
      </c>
      <c r="K149" s="240"/>
      <c r="L149" s="43"/>
      <c r="M149" s="241" t="s">
        <v>1</v>
      </c>
      <c r="N149" s="242" t="s">
        <v>38</v>
      </c>
      <c r="O149" s="90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5" t="s">
        <v>927</v>
      </c>
      <c r="AT149" s="245" t="s">
        <v>146</v>
      </c>
      <c r="AU149" s="245" t="s">
        <v>83</v>
      </c>
      <c r="AY149" s="16" t="s">
        <v>144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6" t="s">
        <v>81</v>
      </c>
      <c r="BK149" s="246">
        <f>ROUND(I149*H149,2)</f>
        <v>0</v>
      </c>
      <c r="BL149" s="16" t="s">
        <v>927</v>
      </c>
      <c r="BM149" s="245" t="s">
        <v>949</v>
      </c>
    </row>
    <row r="150" s="2" customFormat="1">
      <c r="A150" s="37"/>
      <c r="B150" s="38"/>
      <c r="C150" s="39"/>
      <c r="D150" s="247" t="s">
        <v>152</v>
      </c>
      <c r="E150" s="39"/>
      <c r="F150" s="248" t="s">
        <v>948</v>
      </c>
      <c r="G150" s="39"/>
      <c r="H150" s="39"/>
      <c r="I150" s="200"/>
      <c r="J150" s="39"/>
      <c r="K150" s="39"/>
      <c r="L150" s="43"/>
      <c r="M150" s="249"/>
      <c r="N150" s="250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152</v>
      </c>
      <c r="AU150" s="16" t="s">
        <v>83</v>
      </c>
    </row>
    <row r="151" s="2" customFormat="1" ht="14.4" customHeight="1">
      <c r="A151" s="37"/>
      <c r="B151" s="38"/>
      <c r="C151" s="233" t="s">
        <v>193</v>
      </c>
      <c r="D151" s="233" t="s">
        <v>146</v>
      </c>
      <c r="E151" s="234" t="s">
        <v>950</v>
      </c>
      <c r="F151" s="235" t="s">
        <v>951</v>
      </c>
      <c r="G151" s="236" t="s">
        <v>487</v>
      </c>
      <c r="H151" s="237">
        <v>1</v>
      </c>
      <c r="I151" s="238"/>
      <c r="J151" s="239">
        <f>ROUND(I151*H151,2)</f>
        <v>0</v>
      </c>
      <c r="K151" s="240"/>
      <c r="L151" s="43"/>
      <c r="M151" s="241" t="s">
        <v>1</v>
      </c>
      <c r="N151" s="242" t="s">
        <v>38</v>
      </c>
      <c r="O151" s="90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5" t="s">
        <v>927</v>
      </c>
      <c r="AT151" s="245" t="s">
        <v>146</v>
      </c>
      <c r="AU151" s="245" t="s">
        <v>83</v>
      </c>
      <c r="AY151" s="16" t="s">
        <v>144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6" t="s">
        <v>81</v>
      </c>
      <c r="BK151" s="246">
        <f>ROUND(I151*H151,2)</f>
        <v>0</v>
      </c>
      <c r="BL151" s="16" t="s">
        <v>927</v>
      </c>
      <c r="BM151" s="245" t="s">
        <v>952</v>
      </c>
    </row>
    <row r="152" s="2" customFormat="1">
      <c r="A152" s="37"/>
      <c r="B152" s="38"/>
      <c r="C152" s="39"/>
      <c r="D152" s="247" t="s">
        <v>152</v>
      </c>
      <c r="E152" s="39"/>
      <c r="F152" s="248" t="s">
        <v>951</v>
      </c>
      <c r="G152" s="39"/>
      <c r="H152" s="39"/>
      <c r="I152" s="200"/>
      <c r="J152" s="39"/>
      <c r="K152" s="39"/>
      <c r="L152" s="43"/>
      <c r="M152" s="249"/>
      <c r="N152" s="250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152</v>
      </c>
      <c r="AU152" s="16" t="s">
        <v>83</v>
      </c>
    </row>
    <row r="153" s="2" customFormat="1" ht="14.4" customHeight="1">
      <c r="A153" s="37"/>
      <c r="B153" s="38"/>
      <c r="C153" s="233" t="s">
        <v>200</v>
      </c>
      <c r="D153" s="233" t="s">
        <v>146</v>
      </c>
      <c r="E153" s="234" t="s">
        <v>953</v>
      </c>
      <c r="F153" s="235" t="s">
        <v>954</v>
      </c>
      <c r="G153" s="236" t="s">
        <v>487</v>
      </c>
      <c r="H153" s="237">
        <v>1</v>
      </c>
      <c r="I153" s="238"/>
      <c r="J153" s="239">
        <f>ROUND(I153*H153,2)</f>
        <v>0</v>
      </c>
      <c r="K153" s="240"/>
      <c r="L153" s="43"/>
      <c r="M153" s="241" t="s">
        <v>1</v>
      </c>
      <c r="N153" s="242" t="s">
        <v>38</v>
      </c>
      <c r="O153" s="90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45" t="s">
        <v>927</v>
      </c>
      <c r="AT153" s="245" t="s">
        <v>146</v>
      </c>
      <c r="AU153" s="245" t="s">
        <v>83</v>
      </c>
      <c r="AY153" s="16" t="s">
        <v>144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6" t="s">
        <v>81</v>
      </c>
      <c r="BK153" s="246">
        <f>ROUND(I153*H153,2)</f>
        <v>0</v>
      </c>
      <c r="BL153" s="16" t="s">
        <v>927</v>
      </c>
      <c r="BM153" s="245" t="s">
        <v>955</v>
      </c>
    </row>
    <row r="154" s="2" customFormat="1">
      <c r="A154" s="37"/>
      <c r="B154" s="38"/>
      <c r="C154" s="39"/>
      <c r="D154" s="247" t="s">
        <v>152</v>
      </c>
      <c r="E154" s="39"/>
      <c r="F154" s="248" t="s">
        <v>954</v>
      </c>
      <c r="G154" s="39"/>
      <c r="H154" s="39"/>
      <c r="I154" s="200"/>
      <c r="J154" s="39"/>
      <c r="K154" s="39"/>
      <c r="L154" s="43"/>
      <c r="M154" s="249"/>
      <c r="N154" s="250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152</v>
      </c>
      <c r="AU154" s="16" t="s">
        <v>83</v>
      </c>
    </row>
    <row r="155" s="2" customFormat="1" ht="14.4" customHeight="1">
      <c r="A155" s="37"/>
      <c r="B155" s="38"/>
      <c r="C155" s="233" t="s">
        <v>205</v>
      </c>
      <c r="D155" s="233" t="s">
        <v>146</v>
      </c>
      <c r="E155" s="234" t="s">
        <v>956</v>
      </c>
      <c r="F155" s="235" t="s">
        <v>957</v>
      </c>
      <c r="G155" s="236" t="s">
        <v>487</v>
      </c>
      <c r="H155" s="237">
        <v>1</v>
      </c>
      <c r="I155" s="238"/>
      <c r="J155" s="239">
        <f>ROUND(I155*H155,2)</f>
        <v>0</v>
      </c>
      <c r="K155" s="240"/>
      <c r="L155" s="43"/>
      <c r="M155" s="241" t="s">
        <v>1</v>
      </c>
      <c r="N155" s="242" t="s">
        <v>38</v>
      </c>
      <c r="O155" s="90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5" t="s">
        <v>927</v>
      </c>
      <c r="AT155" s="245" t="s">
        <v>146</v>
      </c>
      <c r="AU155" s="245" t="s">
        <v>83</v>
      </c>
      <c r="AY155" s="16" t="s">
        <v>144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6" t="s">
        <v>81</v>
      </c>
      <c r="BK155" s="246">
        <f>ROUND(I155*H155,2)</f>
        <v>0</v>
      </c>
      <c r="BL155" s="16" t="s">
        <v>927</v>
      </c>
      <c r="BM155" s="245" t="s">
        <v>958</v>
      </c>
    </row>
    <row r="156" s="2" customFormat="1">
      <c r="A156" s="37"/>
      <c r="B156" s="38"/>
      <c r="C156" s="39"/>
      <c r="D156" s="247" t="s">
        <v>152</v>
      </c>
      <c r="E156" s="39"/>
      <c r="F156" s="248" t="s">
        <v>957</v>
      </c>
      <c r="G156" s="39"/>
      <c r="H156" s="39"/>
      <c r="I156" s="200"/>
      <c r="J156" s="39"/>
      <c r="K156" s="39"/>
      <c r="L156" s="43"/>
      <c r="M156" s="249"/>
      <c r="N156" s="250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152</v>
      </c>
      <c r="AU156" s="16" t="s">
        <v>83</v>
      </c>
    </row>
    <row r="157" s="12" customFormat="1" ht="22.8" customHeight="1">
      <c r="A157" s="12"/>
      <c r="B157" s="217"/>
      <c r="C157" s="218"/>
      <c r="D157" s="219" t="s">
        <v>72</v>
      </c>
      <c r="E157" s="231" t="s">
        <v>959</v>
      </c>
      <c r="F157" s="231" t="s">
        <v>960</v>
      </c>
      <c r="G157" s="218"/>
      <c r="H157" s="218"/>
      <c r="I157" s="221"/>
      <c r="J157" s="232">
        <f>BK157</f>
        <v>0</v>
      </c>
      <c r="K157" s="218"/>
      <c r="L157" s="223"/>
      <c r="M157" s="224"/>
      <c r="N157" s="225"/>
      <c r="O157" s="225"/>
      <c r="P157" s="226">
        <f>SUM(P158:P159)</f>
        <v>0</v>
      </c>
      <c r="Q157" s="225"/>
      <c r="R157" s="226">
        <f>SUM(R158:R159)</f>
        <v>0</v>
      </c>
      <c r="S157" s="225"/>
      <c r="T157" s="227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8" t="s">
        <v>170</v>
      </c>
      <c r="AT157" s="229" t="s">
        <v>72</v>
      </c>
      <c r="AU157" s="229" t="s">
        <v>81</v>
      </c>
      <c r="AY157" s="228" t="s">
        <v>144</v>
      </c>
      <c r="BK157" s="230">
        <f>SUM(BK158:BK159)</f>
        <v>0</v>
      </c>
    </row>
    <row r="158" s="2" customFormat="1" ht="14.4" customHeight="1">
      <c r="A158" s="37"/>
      <c r="B158" s="38"/>
      <c r="C158" s="233" t="s">
        <v>209</v>
      </c>
      <c r="D158" s="233" t="s">
        <v>146</v>
      </c>
      <c r="E158" s="234" t="s">
        <v>961</v>
      </c>
      <c r="F158" s="235" t="s">
        <v>962</v>
      </c>
      <c r="G158" s="236" t="s">
        <v>487</v>
      </c>
      <c r="H158" s="237">
        <v>1</v>
      </c>
      <c r="I158" s="238"/>
      <c r="J158" s="239">
        <f>ROUND(I158*H158,2)</f>
        <v>0</v>
      </c>
      <c r="K158" s="240"/>
      <c r="L158" s="43"/>
      <c r="M158" s="241" t="s">
        <v>1</v>
      </c>
      <c r="N158" s="242" t="s">
        <v>38</v>
      </c>
      <c r="O158" s="90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45" t="s">
        <v>927</v>
      </c>
      <c r="AT158" s="245" t="s">
        <v>146</v>
      </c>
      <c r="AU158" s="245" t="s">
        <v>83</v>
      </c>
      <c r="AY158" s="16" t="s">
        <v>144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6" t="s">
        <v>81</v>
      </c>
      <c r="BK158" s="246">
        <f>ROUND(I158*H158,2)</f>
        <v>0</v>
      </c>
      <c r="BL158" s="16" t="s">
        <v>927</v>
      </c>
      <c r="BM158" s="245" t="s">
        <v>963</v>
      </c>
    </row>
    <row r="159" s="2" customFormat="1">
      <c r="A159" s="37"/>
      <c r="B159" s="38"/>
      <c r="C159" s="39"/>
      <c r="D159" s="247" t="s">
        <v>152</v>
      </c>
      <c r="E159" s="39"/>
      <c r="F159" s="248" t="s">
        <v>962</v>
      </c>
      <c r="G159" s="39"/>
      <c r="H159" s="39"/>
      <c r="I159" s="200"/>
      <c r="J159" s="39"/>
      <c r="K159" s="39"/>
      <c r="L159" s="43"/>
      <c r="M159" s="249"/>
      <c r="N159" s="250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152</v>
      </c>
      <c r="AU159" s="16" t="s">
        <v>83</v>
      </c>
    </row>
    <row r="160" s="12" customFormat="1" ht="22.8" customHeight="1">
      <c r="A160" s="12"/>
      <c r="B160" s="217"/>
      <c r="C160" s="218"/>
      <c r="D160" s="219" t="s">
        <v>72</v>
      </c>
      <c r="E160" s="231" t="s">
        <v>964</v>
      </c>
      <c r="F160" s="231" t="s">
        <v>965</v>
      </c>
      <c r="G160" s="218"/>
      <c r="H160" s="218"/>
      <c r="I160" s="221"/>
      <c r="J160" s="232">
        <f>BK160</f>
        <v>0</v>
      </c>
      <c r="K160" s="218"/>
      <c r="L160" s="223"/>
      <c r="M160" s="224"/>
      <c r="N160" s="225"/>
      <c r="O160" s="225"/>
      <c r="P160" s="226">
        <f>SUM(P161:P166)</f>
        <v>0</v>
      </c>
      <c r="Q160" s="225"/>
      <c r="R160" s="226">
        <f>SUM(R161:R166)</f>
        <v>0</v>
      </c>
      <c r="S160" s="225"/>
      <c r="T160" s="227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8" t="s">
        <v>170</v>
      </c>
      <c r="AT160" s="229" t="s">
        <v>72</v>
      </c>
      <c r="AU160" s="229" t="s">
        <v>81</v>
      </c>
      <c r="AY160" s="228" t="s">
        <v>144</v>
      </c>
      <c r="BK160" s="230">
        <f>SUM(BK161:BK166)</f>
        <v>0</v>
      </c>
    </row>
    <row r="161" s="2" customFormat="1" ht="14.4" customHeight="1">
      <c r="A161" s="37"/>
      <c r="B161" s="38"/>
      <c r="C161" s="233" t="s">
        <v>214</v>
      </c>
      <c r="D161" s="233" t="s">
        <v>146</v>
      </c>
      <c r="E161" s="234" t="s">
        <v>966</v>
      </c>
      <c r="F161" s="235" t="s">
        <v>967</v>
      </c>
      <c r="G161" s="236" t="s">
        <v>487</v>
      </c>
      <c r="H161" s="237">
        <v>1</v>
      </c>
      <c r="I161" s="238"/>
      <c r="J161" s="239">
        <f>ROUND(I161*H161,2)</f>
        <v>0</v>
      </c>
      <c r="K161" s="240"/>
      <c r="L161" s="43"/>
      <c r="M161" s="241" t="s">
        <v>1</v>
      </c>
      <c r="N161" s="242" t="s">
        <v>38</v>
      </c>
      <c r="O161" s="90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45" t="s">
        <v>927</v>
      </c>
      <c r="AT161" s="245" t="s">
        <v>146</v>
      </c>
      <c r="AU161" s="245" t="s">
        <v>83</v>
      </c>
      <c r="AY161" s="16" t="s">
        <v>144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6" t="s">
        <v>81</v>
      </c>
      <c r="BK161" s="246">
        <f>ROUND(I161*H161,2)</f>
        <v>0</v>
      </c>
      <c r="BL161" s="16" t="s">
        <v>927</v>
      </c>
      <c r="BM161" s="245" t="s">
        <v>968</v>
      </c>
    </row>
    <row r="162" s="2" customFormat="1">
      <c r="A162" s="37"/>
      <c r="B162" s="38"/>
      <c r="C162" s="39"/>
      <c r="D162" s="247" t="s">
        <v>152</v>
      </c>
      <c r="E162" s="39"/>
      <c r="F162" s="248" t="s">
        <v>967</v>
      </c>
      <c r="G162" s="39"/>
      <c r="H162" s="39"/>
      <c r="I162" s="200"/>
      <c r="J162" s="39"/>
      <c r="K162" s="39"/>
      <c r="L162" s="43"/>
      <c r="M162" s="249"/>
      <c r="N162" s="250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152</v>
      </c>
      <c r="AU162" s="16" t="s">
        <v>83</v>
      </c>
    </row>
    <row r="163" s="2" customFormat="1" ht="14.4" customHeight="1">
      <c r="A163" s="37"/>
      <c r="B163" s="38"/>
      <c r="C163" s="233" t="s">
        <v>219</v>
      </c>
      <c r="D163" s="233" t="s">
        <v>146</v>
      </c>
      <c r="E163" s="234" t="s">
        <v>969</v>
      </c>
      <c r="F163" s="235" t="s">
        <v>970</v>
      </c>
      <c r="G163" s="236" t="s">
        <v>487</v>
      </c>
      <c r="H163" s="237">
        <v>1</v>
      </c>
      <c r="I163" s="238"/>
      <c r="J163" s="239">
        <f>ROUND(I163*H163,2)</f>
        <v>0</v>
      </c>
      <c r="K163" s="240"/>
      <c r="L163" s="43"/>
      <c r="M163" s="241" t="s">
        <v>1</v>
      </c>
      <c r="N163" s="242" t="s">
        <v>38</v>
      </c>
      <c r="O163" s="90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5" t="s">
        <v>927</v>
      </c>
      <c r="AT163" s="245" t="s">
        <v>146</v>
      </c>
      <c r="AU163" s="245" t="s">
        <v>83</v>
      </c>
      <c r="AY163" s="16" t="s">
        <v>144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6" t="s">
        <v>81</v>
      </c>
      <c r="BK163" s="246">
        <f>ROUND(I163*H163,2)</f>
        <v>0</v>
      </c>
      <c r="BL163" s="16" t="s">
        <v>927</v>
      </c>
      <c r="BM163" s="245" t="s">
        <v>971</v>
      </c>
    </row>
    <row r="164" s="2" customFormat="1">
      <c r="A164" s="37"/>
      <c r="B164" s="38"/>
      <c r="C164" s="39"/>
      <c r="D164" s="247" t="s">
        <v>152</v>
      </c>
      <c r="E164" s="39"/>
      <c r="F164" s="248" t="s">
        <v>970</v>
      </c>
      <c r="G164" s="39"/>
      <c r="H164" s="39"/>
      <c r="I164" s="200"/>
      <c r="J164" s="39"/>
      <c r="K164" s="39"/>
      <c r="L164" s="43"/>
      <c r="M164" s="249"/>
      <c r="N164" s="250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152</v>
      </c>
      <c r="AU164" s="16" t="s">
        <v>83</v>
      </c>
    </row>
    <row r="165" s="2" customFormat="1" ht="14.4" customHeight="1">
      <c r="A165" s="37"/>
      <c r="B165" s="38"/>
      <c r="C165" s="233" t="s">
        <v>8</v>
      </c>
      <c r="D165" s="233" t="s">
        <v>146</v>
      </c>
      <c r="E165" s="234" t="s">
        <v>972</v>
      </c>
      <c r="F165" s="235" t="s">
        <v>973</v>
      </c>
      <c r="G165" s="236" t="s">
        <v>487</v>
      </c>
      <c r="H165" s="237">
        <v>1</v>
      </c>
      <c r="I165" s="238"/>
      <c r="J165" s="239">
        <f>ROUND(I165*H165,2)</f>
        <v>0</v>
      </c>
      <c r="K165" s="240"/>
      <c r="L165" s="43"/>
      <c r="M165" s="241" t="s">
        <v>1</v>
      </c>
      <c r="N165" s="242" t="s">
        <v>38</v>
      </c>
      <c r="O165" s="90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5" t="s">
        <v>927</v>
      </c>
      <c r="AT165" s="245" t="s">
        <v>146</v>
      </c>
      <c r="AU165" s="245" t="s">
        <v>83</v>
      </c>
      <c r="AY165" s="16" t="s">
        <v>144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6" t="s">
        <v>81</v>
      </c>
      <c r="BK165" s="246">
        <f>ROUND(I165*H165,2)</f>
        <v>0</v>
      </c>
      <c r="BL165" s="16" t="s">
        <v>927</v>
      </c>
      <c r="BM165" s="245" t="s">
        <v>974</v>
      </c>
    </row>
    <row r="166" s="2" customFormat="1">
      <c r="A166" s="37"/>
      <c r="B166" s="38"/>
      <c r="C166" s="39"/>
      <c r="D166" s="247" t="s">
        <v>152</v>
      </c>
      <c r="E166" s="39"/>
      <c r="F166" s="248" t="s">
        <v>973</v>
      </c>
      <c r="G166" s="39"/>
      <c r="H166" s="39"/>
      <c r="I166" s="200"/>
      <c r="J166" s="39"/>
      <c r="K166" s="39"/>
      <c r="L166" s="43"/>
      <c r="M166" s="287"/>
      <c r="N166" s="288"/>
      <c r="O166" s="289"/>
      <c r="P166" s="289"/>
      <c r="Q166" s="289"/>
      <c r="R166" s="289"/>
      <c r="S166" s="289"/>
      <c r="T166" s="290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152</v>
      </c>
      <c r="AU166" s="16" t="s">
        <v>83</v>
      </c>
    </row>
    <row r="167" s="2" customFormat="1" ht="6.96" customHeight="1">
      <c r="A167" s="37"/>
      <c r="B167" s="65"/>
      <c r="C167" s="66"/>
      <c r="D167" s="66"/>
      <c r="E167" s="66"/>
      <c r="F167" s="66"/>
      <c r="G167" s="66"/>
      <c r="H167" s="66"/>
      <c r="I167" s="66"/>
      <c r="J167" s="66"/>
      <c r="K167" s="66"/>
      <c r="L167" s="43"/>
      <c r="M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</row>
  </sheetData>
  <sheetProtection sheet="1" autoFilter="0" formatColumns="0" formatRows="0" objects="1" scenarios="1" spinCount="100000" saltValue="R9BsG2gwg0fV4ZloIw0cWmeng6ZzMwkfcBzIeEYGC0sc6iIh8Ko9FtiPq4kpCT+n4o/gBUvcmjelLvgJBUSOsg==" hashValue="beX0BFRrtZBtHAuBPF9SXdG6uHFb8zXf8Lfe8qm6LRTc0elYB7poiq2xkAL/zCG2G86JmRZdAqgcKez3grxT7g==" algorithmName="SHA-512" password="CC35"/>
  <autoFilter ref="C130:K166"/>
  <mergeCells count="14">
    <mergeCell ref="E7:H7"/>
    <mergeCell ref="E9:H9"/>
    <mergeCell ref="E18:H18"/>
    <mergeCell ref="E27:H27"/>
    <mergeCell ref="E85:H85"/>
    <mergeCell ref="E87:H87"/>
    <mergeCell ref="D105:F105"/>
    <mergeCell ref="D106:F106"/>
    <mergeCell ref="D107:F107"/>
    <mergeCell ref="D108:F108"/>
    <mergeCell ref="D109:F10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MARTIN\Martin</dc:creator>
  <cp:lastModifiedBy>MARTIN\Martin</cp:lastModifiedBy>
  <dcterms:created xsi:type="dcterms:W3CDTF">2023-03-28T08:23:47Z</dcterms:created>
  <dcterms:modified xsi:type="dcterms:W3CDTF">2023-03-28T08:23:56Z</dcterms:modified>
</cp:coreProperties>
</file>