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aisanacegymozart - Sanac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'saisanacegymozart - Sanac...'!$C$119:$K$158</definedName>
    <definedName name="_xlnm.Print_Area" localSheetId="1">'saisanacegymozart - Sanac...'!$C$4:$J$76,'saisanacegymozart - Sanac...'!$C$82:$J$103,'saisanacegymozart - Sanac...'!$C$109:$K$158</definedName>
    <definedName name="_xlnm.Print_Titles" localSheetId="1">'saisanacegymozart - Sanac...'!$119:$119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102"/>
  <c r="BI155"/>
  <c r="BH155"/>
  <c r="BG155"/>
  <c r="BF155"/>
  <c r="T155"/>
  <c r="T154"/>
  <c r="T153"/>
  <c r="R155"/>
  <c r="R154"/>
  <c r="R153"/>
  <c r="P155"/>
  <c r="P154"/>
  <c r="P153"/>
  <c r="BK155"/>
  <c r="BK154"/>
  <c r="J154"/>
  <c r="BK153"/>
  <c r="J153"/>
  <c r="J155"/>
  <c r="BE155"/>
  <c r="J101"/>
  <c r="J100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99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98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T127"/>
  <c r="R128"/>
  <c r="R127"/>
  <c r="P128"/>
  <c r="P127"/>
  <c r="BK128"/>
  <c r="BK127"/>
  <c r="J127"/>
  <c r="J128"/>
  <c r="BE128"/>
  <c r="J97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5"/>
  <c i="1" r="BD95"/>
  <c i="2" r="BH123"/>
  <c r="F34"/>
  <c i="1" r="BC95"/>
  <c i="2" r="BG123"/>
  <c r="F33"/>
  <c i="1" r="BB95"/>
  <c i="2" r="BF123"/>
  <c r="J32"/>
  <c i="1" r="AW95"/>
  <c i="2" r="F32"/>
  <c i="1" r="BA95"/>
  <c i="2" r="T123"/>
  <c r="T122"/>
  <c r="T121"/>
  <c r="T120"/>
  <c r="R123"/>
  <c r="R122"/>
  <c r="R121"/>
  <c r="R120"/>
  <c r="P123"/>
  <c r="P122"/>
  <c r="P121"/>
  <c r="P120"/>
  <c i="1" r="AU95"/>
  <c i="2" r="BK123"/>
  <c r="BK122"/>
  <c r="J122"/>
  <c r="BK121"/>
  <c r="J121"/>
  <c r="BK120"/>
  <c r="J120"/>
  <c r="J94"/>
  <c r="J28"/>
  <c i="1" r="AG95"/>
  <c i="2" r="J123"/>
  <c r="BE123"/>
  <c r="J31"/>
  <c i="1" r="AV95"/>
  <c i="2" r="F31"/>
  <c i="1" r="AZ95"/>
  <c i="2" r="J96"/>
  <c r="J95"/>
  <c r="F114"/>
  <c r="E112"/>
  <c r="F87"/>
  <c r="E85"/>
  <c r="J37"/>
  <c r="J22"/>
  <c r="E22"/>
  <c r="J117"/>
  <c r="J90"/>
  <c r="J21"/>
  <c r="J19"/>
  <c r="E19"/>
  <c r="J116"/>
  <c r="J89"/>
  <c r="J18"/>
  <c r="J16"/>
  <c r="E16"/>
  <c r="F117"/>
  <c r="F90"/>
  <c r="J15"/>
  <c r="J13"/>
  <c r="E13"/>
  <c r="F116"/>
  <c r="F89"/>
  <c r="J12"/>
  <c r="J10"/>
  <c r="J114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<sst xmlns="http://schemas.openxmlformats.org/spreadsheetml/2006/main">
  <si>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</si>
  <si>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</si>
  <si>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</si>
  <si>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</si>
  <si>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</si>
  <si>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{ae6ceca2-d07c-4c0c-8b91-977670ce820a}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</si>
  <si>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</si>
  <si>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</si>
  <si>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</si>
  <si>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</si>
  <si>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</si>
  <si>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</si>
  <si>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</si>
  <si>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</si>
  <si>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saisanacegymozart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</si>
  <si>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</si>
  <si>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</si>
  <si>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Sanace suterénu gymozart</t>
  </si>
  <si>
    <t>KSO:</t>
  </si>
  <si>
    <t>CC-CZ:</t>
  </si>
  <si>
    <t>Místo:</t>
  </si>
  <si>
    <t xml:space="preserve"> </t>
  </si>
  <si>
    <t>Datum:</t>
  </si>
  <si>
    <t>9. 6. 2022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</si>
  <si>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</si>
  <si>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</si>
  <si>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</si>
  <si>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</si>
  <si>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</si>
  <si>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</si>
  <si>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</si>
  <si>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</si>
  <si>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</si>
  <si>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</si>
  <si>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</si>
  <si>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</si>
  <si>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</si>
  <si>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</si>
  <si>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</si>
  <si>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</si>
  <si>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</si>
  <si>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</si>
  <si>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</si>
  <si>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</si>
  <si>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</si>
  <si>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</si>
  <si>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</si>
  <si>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</si>
  <si>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</si>
  <si>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</si>
  <si>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</si>
  <si>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</si>
  <si>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</si>
  <si>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</si>
  <si>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</si>
  <si>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</si>
  <si>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</si>
  <si>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</si>
  <si>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</si>
  <si>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</si>
  <si>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</si>
  <si>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</si>
  <si>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</si>
  <si>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</si>
  <si>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</si>
  <si>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</si>
  <si>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</si>
  <si>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</si>
  <si>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</si>
  <si>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</si>
  <si>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</si>
  <si>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</si>
  <si>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</si>
  <si>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</si>
  <si>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</si>
  <si>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</si>
  <si>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</si>
  <si>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</si>
  <si>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</si>
  <si>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</si>
  <si>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</si>
  <si>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</si>
  <si>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</si>
  <si>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</si>
  <si>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</si>
  <si>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</si>
  <si>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</si>
  <si>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</si>
  <si>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</si>
  <si>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</si>
  <si>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</si>
  <si>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</si>
  <si>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</si>
  <si>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</si>
  <si>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</si>
  <si>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</si>
  <si>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</si>
  <si>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</si>
  <si>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</si>
  <si>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</si>
  <si>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</si>
  <si>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</si>
  <si>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</si>
  <si>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</si>
  <si>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</si>
  <si>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</si>
  <si>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</si>
  <si>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</si>
  <si>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</si>
  <si>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</si>
  <si>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</si>
  <si>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</si>
  <si>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</si>
  <si>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</si>
  <si>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613142012</t>
  </si>
  <si>
    <t>Potažení vnitřních pilířů nebo sloupů rabicovým pletivem</t>
  </si>
  <si>
    <t>m2</t>
  </si>
  <si>
    <t>CS ÚRS 2019 01</t>
  </si>
  <si>
    <t>4</t>
  </si>
  <si>
    <t>69318766</t>
  </si>
  <si>
    <t>613331121</t>
  </si>
  <si>
    <t>Cementová omítka hladká jednovrstvá vnitřních pilířů nebo sloupů nanášená ručně</t>
  </si>
  <si>
    <t>-75388854</t>
  </si>
  <si>
    <t>3</t>
  </si>
  <si>
    <t>613331191</t>
  </si>
  <si>
    <t>Příplatek k cementové omítce vnitřních sloupů za každých dalších 5 mm tloušťky ručně</t>
  </si>
  <si>
    <t>-1622022047</t>
  </si>
  <si>
    <t>VV</t>
  </si>
  <si>
    <t>43,9*4 'Přepočtené koeficientem množství</t>
  </si>
  <si>
    <t>9</t>
  </si>
  <si>
    <t>Ostatní konstrukce a práce, bourání</t>
  </si>
  <si>
    <t>985112112</t>
  </si>
  <si>
    <t>Odsekání degradovaného betonu stěn tl do 30 mm</t>
  </si>
  <si>
    <t>-1303928904</t>
  </si>
  <si>
    <t>5</t>
  </si>
  <si>
    <t>985112192</t>
  </si>
  <si>
    <t>Příplatek k odsekání degradovaného betonu za práci ve stísněném prostoru</t>
  </si>
  <si>
    <t>914247616</t>
  </si>
  <si>
    <t>985112193</t>
  </si>
  <si>
    <t>Příplatek k odsekání degradovaného betonu za plochu do 10 m2 jednotlivě</t>
  </si>
  <si>
    <t>2102501336</t>
  </si>
  <si>
    <t>7</t>
  </si>
  <si>
    <t>985131311</t>
  </si>
  <si>
    <t>Ruční dočištění ploch stěn, rubu kleneb a podlah ocelových kartáči</t>
  </si>
  <si>
    <t>1893518760</t>
  </si>
  <si>
    <t>8</t>
  </si>
  <si>
    <t>985139111</t>
  </si>
  <si>
    <t>Příplatek k očištění ploch za práci ve stísněném prostoru</t>
  </si>
  <si>
    <t>-1979240839</t>
  </si>
  <si>
    <t>985311113</t>
  </si>
  <si>
    <t>Reprofilace stěn cementovými sanačními maltami tl 30 mm</t>
  </si>
  <si>
    <t>-1566089384</t>
  </si>
  <si>
    <t>10</t>
  </si>
  <si>
    <t>985311911</t>
  </si>
  <si>
    <t>Příplatek při reprofilaci sanačními maltami za práci ve stísněném prostoru</t>
  </si>
  <si>
    <t>1075877499</t>
  </si>
  <si>
    <t>11</t>
  </si>
  <si>
    <t>985311912</t>
  </si>
  <si>
    <t>Příplatek při reprofilaci sanačními maltami za plochu do 10 m2 jednotlivě</t>
  </si>
  <si>
    <t>504557727</t>
  </si>
  <si>
    <t>12</t>
  </si>
  <si>
    <t>985311913</t>
  </si>
  <si>
    <t>Příplatek při reprofilaci sanačními maltami za větší členitost povrchu (sloupy, výklenky)</t>
  </si>
  <si>
    <t>-1228951505</t>
  </si>
  <si>
    <t>13</t>
  </si>
  <si>
    <t>985323111</t>
  </si>
  <si>
    <t>Spojovací můstek reprofilovaného betonu na cementové bázi tl 1 mm</t>
  </si>
  <si>
    <t>-294001228</t>
  </si>
  <si>
    <t>14</t>
  </si>
  <si>
    <t>985323911</t>
  </si>
  <si>
    <t>Příplatek k cenám spojovacího můstku za práci ve stísněném prostoru</t>
  </si>
  <si>
    <t>157026960</t>
  </si>
  <si>
    <t>985323912</t>
  </si>
  <si>
    <t>Příplatek k cenám spojovacího můstku za plochu do 10 m2 jednotlivě</t>
  </si>
  <si>
    <t>1416912408</t>
  </si>
  <si>
    <t>16</t>
  </si>
  <si>
    <t>985324211</t>
  </si>
  <si>
    <t>Ochranný akrylátový nátěr betonu dvojnásobný s impregnací (OS-B)</t>
  </si>
  <si>
    <t>517541923</t>
  </si>
  <si>
    <t>17</t>
  </si>
  <si>
    <t>985324911</t>
  </si>
  <si>
    <t>Příplatek k cenám ochranných nátěrů betonu za práci ve stísněném prostoru</t>
  </si>
  <si>
    <t>1892985190</t>
  </si>
  <si>
    <t>18</t>
  </si>
  <si>
    <t>985324912</t>
  </si>
  <si>
    <t>Příplatek k cenám ochranných nátěrů betonu za plochu do 10 m2 jednotlivě</t>
  </si>
  <si>
    <t>-362160342</t>
  </si>
  <si>
    <t>19</t>
  </si>
  <si>
    <t>986</t>
  </si>
  <si>
    <t>Ošetření výztuže</t>
  </si>
  <si>
    <t>m</t>
  </si>
  <si>
    <t>289319889</t>
  </si>
  <si>
    <t>997</t>
  </si>
  <si>
    <t>Přesun sutě</t>
  </si>
  <si>
    <t>20</t>
  </si>
  <si>
    <t>997013211</t>
  </si>
  <si>
    <t>Vnitrostaveništní doprava suti a vybouraných hmot pro budovy v do 6 m ručně</t>
  </si>
  <si>
    <t>t</t>
  </si>
  <si>
    <t>-1128355988</t>
  </si>
  <si>
    <t>997013501</t>
  </si>
  <si>
    <t>Odvoz suti a vybouraných hmot na skládku nebo meziskládku do 1 km se složením</t>
  </si>
  <si>
    <t>442199656</t>
  </si>
  <si>
    <t>22</t>
  </si>
  <si>
    <t>997013509</t>
  </si>
  <si>
    <t>Příplatek k odvozu suti a vybouraných hmot na skládku ZKD 1 km přes 1 km</t>
  </si>
  <si>
    <t>443935951</t>
  </si>
  <si>
    <t>57,789*15 'Přepočtené koeficientem množství</t>
  </si>
  <si>
    <t>23</t>
  </si>
  <si>
    <t>997013802</t>
  </si>
  <si>
    <t>Poplatek za uložení na skládce (skládkovné) stavebního odpadu železobetonového kód odpadu 170 101</t>
  </si>
  <si>
    <t>1528851453</t>
  </si>
  <si>
    <t>998</t>
  </si>
  <si>
    <t>Přesun hmot</t>
  </si>
  <si>
    <t>24</t>
  </si>
  <si>
    <t>998012021</t>
  </si>
  <si>
    <t>Přesun hmot pro budovy monolitické v do 6 m</t>
  </si>
  <si>
    <t>-1015780504</t>
  </si>
  <si>
    <t>25</t>
  </si>
  <si>
    <t>998012034</t>
  </si>
  <si>
    <t>Příplatek k přesunu hmot pro budovy monolitické za zvětšený přesun do 500 m</t>
  </si>
  <si>
    <t>-930809972</t>
  </si>
  <si>
    <t>PSV</t>
  </si>
  <si>
    <t>Práce a dodávky PSV</t>
  </si>
  <si>
    <t>767</t>
  </si>
  <si>
    <t>Konstrukce zámečnické</t>
  </si>
  <si>
    <t>26</t>
  </si>
  <si>
    <t>Vyztužení sloupů</t>
  </si>
  <si>
    <t>kg</t>
  </si>
  <si>
    <t>1323928118</t>
  </si>
  <si>
    <t>VRN</t>
  </si>
  <si>
    <t>Vedlejší rozpočtové náklady</t>
  </si>
  <si>
    <t>27</t>
  </si>
  <si>
    <t>PV</t>
  </si>
  <si>
    <t>Provozní vlivy</t>
  </si>
  <si>
    <t>%</t>
  </si>
  <si>
    <t>-432486667</t>
  </si>
  <si>
    <t>28</t>
  </si>
  <si>
    <t>ZS</t>
  </si>
  <si>
    <t>Zařízení staveniště</t>
  </si>
  <si>
    <t>-1425790301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</si>
</sst>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2" customFormat="1" ht="14.4" customHeight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2" customFormat="1" ht="14.4" customHeight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2" customFormat="1" ht="14.4" customHeight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1" customFormat="1" ht="14.4" customHeight="1">
      <c r="B49" s="35"/>
      <c r="C49" s="36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1" customFormat="1">
      <c r="B60" s="35"/>
      <c r="C60" s="36"/>
      <c r="D60" s="57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48</v>
      </c>
      <c r="AI60" s="38"/>
      <c r="AJ60" s="38"/>
      <c r="AK60" s="38"/>
      <c r="AL60" s="38"/>
      <c r="AM60" s="57" t="s">
        <v>49</v>
      </c>
      <c r="AN60" s="38"/>
      <c r="AO60" s="38"/>
      <c r="AP60" s="36"/>
      <c r="AQ60" s="36"/>
      <c r="AR60" s="40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1" customFormat="1">
      <c r="B64" s="35"/>
      <c r="C64" s="36"/>
      <c r="D64" s="55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51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1" customFormat="1">
      <c r="B75" s="35"/>
      <c r="C75" s="36"/>
      <c r="D75" s="57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48</v>
      </c>
      <c r="AI75" s="38"/>
      <c r="AJ75" s="38"/>
      <c r="AK75" s="38"/>
      <c r="AL75" s="38"/>
      <c r="AM75" s="57" t="s">
        <v>49</v>
      </c>
      <c r="AN75" s="38"/>
      <c r="AO75" s="38"/>
      <c r="AP75" s="36"/>
      <c r="AQ75" s="36"/>
      <c r="AR75" s="40"/>
    </row>
    <row r="76" s="1" customForma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="1" customFormat="1" ht="6.96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="1" customFormat="1" ht="6.96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="1" customFormat="1" ht="24.96" customHeight="1">
      <c r="B82" s="35"/>
      <c r="C82" s="20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saisanacegymozart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="4" customFormat="1" ht="36.96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Sanace suterénu gymozart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 "","",AN8)</f>
        <v>9. 6. 2022</v>
      </c>
      <c r="AN87" s="71"/>
      <c r="AO87" s="36"/>
      <c r="AP87" s="36"/>
      <c r="AQ87" s="36"/>
      <c r="AR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53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="1" customFormat="1" ht="15.15" customHeight="1"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72" t="str">
        <f>IF(E20="","",E20)</f>
        <v xml:space="preserve"> 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="1" customFormat="1" ht="29.28" customHeight="1">
      <c r="B92" s="35"/>
      <c r="C92" s="85" t="s">
        <v>54</v>
      </c>
      <c r="D92" s="86"/>
      <c r="E92" s="86"/>
      <c r="F92" s="86"/>
      <c r="G92" s="86"/>
      <c r="H92" s="87"/>
      <c r="I92" s="88" t="s">
        <v>55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56</v>
      </c>
      <c r="AH92" s="86"/>
      <c r="AI92" s="86"/>
      <c r="AJ92" s="86"/>
      <c r="AK92" s="86"/>
      <c r="AL92" s="86"/>
      <c r="AM92" s="86"/>
      <c r="AN92" s="88" t="s">
        <v>57</v>
      </c>
      <c r="AO92" s="86"/>
      <c r="AP92" s="90"/>
      <c r="AQ92" s="91" t="s">
        <v>58</v>
      </c>
      <c r="AR92" s="40"/>
      <c r="AS92" s="92" t="s">
        <v>59</v>
      </c>
      <c r="AT92" s="93" t="s">
        <v>60</v>
      </c>
      <c r="AU92" s="93" t="s">
        <v>61</v>
      </c>
      <c r="AV92" s="93" t="s">
        <v>62</v>
      </c>
      <c r="AW92" s="93" t="s">
        <v>63</v>
      </c>
      <c r="AX92" s="93" t="s">
        <v>64</v>
      </c>
      <c r="AY92" s="93" t="s">
        <v>65</v>
      </c>
      <c r="AZ92" s="93" t="s">
        <v>66</v>
      </c>
      <c r="BA92" s="93" t="s">
        <v>67</v>
      </c>
      <c r="BB92" s="93" t="s">
        <v>68</v>
      </c>
      <c r="BC92" s="93" t="s">
        <v>69</v>
      </c>
      <c r="BD92" s="94" t="s">
        <v>70</v>
      </c>
    </row>
    <row r="93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="5" customFormat="1" ht="32.4" customHeight="1">
      <c r="B94" s="98"/>
      <c r="C94" s="99" t="s">
        <v>71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72</v>
      </c>
      <c r="BT94" s="109" t="s">
        <v>73</v>
      </c>
      <c r="BV94" s="109" t="s">
        <v>74</v>
      </c>
      <c r="BW94" s="109" t="s">
        <v>5</v>
      </c>
      <c r="BX94" s="109" t="s">
        <v>75</v>
      </c>
      <c r="CL94" s="109" t="s">
        <v>1</v>
      </c>
    </row>
    <row r="95" s="6" customFormat="1" ht="40.5" customHeight="1">
      <c r="A95" s="110" t="s">
        <v>76</v>
      </c>
      <c r="B95" s="111"/>
      <c r="C95" s="112"/>
      <c r="D95" s="113" t="s">
        <v>14</v>
      </c>
      <c r="E95" s="113"/>
      <c r="F95" s="113"/>
      <c r="G95" s="113"/>
      <c r="H95" s="113"/>
      <c r="I95" s="114"/>
      <c r="J95" s="113" t="s">
        <v>17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'saisanacegymozart - Sanac...'!J28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77</v>
      </c>
      <c r="AR95" s="117"/>
      <c r="AS95" s="118">
        <v>0</v>
      </c>
      <c r="AT95" s="119">
        <f>ROUND(SUM(AV95:AW95),2)</f>
        <v>0</v>
      </c>
      <c r="AU95" s="120">
        <f>'saisanacegymozart - Sanac...'!P120</f>
        <v>0</v>
      </c>
      <c r="AV95" s="119">
        <f>'saisanacegymozart - Sanac...'!J31</f>
        <v>0</v>
      </c>
      <c r="AW95" s="119">
        <f>'saisanacegymozart - Sanac...'!J32</f>
        <v>0</v>
      </c>
      <c r="AX95" s="119">
        <f>'saisanacegymozart - Sanac...'!J33</f>
        <v>0</v>
      </c>
      <c r="AY95" s="119">
        <f>'saisanacegymozart - Sanac...'!J34</f>
        <v>0</v>
      </c>
      <c r="AZ95" s="119">
        <f>'saisanacegymozart - Sanac...'!F31</f>
        <v>0</v>
      </c>
      <c r="BA95" s="119">
        <f>'saisanacegymozart - Sanac...'!F32</f>
        <v>0</v>
      </c>
      <c r="BB95" s="119">
        <f>'saisanacegymozart - Sanac...'!F33</f>
        <v>0</v>
      </c>
      <c r="BC95" s="119">
        <f>'saisanacegymozart - Sanac...'!F34</f>
        <v>0</v>
      </c>
      <c r="BD95" s="121">
        <f>'saisanacegymozart - Sanac...'!F35</f>
        <v>0</v>
      </c>
      <c r="BT95" s="122" t="s">
        <v>78</v>
      </c>
      <c r="BU95" s="122" t="s">
        <v>79</v>
      </c>
      <c r="BV95" s="122" t="s">
        <v>74</v>
      </c>
      <c r="BW95" s="122" t="s">
        <v>5</v>
      </c>
      <c r="BX95" s="122" t="s">
        <v>75</v>
      </c>
      <c r="CL95" s="122" t="s">
        <v>1</v>
      </c>
    </row>
    <row r="96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="1" customFormat="1" ht="6.96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sheet="1" formatColumns="0" formatRows="0" objects="1" scenarios="1" spinCount="100000" saltValue="kYVfsFgRa1oc3fhbWnWvPNhFMONU8IoEqD0UhVMzz4Z7laOgrtSe697K1a1V78jr4u9XnT5IGWTtPykN34HMYg==" hashValue="ySKkef3E3j0wOwuG139UhVJ3C8g4a20uDucEXbLybS74u0J3xSpifr4cwF+oF7e+1L6dwwoGioSYjwr0cHYWv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saisanacegymozart - Sanac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3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5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7"/>
      <c r="AT3" s="14" t="s">
        <v>80</v>
      </c>
    </row>
    <row r="4" ht="24.96" customHeight="1">
      <c r="B4" s="17"/>
      <c r="D4" s="127" t="s">
        <v>81</v>
      </c>
      <c r="L4" s="17"/>
      <c r="M4" s="128" t="s">
        <v>10</v>
      </c>
      <c r="AT4" s="14" t="s">
        <v>4</v>
      </c>
    </row>
    <row r="5" ht="6.96" customHeight="1">
      <c r="B5" s="17"/>
      <c r="L5" s="17"/>
    </row>
    <row r="6" s="1" customFormat="1" ht="12" customHeight="1">
      <c r="B6" s="40"/>
      <c r="D6" s="129" t="s">
        <v>16</v>
      </c>
      <c r="I6" s="130"/>
      <c r="L6" s="40"/>
    </row>
    <row r="7" s="1" customFormat="1" ht="36.96" customHeight="1">
      <c r="B7" s="40"/>
      <c r="E7" s="131" t="s">
        <v>17</v>
      </c>
      <c r="F7" s="1"/>
      <c r="G7" s="1"/>
      <c r="H7" s="1"/>
      <c r="I7" s="130"/>
      <c r="L7" s="40"/>
    </row>
    <row r="8" s="1" customFormat="1">
      <c r="B8" s="40"/>
      <c r="I8" s="130"/>
      <c r="L8" s="40"/>
    </row>
    <row r="9" s="1" customFormat="1" ht="12" customHeight="1">
      <c r="B9" s="40"/>
      <c r="D9" s="129" t="s">
        <v>18</v>
      </c>
      <c r="F9" s="132" t="s">
        <v>1</v>
      </c>
      <c r="I9" s="133" t="s">
        <v>19</v>
      </c>
      <c r="J9" s="132" t="s">
        <v>1</v>
      </c>
      <c r="L9" s="40"/>
    </row>
    <row r="10" s="1" customFormat="1" ht="12" customHeight="1">
      <c r="B10" s="40"/>
      <c r="D10" s="129" t="s">
        <v>20</v>
      </c>
      <c r="F10" s="132" t="s">
        <v>21</v>
      </c>
      <c r="I10" s="133" t="s">
        <v>22</v>
      </c>
      <c r="J10" s="134" t="str">
        <f>'Rekapitulace stavby'!AN8</f>
        <v>9. 6. 2022</v>
      </c>
      <c r="L10" s="40"/>
    </row>
    <row r="11" s="1" customFormat="1" ht="10.8" customHeight="1">
      <c r="B11" s="40"/>
      <c r="I11" s="130"/>
      <c r="L11" s="40"/>
    </row>
    <row r="12" s="1" customFormat="1" ht="12" customHeight="1">
      <c r="B12" s="40"/>
      <c r="D12" s="129" t="s">
        <v>24</v>
      </c>
      <c r="I12" s="133" t="s">
        <v>25</v>
      </c>
      <c r="J12" s="132" t="str">
        <f>IF('Rekapitulace stavby'!AN10="","",'Rekapitulace stavby'!AN10)</f>
        <v/>
      </c>
      <c r="L12" s="40"/>
    </row>
    <row r="13" s="1" customFormat="1" ht="18" customHeight="1">
      <c r="B13" s="40"/>
      <c r="E13" s="132" t="str">
        <f>IF('Rekapitulace stavby'!E11="","",'Rekapitulace stavby'!E11)</f>
        <v xml:space="preserve"> </v>
      </c>
      <c r="I13" s="133" t="s">
        <v>26</v>
      </c>
      <c r="J13" s="132" t="str">
        <f>IF('Rekapitulace stavby'!AN11="","",'Rekapitulace stavby'!AN11)</f>
        <v/>
      </c>
      <c r="L13" s="40"/>
    </row>
    <row r="14" s="1" customFormat="1" ht="6.96" customHeight="1">
      <c r="B14" s="40"/>
      <c r="I14" s="130"/>
      <c r="L14" s="40"/>
    </row>
    <row r="15" s="1" customFormat="1" ht="12" customHeight="1">
      <c r="B15" s="40"/>
      <c r="D15" s="129" t="s">
        <v>27</v>
      </c>
      <c r="I15" s="133" t="s">
        <v>25</v>
      </c>
      <c r="J15" s="30" t="str">
        <f>'Rekapitulace stavby'!AN13</f>
        <v>Vyplň údaj</v>
      </c>
      <c r="L15" s="40"/>
    </row>
    <row r="16" s="1" customFormat="1" ht="18" customHeight="1">
      <c r="B16" s="40"/>
      <c r="E16" s="30" t="str">
        <f>'Rekapitulace stavby'!E14</f>
        <v>Vyplň údaj</v>
      </c>
      <c r="F16" s="132"/>
      <c r="G16" s="132"/>
      <c r="H16" s="132"/>
      <c r="I16" s="133" t="s">
        <v>26</v>
      </c>
      <c r="J16" s="30" t="str">
        <f>'Rekapitulace stavby'!AN14</f>
        <v>Vyplň údaj</v>
      </c>
      <c r="L16" s="40"/>
    </row>
    <row r="17" s="1" customFormat="1" ht="6.96" customHeight="1">
      <c r="B17" s="40"/>
      <c r="I17" s="130"/>
      <c r="L17" s="40"/>
    </row>
    <row r="18" s="1" customFormat="1" ht="12" customHeight="1">
      <c r="B18" s="40"/>
      <c r="D18" s="129" t="s">
        <v>29</v>
      </c>
      <c r="I18" s="133" t="s">
        <v>25</v>
      </c>
      <c r="J18" s="132" t="str">
        <f>IF('Rekapitulace stavby'!AN16="","",'Rekapitulace stavby'!AN16)</f>
        <v/>
      </c>
      <c r="L18" s="40"/>
    </row>
    <row r="19" s="1" customFormat="1" ht="18" customHeight="1">
      <c r="B19" s="40"/>
      <c r="E19" s="132" t="str">
        <f>IF('Rekapitulace stavby'!E17="","",'Rekapitulace stavby'!E17)</f>
        <v xml:space="preserve"> </v>
      </c>
      <c r="I19" s="133" t="s">
        <v>26</v>
      </c>
      <c r="J19" s="132" t="str">
        <f>IF('Rekapitulace stavby'!AN17="","",'Rekapitulace stavby'!AN17)</f>
        <v/>
      </c>
      <c r="L19" s="40"/>
    </row>
    <row r="20" s="1" customFormat="1" ht="6.96" customHeight="1">
      <c r="B20" s="40"/>
      <c r="I20" s="130"/>
      <c r="L20" s="40"/>
    </row>
    <row r="21" s="1" customFormat="1" ht="12" customHeight="1">
      <c r="B21" s="40"/>
      <c r="D21" s="129" t="s">
        <v>31</v>
      </c>
      <c r="I21" s="133" t="s">
        <v>25</v>
      </c>
      <c r="J21" s="132" t="str">
        <f>IF('Rekapitulace stavby'!AN19="","",'Rekapitulace stavby'!AN19)</f>
        <v/>
      </c>
      <c r="L21" s="40"/>
    </row>
    <row r="22" s="1" customFormat="1" ht="18" customHeight="1">
      <c r="B22" s="40"/>
      <c r="E22" s="132" t="str">
        <f>IF('Rekapitulace stavby'!E20="","",'Rekapitulace stavby'!E20)</f>
        <v xml:space="preserve"> </v>
      </c>
      <c r="I22" s="133" t="s">
        <v>26</v>
      </c>
      <c r="J22" s="132" t="str">
        <f>IF('Rekapitulace stavby'!AN20="","",'Rekapitulace stavby'!AN20)</f>
        <v/>
      </c>
      <c r="L22" s="40"/>
    </row>
    <row r="23" s="1" customFormat="1" ht="6.96" customHeight="1">
      <c r="B23" s="40"/>
      <c r="I23" s="130"/>
      <c r="L23" s="40"/>
    </row>
    <row r="24" s="1" customFormat="1" ht="12" customHeight="1">
      <c r="B24" s="40"/>
      <c r="D24" s="129" t="s">
        <v>32</v>
      </c>
      <c r="I24" s="130"/>
      <c r="L24" s="40"/>
    </row>
    <row r="25" s="7" customFormat="1" ht="16.5" customHeight="1">
      <c r="B25" s="135"/>
      <c r="E25" s="136" t="s">
        <v>1</v>
      </c>
      <c r="F25" s="136"/>
      <c r="G25" s="136"/>
      <c r="H25" s="136"/>
      <c r="I25" s="137"/>
      <c r="L25" s="135"/>
    </row>
    <row r="26" s="1" customFormat="1" ht="6.96" customHeight="1">
      <c r="B26" s="40"/>
      <c r="I26" s="130"/>
      <c r="L26" s="40"/>
    </row>
    <row r="27" s="1" customFormat="1" ht="6.96" customHeight="1">
      <c r="B27" s="40"/>
      <c r="D27" s="75"/>
      <c r="E27" s="75"/>
      <c r="F27" s="75"/>
      <c r="G27" s="75"/>
      <c r="H27" s="75"/>
      <c r="I27" s="138"/>
      <c r="J27" s="75"/>
      <c r="K27" s="75"/>
      <c r="L27" s="40"/>
    </row>
    <row r="28" s="1" customFormat="1" ht="25.44" customHeight="1">
      <c r="B28" s="40"/>
      <c r="D28" s="139" t="s">
        <v>33</v>
      </c>
      <c r="I28" s="130"/>
      <c r="J28" s="140">
        <f>ROUND(J120, 2)</f>
        <v>0</v>
      </c>
      <c r="L28" s="40"/>
    </row>
    <row r="29" s="1" customFormat="1" ht="6.96" customHeight="1">
      <c r="B29" s="40"/>
      <c r="D29" s="75"/>
      <c r="E29" s="75"/>
      <c r="F29" s="75"/>
      <c r="G29" s="75"/>
      <c r="H29" s="75"/>
      <c r="I29" s="138"/>
      <c r="J29" s="75"/>
      <c r="K29" s="75"/>
      <c r="L29" s="40"/>
    </row>
    <row r="30" s="1" customFormat="1" ht="14.4" customHeight="1">
      <c r="B30" s="40"/>
      <c r="F30" s="141" t="s">
        <v>35</v>
      </c>
      <c r="I30" s="142" t="s">
        <v>34</v>
      </c>
      <c r="J30" s="141" t="s">
        <v>36</v>
      </c>
      <c r="L30" s="40"/>
    </row>
    <row r="31" s="1" customFormat="1" ht="14.4" customHeight="1">
      <c r="B31" s="40"/>
      <c r="D31" s="143" t="s">
        <v>37</v>
      </c>
      <c r="E31" s="129" t="s">
        <v>38</v>
      </c>
      <c r="F31" s="144">
        <f>ROUND((SUM(BE120:BE158)),  2)</f>
        <v>0</v>
      </c>
      <c r="I31" s="145">
        <v>0.20999999999999999</v>
      </c>
      <c r="J31" s="144">
        <f>ROUND(((SUM(BE120:BE158))*I31),  2)</f>
        <v>0</v>
      </c>
      <c r="L31" s="40"/>
    </row>
    <row r="32" s="1" customFormat="1" ht="14.4" customHeight="1">
      <c r="B32" s="40"/>
      <c r="E32" s="129" t="s">
        <v>39</v>
      </c>
      <c r="F32" s="144">
        <f>ROUND((SUM(BF120:BF158)),  2)</f>
        <v>0</v>
      </c>
      <c r="I32" s="145">
        <v>0.14999999999999999</v>
      </c>
      <c r="J32" s="144">
        <f>ROUND(((SUM(BF120:BF158))*I32),  2)</f>
        <v>0</v>
      </c>
      <c r="L32" s="40"/>
    </row>
    <row r="33" hidden="1" s="1" customFormat="1" ht="14.4" customHeight="1">
      <c r="B33" s="40"/>
      <c r="E33" s="129" t="s">
        <v>40</v>
      </c>
      <c r="F33" s="144">
        <f>ROUND((SUM(BG120:BG158)),  2)</f>
        <v>0</v>
      </c>
      <c r="I33" s="145">
        <v>0.20999999999999999</v>
      </c>
      <c r="J33" s="144">
        <f>0</f>
        <v>0</v>
      </c>
      <c r="L33" s="40"/>
    </row>
    <row r="34" hidden="1" s="1" customFormat="1" ht="14.4" customHeight="1">
      <c r="B34" s="40"/>
      <c r="E34" s="129" t="s">
        <v>41</v>
      </c>
      <c r="F34" s="144">
        <f>ROUND((SUM(BH120:BH158)),  2)</f>
        <v>0</v>
      </c>
      <c r="I34" s="145">
        <v>0.14999999999999999</v>
      </c>
      <c r="J34" s="144">
        <f>0</f>
        <v>0</v>
      </c>
      <c r="L34" s="40"/>
    </row>
    <row r="35" hidden="1" s="1" customFormat="1" ht="14.4" customHeight="1">
      <c r="B35" s="40"/>
      <c r="E35" s="129" t="s">
        <v>42</v>
      </c>
      <c r="F35" s="144">
        <f>ROUND((SUM(BI120:BI158)),  2)</f>
        <v>0</v>
      </c>
      <c r="I35" s="145">
        <v>0</v>
      </c>
      <c r="J35" s="144">
        <f>0</f>
        <v>0</v>
      </c>
      <c r="L35" s="40"/>
    </row>
    <row r="36" s="1" customFormat="1" ht="6.96" customHeight="1">
      <c r="B36" s="40"/>
      <c r="I36" s="130"/>
      <c r="L36" s="40"/>
    </row>
    <row r="37" s="1" customFormat="1" ht="25.44" customHeight="1">
      <c r="B37" s="40"/>
      <c r="C37" s="146"/>
      <c r="D37" s="147" t="s">
        <v>43</v>
      </c>
      <c r="E37" s="148"/>
      <c r="F37" s="148"/>
      <c r="G37" s="149" t="s">
        <v>44</v>
      </c>
      <c r="H37" s="150" t="s">
        <v>45</v>
      </c>
      <c r="I37" s="151"/>
      <c r="J37" s="152">
        <f>SUM(J28:J35)</f>
        <v>0</v>
      </c>
      <c r="K37" s="153"/>
      <c r="L37" s="40"/>
    </row>
    <row r="38" s="1" customFormat="1" ht="14.4" customHeight="1">
      <c r="B38" s="40"/>
      <c r="I38" s="130"/>
      <c r="L38" s="40"/>
    </row>
    <row r="39" ht="14.4" customHeight="1">
      <c r="B39" s="17"/>
      <c r="L39" s="17"/>
    </row>
    <row r="40" ht="14.4" customHeight="1">
      <c r="B40" s="17"/>
      <c r="L40" s="17"/>
    </row>
    <row r="41" ht="14.4" customHeight="1">
      <c r="B41" s="17"/>
      <c r="L41" s="17"/>
    </row>
    <row r="42" ht="14.4" customHeight="1">
      <c r="B42" s="17"/>
      <c r="L42" s="17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40"/>
      <c r="D50" s="154" t="s">
        <v>46</v>
      </c>
      <c r="E50" s="155"/>
      <c r="F50" s="155"/>
      <c r="G50" s="154" t="s">
        <v>47</v>
      </c>
      <c r="H50" s="155"/>
      <c r="I50" s="156"/>
      <c r="J50" s="155"/>
      <c r="K50" s="155"/>
      <c r="L50" s="4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40"/>
      <c r="D61" s="157" t="s">
        <v>48</v>
      </c>
      <c r="E61" s="158"/>
      <c r="F61" s="159" t="s">
        <v>49</v>
      </c>
      <c r="G61" s="157" t="s">
        <v>48</v>
      </c>
      <c r="H61" s="158"/>
      <c r="I61" s="160"/>
      <c r="J61" s="161" t="s">
        <v>49</v>
      </c>
      <c r="K61" s="158"/>
      <c r="L61" s="40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40"/>
      <c r="D65" s="154" t="s">
        <v>50</v>
      </c>
      <c r="E65" s="155"/>
      <c r="F65" s="155"/>
      <c r="G65" s="154" t="s">
        <v>51</v>
      </c>
      <c r="H65" s="155"/>
      <c r="I65" s="156"/>
      <c r="J65" s="155"/>
      <c r="K65" s="155"/>
      <c r="L65" s="40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40"/>
      <c r="D76" s="157" t="s">
        <v>48</v>
      </c>
      <c r="E76" s="158"/>
      <c r="F76" s="159" t="s">
        <v>49</v>
      </c>
      <c r="G76" s="157" t="s">
        <v>48</v>
      </c>
      <c r="H76" s="158"/>
      <c r="I76" s="160"/>
      <c r="J76" s="161" t="s">
        <v>49</v>
      </c>
      <c r="K76" s="158"/>
      <c r="L76" s="40"/>
    </row>
    <row r="77" s="1" customFormat="1" ht="14.4" customHeight="1"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40"/>
    </row>
    <row r="81" s="1" customFormat="1" ht="6.96" customHeight="1"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40"/>
    </row>
    <row r="82" s="1" customFormat="1" ht="24.96" customHeight="1">
      <c r="B82" s="35"/>
      <c r="C82" s="20" t="s">
        <v>82</v>
      </c>
      <c r="D82" s="36"/>
      <c r="E82" s="36"/>
      <c r="F82" s="36"/>
      <c r="G82" s="36"/>
      <c r="H82" s="36"/>
      <c r="I82" s="130"/>
      <c r="J82" s="36"/>
      <c r="K82" s="36"/>
      <c r="L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40"/>
    </row>
    <row r="84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40"/>
    </row>
    <row r="85" s="1" customFormat="1" ht="16.5" customHeight="1">
      <c r="B85" s="35"/>
      <c r="C85" s="36"/>
      <c r="D85" s="36"/>
      <c r="E85" s="68" t="str">
        <f>E7</f>
        <v>Sanace suterénu gymozart</v>
      </c>
      <c r="F85" s="36"/>
      <c r="G85" s="36"/>
      <c r="H85" s="36"/>
      <c r="I85" s="130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30"/>
      <c r="J86" s="36"/>
      <c r="K86" s="36"/>
      <c r="L86" s="40"/>
    </row>
    <row r="87" s="1" customFormat="1" ht="12" customHeight="1">
      <c r="B87" s="35"/>
      <c r="C87" s="29" t="s">
        <v>20</v>
      </c>
      <c r="D87" s="36"/>
      <c r="E87" s="36"/>
      <c r="F87" s="24" t="str">
        <f>F10</f>
        <v xml:space="preserve"> </v>
      </c>
      <c r="G87" s="36"/>
      <c r="H87" s="36"/>
      <c r="I87" s="133" t="s">
        <v>22</v>
      </c>
      <c r="J87" s="71" t="str">
        <f>IF(J10="","",J10)</f>
        <v>9. 6. 2022</v>
      </c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40"/>
    </row>
    <row r="89" s="1" customFormat="1" ht="15.15" customHeight="1">
      <c r="B89" s="35"/>
      <c r="C89" s="29" t="s">
        <v>24</v>
      </c>
      <c r="D89" s="36"/>
      <c r="E89" s="36"/>
      <c r="F89" s="24" t="str">
        <f>E13</f>
        <v xml:space="preserve"> </v>
      </c>
      <c r="G89" s="36"/>
      <c r="H89" s="36"/>
      <c r="I89" s="133" t="s">
        <v>29</v>
      </c>
      <c r="J89" s="33" t="str">
        <f>E19</f>
        <v xml:space="preserve"> </v>
      </c>
      <c r="K89" s="36"/>
      <c r="L89" s="40"/>
    </row>
    <row r="90" s="1" customFormat="1" ht="15.15" customHeight="1">
      <c r="B90" s="35"/>
      <c r="C90" s="29" t="s">
        <v>27</v>
      </c>
      <c r="D90" s="36"/>
      <c r="E90" s="36"/>
      <c r="F90" s="24" t="str">
        <f>IF(E16="","",E16)</f>
        <v>Vyplň údaj</v>
      </c>
      <c r="G90" s="36"/>
      <c r="H90" s="36"/>
      <c r="I90" s="133" t="s">
        <v>31</v>
      </c>
      <c r="J90" s="33" t="str">
        <f>E22</f>
        <v xml:space="preserve"> </v>
      </c>
      <c r="K90" s="36"/>
      <c r="L90" s="40"/>
    </row>
    <row r="91" s="1" customFormat="1" ht="10.32" customHeight="1">
      <c r="B91" s="35"/>
      <c r="C91" s="36"/>
      <c r="D91" s="36"/>
      <c r="E91" s="36"/>
      <c r="F91" s="36"/>
      <c r="G91" s="36"/>
      <c r="H91" s="36"/>
      <c r="I91" s="130"/>
      <c r="J91" s="36"/>
      <c r="K91" s="36"/>
      <c r="L91" s="40"/>
    </row>
    <row r="92" s="1" customFormat="1" ht="29.28" customHeight="1">
      <c r="B92" s="35"/>
      <c r="C92" s="168" t="s">
        <v>83</v>
      </c>
      <c r="D92" s="169"/>
      <c r="E92" s="169"/>
      <c r="F92" s="169"/>
      <c r="G92" s="169"/>
      <c r="H92" s="169"/>
      <c r="I92" s="170"/>
      <c r="J92" s="171" t="s">
        <v>84</v>
      </c>
      <c r="K92" s="169"/>
      <c r="L92" s="40"/>
    </row>
    <row r="93" s="1" customFormat="1" ht="10.32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40"/>
    </row>
    <row r="94" s="1" customFormat="1" ht="22.8" customHeight="1">
      <c r="B94" s="35"/>
      <c r="C94" s="172" t="s">
        <v>85</v>
      </c>
      <c r="D94" s="36"/>
      <c r="E94" s="36"/>
      <c r="F94" s="36"/>
      <c r="G94" s="36"/>
      <c r="H94" s="36"/>
      <c r="I94" s="130"/>
      <c r="J94" s="102">
        <f>J120</f>
        <v>0</v>
      </c>
      <c r="K94" s="36"/>
      <c r="L94" s="40"/>
      <c r="AU94" s="14" t="s">
        <v>86</v>
      </c>
    </row>
    <row r="95" s="8" customFormat="1" ht="24.96" customHeight="1">
      <c r="B95" s="173"/>
      <c r="C95" s="174"/>
      <c r="D95" s="175" t="s">
        <v>87</v>
      </c>
      <c r="E95" s="176"/>
      <c r="F95" s="176"/>
      <c r="G95" s="176"/>
      <c r="H95" s="176"/>
      <c r="I95" s="177"/>
      <c r="J95" s="178">
        <f>J121</f>
        <v>0</v>
      </c>
      <c r="K95" s="174"/>
      <c r="L95" s="179"/>
    </row>
    <row r="96" s="9" customFormat="1" ht="19.92" customHeight="1">
      <c r="B96" s="180"/>
      <c r="C96" s="181"/>
      <c r="D96" s="182" t="s">
        <v>88</v>
      </c>
      <c r="E96" s="183"/>
      <c r="F96" s="183"/>
      <c r="G96" s="183"/>
      <c r="H96" s="183"/>
      <c r="I96" s="184"/>
      <c r="J96" s="185">
        <f>J122</f>
        <v>0</v>
      </c>
      <c r="K96" s="181"/>
      <c r="L96" s="186"/>
    </row>
    <row r="97" s="9" customFormat="1" ht="19.92" customHeight="1">
      <c r="B97" s="180"/>
      <c r="C97" s="181"/>
      <c r="D97" s="182" t="s">
        <v>89</v>
      </c>
      <c r="E97" s="183"/>
      <c r="F97" s="183"/>
      <c r="G97" s="183"/>
      <c r="H97" s="183"/>
      <c r="I97" s="184"/>
      <c r="J97" s="185">
        <f>J127</f>
        <v>0</v>
      </c>
      <c r="K97" s="181"/>
      <c r="L97" s="186"/>
    </row>
    <row r="98" s="9" customFormat="1" ht="19.92" customHeight="1">
      <c r="B98" s="180"/>
      <c r="C98" s="181"/>
      <c r="D98" s="182" t="s">
        <v>90</v>
      </c>
      <c r="E98" s="183"/>
      <c r="F98" s="183"/>
      <c r="G98" s="183"/>
      <c r="H98" s="183"/>
      <c r="I98" s="184"/>
      <c r="J98" s="185">
        <f>J144</f>
        <v>0</v>
      </c>
      <c r="K98" s="181"/>
      <c r="L98" s="186"/>
    </row>
    <row r="99" s="9" customFormat="1" ht="19.92" customHeight="1">
      <c r="B99" s="180"/>
      <c r="C99" s="181"/>
      <c r="D99" s="182" t="s">
        <v>91</v>
      </c>
      <c r="E99" s="183"/>
      <c r="F99" s="183"/>
      <c r="G99" s="183"/>
      <c r="H99" s="183"/>
      <c r="I99" s="184"/>
      <c r="J99" s="185">
        <f>J150</f>
        <v>0</v>
      </c>
      <c r="K99" s="181"/>
      <c r="L99" s="186"/>
    </row>
    <row r="100" s="8" customFormat="1" ht="24.96" customHeight="1">
      <c r="B100" s="173"/>
      <c r="C100" s="174"/>
      <c r="D100" s="175" t="s">
        <v>92</v>
      </c>
      <c r="E100" s="176"/>
      <c r="F100" s="176"/>
      <c r="G100" s="176"/>
      <c r="H100" s="176"/>
      <c r="I100" s="177"/>
      <c r="J100" s="178">
        <f>J153</f>
        <v>0</v>
      </c>
      <c r="K100" s="174"/>
      <c r="L100" s="179"/>
    </row>
    <row r="101" s="9" customFormat="1" ht="19.92" customHeight="1">
      <c r="B101" s="180"/>
      <c r="C101" s="181"/>
      <c r="D101" s="182" t="s">
        <v>93</v>
      </c>
      <c r="E101" s="183"/>
      <c r="F101" s="183"/>
      <c r="G101" s="183"/>
      <c r="H101" s="183"/>
      <c r="I101" s="184"/>
      <c r="J101" s="185">
        <f>J154</f>
        <v>0</v>
      </c>
      <c r="K101" s="181"/>
      <c r="L101" s="186"/>
    </row>
    <row r="102" s="8" customFormat="1" ht="24.96" customHeight="1">
      <c r="B102" s="173"/>
      <c r="C102" s="174"/>
      <c r="D102" s="175" t="s">
        <v>94</v>
      </c>
      <c r="E102" s="176"/>
      <c r="F102" s="176"/>
      <c r="G102" s="176"/>
      <c r="H102" s="176"/>
      <c r="I102" s="177"/>
      <c r="J102" s="178">
        <f>J156</f>
        <v>0</v>
      </c>
      <c r="K102" s="174"/>
      <c r="L102" s="179"/>
    </row>
    <row r="103" s="1" customFormat="1" ht="21.84" customHeight="1">
      <c r="B103" s="35"/>
      <c r="C103" s="36"/>
      <c r="D103" s="36"/>
      <c r="E103" s="36"/>
      <c r="F103" s="36"/>
      <c r="G103" s="36"/>
      <c r="H103" s="36"/>
      <c r="I103" s="130"/>
      <c r="J103" s="36"/>
      <c r="K103" s="36"/>
      <c r="L103" s="40"/>
    </row>
    <row r="104" s="1" customFormat="1" ht="6.96" customHeight="1">
      <c r="B104" s="58"/>
      <c r="C104" s="59"/>
      <c r="D104" s="59"/>
      <c r="E104" s="59"/>
      <c r="F104" s="59"/>
      <c r="G104" s="59"/>
      <c r="H104" s="59"/>
      <c r="I104" s="164"/>
      <c r="J104" s="59"/>
      <c r="K104" s="59"/>
      <c r="L104" s="40"/>
    </row>
    <row r="108" s="1" customFormat="1" ht="6.96" customHeight="1">
      <c r="B108" s="60"/>
      <c r="C108" s="61"/>
      <c r="D108" s="61"/>
      <c r="E108" s="61"/>
      <c r="F108" s="61"/>
      <c r="G108" s="61"/>
      <c r="H108" s="61"/>
      <c r="I108" s="167"/>
      <c r="J108" s="61"/>
      <c r="K108" s="61"/>
      <c r="L108" s="40"/>
    </row>
    <row r="109" s="1" customFormat="1" ht="24.96" customHeight="1">
      <c r="B109" s="35"/>
      <c r="C109" s="20" t="s">
        <v>95</v>
      </c>
      <c r="D109" s="36"/>
      <c r="E109" s="36"/>
      <c r="F109" s="36"/>
      <c r="G109" s="36"/>
      <c r="H109" s="36"/>
      <c r="I109" s="130"/>
      <c r="J109" s="36"/>
      <c r="K109" s="36"/>
      <c r="L109" s="40"/>
    </row>
    <row r="110" s="1" customFormat="1" ht="6.96" customHeight="1">
      <c r="B110" s="35"/>
      <c r="C110" s="36"/>
      <c r="D110" s="36"/>
      <c r="E110" s="36"/>
      <c r="F110" s="36"/>
      <c r="G110" s="36"/>
      <c r="H110" s="36"/>
      <c r="I110" s="130"/>
      <c r="J110" s="36"/>
      <c r="K110" s="36"/>
      <c r="L110" s="40"/>
    </row>
    <row r="111" s="1" customFormat="1" ht="12" customHeight="1">
      <c r="B111" s="35"/>
      <c r="C111" s="29" t="s">
        <v>16</v>
      </c>
      <c r="D111" s="36"/>
      <c r="E111" s="36"/>
      <c r="F111" s="36"/>
      <c r="G111" s="36"/>
      <c r="H111" s="36"/>
      <c r="I111" s="130"/>
      <c r="J111" s="36"/>
      <c r="K111" s="36"/>
      <c r="L111" s="40"/>
    </row>
    <row r="112" s="1" customFormat="1" ht="16.5" customHeight="1">
      <c r="B112" s="35"/>
      <c r="C112" s="36"/>
      <c r="D112" s="36"/>
      <c r="E112" s="68" t="str">
        <f>E7</f>
        <v>Sanace suterénu gymozart</v>
      </c>
      <c r="F112" s="36"/>
      <c r="G112" s="36"/>
      <c r="H112" s="36"/>
      <c r="I112" s="130"/>
      <c r="J112" s="36"/>
      <c r="K112" s="36"/>
      <c r="L112" s="40"/>
    </row>
    <row r="113" s="1" customFormat="1" ht="6.96" customHeight="1">
      <c r="B113" s="35"/>
      <c r="C113" s="36"/>
      <c r="D113" s="36"/>
      <c r="E113" s="36"/>
      <c r="F113" s="36"/>
      <c r="G113" s="36"/>
      <c r="H113" s="36"/>
      <c r="I113" s="130"/>
      <c r="J113" s="36"/>
      <c r="K113" s="36"/>
      <c r="L113" s="40"/>
    </row>
    <row r="114" s="1" customFormat="1" ht="12" customHeight="1">
      <c r="B114" s="35"/>
      <c r="C114" s="29" t="s">
        <v>20</v>
      </c>
      <c r="D114" s="36"/>
      <c r="E114" s="36"/>
      <c r="F114" s="24" t="str">
        <f>F10</f>
        <v xml:space="preserve"> </v>
      </c>
      <c r="G114" s="36"/>
      <c r="H114" s="36"/>
      <c r="I114" s="133" t="s">
        <v>22</v>
      </c>
      <c r="J114" s="71" t="str">
        <f>IF(J10="","",J10)</f>
        <v>9. 6. 2022</v>
      </c>
      <c r="K114" s="36"/>
      <c r="L114" s="40"/>
    </row>
    <row r="115" s="1" customFormat="1" ht="6.96" customHeight="1">
      <c r="B115" s="35"/>
      <c r="C115" s="36"/>
      <c r="D115" s="36"/>
      <c r="E115" s="36"/>
      <c r="F115" s="36"/>
      <c r="G115" s="36"/>
      <c r="H115" s="36"/>
      <c r="I115" s="130"/>
      <c r="J115" s="36"/>
      <c r="K115" s="36"/>
      <c r="L115" s="40"/>
    </row>
    <row r="116" s="1" customFormat="1" ht="15.15" customHeight="1">
      <c r="B116" s="35"/>
      <c r="C116" s="29" t="s">
        <v>24</v>
      </c>
      <c r="D116" s="36"/>
      <c r="E116" s="36"/>
      <c r="F116" s="24" t="str">
        <f>E13</f>
        <v xml:space="preserve"> </v>
      </c>
      <c r="G116" s="36"/>
      <c r="H116" s="36"/>
      <c r="I116" s="133" t="s">
        <v>29</v>
      </c>
      <c r="J116" s="33" t="str">
        <f>E19</f>
        <v xml:space="preserve"> </v>
      </c>
      <c r="K116" s="36"/>
      <c r="L116" s="40"/>
    </row>
    <row r="117" s="1" customFormat="1" ht="15.15" customHeight="1">
      <c r="B117" s="35"/>
      <c r="C117" s="29" t="s">
        <v>27</v>
      </c>
      <c r="D117" s="36"/>
      <c r="E117" s="36"/>
      <c r="F117" s="24" t="str">
        <f>IF(E16="","",E16)</f>
        <v>Vyplň údaj</v>
      </c>
      <c r="G117" s="36"/>
      <c r="H117" s="36"/>
      <c r="I117" s="133" t="s">
        <v>31</v>
      </c>
      <c r="J117" s="33" t="str">
        <f>E22</f>
        <v xml:space="preserve"> </v>
      </c>
      <c r="K117" s="36"/>
      <c r="L117" s="40"/>
    </row>
    <row r="118" s="1" customFormat="1" ht="10.32" customHeight="1">
      <c r="B118" s="35"/>
      <c r="C118" s="36"/>
      <c r="D118" s="36"/>
      <c r="E118" s="36"/>
      <c r="F118" s="36"/>
      <c r="G118" s="36"/>
      <c r="H118" s="36"/>
      <c r="I118" s="130"/>
      <c r="J118" s="36"/>
      <c r="K118" s="36"/>
      <c r="L118" s="40"/>
    </row>
    <row r="119" s="10" customFormat="1" ht="29.28" customHeight="1">
      <c r="B119" s="187"/>
      <c r="C119" s="188" t="s">
        <v>96</v>
      </c>
      <c r="D119" s="189" t="s">
        <v>58</v>
      </c>
      <c r="E119" s="189" t="s">
        <v>54</v>
      </c>
      <c r="F119" s="189" t="s">
        <v>55</v>
      </c>
      <c r="G119" s="189" t="s">
        <v>97</v>
      </c>
      <c r="H119" s="189" t="s">
        <v>98</v>
      </c>
      <c r="I119" s="190" t="s">
        <v>99</v>
      </c>
      <c r="J119" s="191" t="s">
        <v>84</v>
      </c>
      <c r="K119" s="192" t="s">
        <v>100</v>
      </c>
      <c r="L119" s="193"/>
      <c r="M119" s="92" t="s">
        <v>1</v>
      </c>
      <c r="N119" s="93" t="s">
        <v>37</v>
      </c>
      <c r="O119" s="93" t="s">
        <v>101</v>
      </c>
      <c r="P119" s="93" t="s">
        <v>102</v>
      </c>
      <c r="Q119" s="93" t="s">
        <v>103</v>
      </c>
      <c r="R119" s="93" t="s">
        <v>104</v>
      </c>
      <c r="S119" s="93" t="s">
        <v>105</v>
      </c>
      <c r="T119" s="94" t="s">
        <v>106</v>
      </c>
    </row>
    <row r="120" s="1" customFormat="1" ht="22.8" customHeight="1">
      <c r="B120" s="35"/>
      <c r="C120" s="99" t="s">
        <v>107</v>
      </c>
      <c r="D120" s="36"/>
      <c r="E120" s="36"/>
      <c r="F120" s="36"/>
      <c r="G120" s="36"/>
      <c r="H120" s="36"/>
      <c r="I120" s="130"/>
      <c r="J120" s="194">
        <f>BK120</f>
        <v>0</v>
      </c>
      <c r="K120" s="36"/>
      <c r="L120" s="40"/>
      <c r="M120" s="95"/>
      <c r="N120" s="96"/>
      <c r="O120" s="96"/>
      <c r="P120" s="195">
        <f>P121+P153+P156</f>
        <v>0</v>
      </c>
      <c r="Q120" s="96"/>
      <c r="R120" s="195">
        <f>R121+R153+R156</f>
        <v>56.225126719999999</v>
      </c>
      <c r="S120" s="96"/>
      <c r="T120" s="196">
        <f>T121+T153+T156</f>
        <v>57.788676000000002</v>
      </c>
      <c r="AT120" s="14" t="s">
        <v>72</v>
      </c>
      <c r="AU120" s="14" t="s">
        <v>86</v>
      </c>
      <c r="BK120" s="197">
        <f>BK121+BK153+BK156</f>
        <v>0</v>
      </c>
    </row>
    <row r="121" s="11" customFormat="1" ht="25.92" customHeight="1">
      <c r="B121" s="198"/>
      <c r="C121" s="199"/>
      <c r="D121" s="200" t="s">
        <v>72</v>
      </c>
      <c r="E121" s="201" t="s">
        <v>108</v>
      </c>
      <c r="F121" s="201" t="s">
        <v>109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P122+P127+P144+P150</f>
        <v>0</v>
      </c>
      <c r="Q121" s="206"/>
      <c r="R121" s="207">
        <f>R122+R127+R144+R150</f>
        <v>56.225126719999999</v>
      </c>
      <c r="S121" s="206"/>
      <c r="T121" s="208">
        <f>T122+T127+T144+T150</f>
        <v>57.788676000000002</v>
      </c>
      <c r="AR121" s="209" t="s">
        <v>78</v>
      </c>
      <c r="AT121" s="210" t="s">
        <v>72</v>
      </c>
      <c r="AU121" s="210" t="s">
        <v>73</v>
      </c>
      <c r="AY121" s="209" t="s">
        <v>110</v>
      </c>
      <c r="BK121" s="211">
        <f>BK122+BK127+BK144+BK150</f>
        <v>0</v>
      </c>
    </row>
    <row r="122" s="11" customFormat="1" ht="22.8" customHeight="1">
      <c r="B122" s="198"/>
      <c r="C122" s="199"/>
      <c r="D122" s="200" t="s">
        <v>72</v>
      </c>
      <c r="E122" s="212" t="s">
        <v>111</v>
      </c>
      <c r="F122" s="212" t="s">
        <v>112</v>
      </c>
      <c r="G122" s="199"/>
      <c r="H122" s="199"/>
      <c r="I122" s="202"/>
      <c r="J122" s="213">
        <f>BK122</f>
        <v>0</v>
      </c>
      <c r="K122" s="199"/>
      <c r="L122" s="204"/>
      <c r="M122" s="205"/>
      <c r="N122" s="206"/>
      <c r="O122" s="206"/>
      <c r="P122" s="207">
        <f>SUM(P123:P126)</f>
        <v>0</v>
      </c>
      <c r="Q122" s="206"/>
      <c r="R122" s="207">
        <f>SUM(R123:R126)</f>
        <v>2.796869</v>
      </c>
      <c r="S122" s="206"/>
      <c r="T122" s="208">
        <f>SUM(T123:T126)</f>
        <v>0</v>
      </c>
      <c r="AR122" s="209" t="s">
        <v>78</v>
      </c>
      <c r="AT122" s="210" t="s">
        <v>72</v>
      </c>
      <c r="AU122" s="210" t="s">
        <v>78</v>
      </c>
      <c r="AY122" s="209" t="s">
        <v>110</v>
      </c>
      <c r="BK122" s="211">
        <f>SUM(BK123:BK126)</f>
        <v>0</v>
      </c>
    </row>
    <row r="123" s="1" customFormat="1" ht="24" customHeight="1">
      <c r="B123" s="35"/>
      <c r="C123" s="214" t="s">
        <v>78</v>
      </c>
      <c r="D123" s="214" t="s">
        <v>113</v>
      </c>
      <c r="E123" s="215" t="s">
        <v>114</v>
      </c>
      <c r="F123" s="216" t="s">
        <v>115</v>
      </c>
      <c r="G123" s="217" t="s">
        <v>116</v>
      </c>
      <c r="H123" s="218">
        <v>43.899999999999999</v>
      </c>
      <c r="I123" s="219"/>
      <c r="J123" s="220">
        <f>ROUND(I123*H123,2)</f>
        <v>0</v>
      </c>
      <c r="K123" s="216" t="s">
        <v>117</v>
      </c>
      <c r="L123" s="40"/>
      <c r="M123" s="221" t="s">
        <v>1</v>
      </c>
      <c r="N123" s="222" t="s">
        <v>38</v>
      </c>
      <c r="O123" s="83"/>
      <c r="P123" s="223">
        <f>O123*H123</f>
        <v>0</v>
      </c>
      <c r="Q123" s="223">
        <v>0.00071000000000000002</v>
      </c>
      <c r="R123" s="223">
        <f>Q123*H123</f>
        <v>0.031168999999999999</v>
      </c>
      <c r="S123" s="223">
        <v>0</v>
      </c>
      <c r="T123" s="224">
        <f>S123*H123</f>
        <v>0</v>
      </c>
      <c r="AR123" s="225" t="s">
        <v>118</v>
      </c>
      <c r="AT123" s="225" t="s">
        <v>113</v>
      </c>
      <c r="AU123" s="225" t="s">
        <v>80</v>
      </c>
      <c r="AY123" s="14" t="s">
        <v>110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4" t="s">
        <v>78</v>
      </c>
      <c r="BK123" s="226">
        <f>ROUND(I123*H123,2)</f>
        <v>0</v>
      </c>
      <c r="BL123" s="14" t="s">
        <v>118</v>
      </c>
      <c r="BM123" s="225" t="s">
        <v>119</v>
      </c>
    </row>
    <row r="124" s="1" customFormat="1" ht="24" customHeight="1">
      <c r="B124" s="35"/>
      <c r="C124" s="214" t="s">
        <v>80</v>
      </c>
      <c r="D124" s="214" t="s">
        <v>113</v>
      </c>
      <c r="E124" s="215" t="s">
        <v>120</v>
      </c>
      <c r="F124" s="216" t="s">
        <v>121</v>
      </c>
      <c r="G124" s="217" t="s">
        <v>116</v>
      </c>
      <c r="H124" s="218">
        <v>43.899999999999999</v>
      </c>
      <c r="I124" s="219"/>
      <c r="J124" s="220">
        <f>ROUND(I124*H124,2)</f>
        <v>0</v>
      </c>
      <c r="K124" s="216" t="s">
        <v>117</v>
      </c>
      <c r="L124" s="40"/>
      <c r="M124" s="221" t="s">
        <v>1</v>
      </c>
      <c r="N124" s="222" t="s">
        <v>38</v>
      </c>
      <c r="O124" s="83"/>
      <c r="P124" s="223">
        <f>O124*H124</f>
        <v>0</v>
      </c>
      <c r="Q124" s="223">
        <v>0.021000000000000001</v>
      </c>
      <c r="R124" s="223">
        <f>Q124*H124</f>
        <v>0.92190000000000005</v>
      </c>
      <c r="S124" s="223">
        <v>0</v>
      </c>
      <c r="T124" s="224">
        <f>S124*H124</f>
        <v>0</v>
      </c>
      <c r="AR124" s="225" t="s">
        <v>118</v>
      </c>
      <c r="AT124" s="225" t="s">
        <v>113</v>
      </c>
      <c r="AU124" s="225" t="s">
        <v>80</v>
      </c>
      <c r="AY124" s="14" t="s">
        <v>110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4" t="s">
        <v>78</v>
      </c>
      <c r="BK124" s="226">
        <f>ROUND(I124*H124,2)</f>
        <v>0</v>
      </c>
      <c r="BL124" s="14" t="s">
        <v>118</v>
      </c>
      <c r="BM124" s="225" t="s">
        <v>122</v>
      </c>
    </row>
    <row r="125" s="1" customFormat="1" ht="24" customHeight="1">
      <c r="B125" s="35"/>
      <c r="C125" s="214" t="s">
        <v>123</v>
      </c>
      <c r="D125" s="214" t="s">
        <v>113</v>
      </c>
      <c r="E125" s="215" t="s">
        <v>124</v>
      </c>
      <c r="F125" s="216" t="s">
        <v>125</v>
      </c>
      <c r="G125" s="217" t="s">
        <v>116</v>
      </c>
      <c r="H125" s="218">
        <v>175.59999999999999</v>
      </c>
      <c r="I125" s="219"/>
      <c r="J125" s="220">
        <f>ROUND(I125*H125,2)</f>
        <v>0</v>
      </c>
      <c r="K125" s="216" t="s">
        <v>117</v>
      </c>
      <c r="L125" s="40"/>
      <c r="M125" s="221" t="s">
        <v>1</v>
      </c>
      <c r="N125" s="222" t="s">
        <v>38</v>
      </c>
      <c r="O125" s="83"/>
      <c r="P125" s="223">
        <f>O125*H125</f>
        <v>0</v>
      </c>
      <c r="Q125" s="223">
        <v>0.010500000000000001</v>
      </c>
      <c r="R125" s="223">
        <f>Q125*H125</f>
        <v>1.8438000000000001</v>
      </c>
      <c r="S125" s="223">
        <v>0</v>
      </c>
      <c r="T125" s="224">
        <f>S125*H125</f>
        <v>0</v>
      </c>
      <c r="AR125" s="225" t="s">
        <v>118</v>
      </c>
      <c r="AT125" s="225" t="s">
        <v>113</v>
      </c>
      <c r="AU125" s="225" t="s">
        <v>80</v>
      </c>
      <c r="AY125" s="14" t="s">
        <v>110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4" t="s">
        <v>78</v>
      </c>
      <c r="BK125" s="226">
        <f>ROUND(I125*H125,2)</f>
        <v>0</v>
      </c>
      <c r="BL125" s="14" t="s">
        <v>118</v>
      </c>
      <c r="BM125" s="225" t="s">
        <v>126</v>
      </c>
    </row>
    <row r="126" s="12" customFormat="1">
      <c r="B126" s="227"/>
      <c r="C126" s="228"/>
      <c r="D126" s="229" t="s">
        <v>127</v>
      </c>
      <c r="E126" s="228"/>
      <c r="F126" s="230" t="s">
        <v>128</v>
      </c>
      <c r="G126" s="228"/>
      <c r="H126" s="231">
        <v>175.59999999999999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127</v>
      </c>
      <c r="AU126" s="237" t="s">
        <v>80</v>
      </c>
      <c r="AV126" s="12" t="s">
        <v>80</v>
      </c>
      <c r="AW126" s="12" t="s">
        <v>4</v>
      </c>
      <c r="AX126" s="12" t="s">
        <v>78</v>
      </c>
      <c r="AY126" s="237" t="s">
        <v>110</v>
      </c>
    </row>
    <row r="127" s="11" customFormat="1" ht="22.8" customHeight="1">
      <c r="B127" s="198"/>
      <c r="C127" s="199"/>
      <c r="D127" s="200" t="s">
        <v>72</v>
      </c>
      <c r="E127" s="212" t="s">
        <v>129</v>
      </c>
      <c r="F127" s="212" t="s">
        <v>130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SUM(P128:P143)</f>
        <v>0</v>
      </c>
      <c r="Q127" s="206"/>
      <c r="R127" s="207">
        <f>SUM(R128:R143)</f>
        <v>53.428257719999998</v>
      </c>
      <c r="S127" s="206"/>
      <c r="T127" s="208">
        <f>SUM(T128:T143)</f>
        <v>57.788676000000002</v>
      </c>
      <c r="AR127" s="209" t="s">
        <v>78</v>
      </c>
      <c r="AT127" s="210" t="s">
        <v>72</v>
      </c>
      <c r="AU127" s="210" t="s">
        <v>78</v>
      </c>
      <c r="AY127" s="209" t="s">
        <v>110</v>
      </c>
      <c r="BK127" s="211">
        <f>SUM(BK128:BK143)</f>
        <v>0</v>
      </c>
    </row>
    <row r="128" s="1" customFormat="1" ht="16.5" customHeight="1">
      <c r="B128" s="35"/>
      <c r="C128" s="214" t="s">
        <v>118</v>
      </c>
      <c r="D128" s="214" t="s">
        <v>113</v>
      </c>
      <c r="E128" s="215" t="s">
        <v>131</v>
      </c>
      <c r="F128" s="216" t="s">
        <v>132</v>
      </c>
      <c r="G128" s="217" t="s">
        <v>116</v>
      </c>
      <c r="H128" s="218">
        <v>875.58600000000001</v>
      </c>
      <c r="I128" s="219"/>
      <c r="J128" s="220">
        <f>ROUND(I128*H128,2)</f>
        <v>0</v>
      </c>
      <c r="K128" s="216" t="s">
        <v>117</v>
      </c>
      <c r="L128" s="40"/>
      <c r="M128" s="221" t="s">
        <v>1</v>
      </c>
      <c r="N128" s="222" t="s">
        <v>38</v>
      </c>
      <c r="O128" s="83"/>
      <c r="P128" s="223">
        <f>O128*H128</f>
        <v>0</v>
      </c>
      <c r="Q128" s="223">
        <v>0</v>
      </c>
      <c r="R128" s="223">
        <f>Q128*H128</f>
        <v>0</v>
      </c>
      <c r="S128" s="223">
        <v>0.066000000000000003</v>
      </c>
      <c r="T128" s="224">
        <f>S128*H128</f>
        <v>57.788676000000002</v>
      </c>
      <c r="AR128" s="225" t="s">
        <v>118</v>
      </c>
      <c r="AT128" s="225" t="s">
        <v>113</v>
      </c>
      <c r="AU128" s="225" t="s">
        <v>80</v>
      </c>
      <c r="AY128" s="14" t="s">
        <v>110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4" t="s">
        <v>78</v>
      </c>
      <c r="BK128" s="226">
        <f>ROUND(I128*H128,2)</f>
        <v>0</v>
      </c>
      <c r="BL128" s="14" t="s">
        <v>118</v>
      </c>
      <c r="BM128" s="225" t="s">
        <v>133</v>
      </c>
    </row>
    <row r="129" s="1" customFormat="1" ht="24" customHeight="1">
      <c r="B129" s="35"/>
      <c r="C129" s="214" t="s">
        <v>134</v>
      </c>
      <c r="D129" s="214" t="s">
        <v>113</v>
      </c>
      <c r="E129" s="215" t="s">
        <v>135</v>
      </c>
      <c r="F129" s="216" t="s">
        <v>136</v>
      </c>
      <c r="G129" s="217" t="s">
        <v>116</v>
      </c>
      <c r="H129" s="218">
        <v>875.58600000000001</v>
      </c>
      <c r="I129" s="219"/>
      <c r="J129" s="220">
        <f>ROUND(I129*H129,2)</f>
        <v>0</v>
      </c>
      <c r="K129" s="216" t="s">
        <v>117</v>
      </c>
      <c r="L129" s="40"/>
      <c r="M129" s="221" t="s">
        <v>1</v>
      </c>
      <c r="N129" s="222" t="s">
        <v>38</v>
      </c>
      <c r="O129" s="83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AR129" s="225" t="s">
        <v>118</v>
      </c>
      <c r="AT129" s="225" t="s">
        <v>113</v>
      </c>
      <c r="AU129" s="225" t="s">
        <v>80</v>
      </c>
      <c r="AY129" s="14" t="s">
        <v>110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4" t="s">
        <v>78</v>
      </c>
      <c r="BK129" s="226">
        <f>ROUND(I129*H129,2)</f>
        <v>0</v>
      </c>
      <c r="BL129" s="14" t="s">
        <v>118</v>
      </c>
      <c r="BM129" s="225" t="s">
        <v>137</v>
      </c>
    </row>
    <row r="130" s="1" customFormat="1" ht="24" customHeight="1">
      <c r="B130" s="35"/>
      <c r="C130" s="214" t="s">
        <v>111</v>
      </c>
      <c r="D130" s="214" t="s">
        <v>113</v>
      </c>
      <c r="E130" s="215" t="s">
        <v>138</v>
      </c>
      <c r="F130" s="216" t="s">
        <v>139</v>
      </c>
      <c r="G130" s="217" t="s">
        <v>116</v>
      </c>
      <c r="H130" s="218">
        <v>875.58600000000001</v>
      </c>
      <c r="I130" s="219"/>
      <c r="J130" s="220">
        <f>ROUND(I130*H130,2)</f>
        <v>0</v>
      </c>
      <c r="K130" s="216" t="s">
        <v>117</v>
      </c>
      <c r="L130" s="40"/>
      <c r="M130" s="221" t="s">
        <v>1</v>
      </c>
      <c r="N130" s="222" t="s">
        <v>38</v>
      </c>
      <c r="O130" s="83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AR130" s="225" t="s">
        <v>118</v>
      </c>
      <c r="AT130" s="225" t="s">
        <v>113</v>
      </c>
      <c r="AU130" s="225" t="s">
        <v>80</v>
      </c>
      <c r="AY130" s="14" t="s">
        <v>110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4" t="s">
        <v>78</v>
      </c>
      <c r="BK130" s="226">
        <f>ROUND(I130*H130,2)</f>
        <v>0</v>
      </c>
      <c r="BL130" s="14" t="s">
        <v>118</v>
      </c>
      <c r="BM130" s="225" t="s">
        <v>140</v>
      </c>
    </row>
    <row r="131" s="1" customFormat="1" ht="24" customHeight="1">
      <c r="B131" s="35"/>
      <c r="C131" s="214" t="s">
        <v>141</v>
      </c>
      <c r="D131" s="214" t="s">
        <v>113</v>
      </c>
      <c r="E131" s="215" t="s">
        <v>142</v>
      </c>
      <c r="F131" s="216" t="s">
        <v>143</v>
      </c>
      <c r="G131" s="217" t="s">
        <v>116</v>
      </c>
      <c r="H131" s="218">
        <v>875.58600000000001</v>
      </c>
      <c r="I131" s="219"/>
      <c r="J131" s="220">
        <f>ROUND(I131*H131,2)</f>
        <v>0</v>
      </c>
      <c r="K131" s="216" t="s">
        <v>117</v>
      </c>
      <c r="L131" s="40"/>
      <c r="M131" s="221" t="s">
        <v>1</v>
      </c>
      <c r="N131" s="222" t="s">
        <v>38</v>
      </c>
      <c r="O131" s="83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118</v>
      </c>
      <c r="AT131" s="225" t="s">
        <v>113</v>
      </c>
      <c r="AU131" s="225" t="s">
        <v>80</v>
      </c>
      <c r="AY131" s="14" t="s">
        <v>110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4" t="s">
        <v>78</v>
      </c>
      <c r="BK131" s="226">
        <f>ROUND(I131*H131,2)</f>
        <v>0</v>
      </c>
      <c r="BL131" s="14" t="s">
        <v>118</v>
      </c>
      <c r="BM131" s="225" t="s">
        <v>144</v>
      </c>
    </row>
    <row r="132" s="1" customFormat="1" ht="24" customHeight="1">
      <c r="B132" s="35"/>
      <c r="C132" s="214" t="s">
        <v>145</v>
      </c>
      <c r="D132" s="214" t="s">
        <v>113</v>
      </c>
      <c r="E132" s="215" t="s">
        <v>146</v>
      </c>
      <c r="F132" s="216" t="s">
        <v>147</v>
      </c>
      <c r="G132" s="217" t="s">
        <v>116</v>
      </c>
      <c r="H132" s="218">
        <v>875.58600000000001</v>
      </c>
      <c r="I132" s="219"/>
      <c r="J132" s="220">
        <f>ROUND(I132*H132,2)</f>
        <v>0</v>
      </c>
      <c r="K132" s="216" t="s">
        <v>117</v>
      </c>
      <c r="L132" s="40"/>
      <c r="M132" s="221" t="s">
        <v>1</v>
      </c>
      <c r="N132" s="222" t="s">
        <v>38</v>
      </c>
      <c r="O132" s="83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AR132" s="225" t="s">
        <v>118</v>
      </c>
      <c r="AT132" s="225" t="s">
        <v>113</v>
      </c>
      <c r="AU132" s="225" t="s">
        <v>80</v>
      </c>
      <c r="AY132" s="14" t="s">
        <v>110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4" t="s">
        <v>78</v>
      </c>
      <c r="BK132" s="226">
        <f>ROUND(I132*H132,2)</f>
        <v>0</v>
      </c>
      <c r="BL132" s="14" t="s">
        <v>118</v>
      </c>
      <c r="BM132" s="225" t="s">
        <v>148</v>
      </c>
    </row>
    <row r="133" s="1" customFormat="1" ht="24" customHeight="1">
      <c r="B133" s="35"/>
      <c r="C133" s="214" t="s">
        <v>129</v>
      </c>
      <c r="D133" s="214" t="s">
        <v>113</v>
      </c>
      <c r="E133" s="215" t="s">
        <v>149</v>
      </c>
      <c r="F133" s="216" t="s">
        <v>150</v>
      </c>
      <c r="G133" s="217" t="s">
        <v>116</v>
      </c>
      <c r="H133" s="218">
        <v>875.58600000000001</v>
      </c>
      <c r="I133" s="219"/>
      <c r="J133" s="220">
        <f>ROUND(I133*H133,2)</f>
        <v>0</v>
      </c>
      <c r="K133" s="216" t="s">
        <v>117</v>
      </c>
      <c r="L133" s="40"/>
      <c r="M133" s="221" t="s">
        <v>1</v>
      </c>
      <c r="N133" s="222" t="s">
        <v>38</v>
      </c>
      <c r="O133" s="83"/>
      <c r="P133" s="223">
        <f>O133*H133</f>
        <v>0</v>
      </c>
      <c r="Q133" s="223">
        <v>0.058279999999999998</v>
      </c>
      <c r="R133" s="223">
        <f>Q133*H133</f>
        <v>51.029152080000003</v>
      </c>
      <c r="S133" s="223">
        <v>0</v>
      </c>
      <c r="T133" s="224">
        <f>S133*H133</f>
        <v>0</v>
      </c>
      <c r="AR133" s="225" t="s">
        <v>118</v>
      </c>
      <c r="AT133" s="225" t="s">
        <v>113</v>
      </c>
      <c r="AU133" s="225" t="s">
        <v>80</v>
      </c>
      <c r="AY133" s="14" t="s">
        <v>110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4" t="s">
        <v>78</v>
      </c>
      <c r="BK133" s="226">
        <f>ROUND(I133*H133,2)</f>
        <v>0</v>
      </c>
      <c r="BL133" s="14" t="s">
        <v>118</v>
      </c>
      <c r="BM133" s="225" t="s">
        <v>151</v>
      </c>
    </row>
    <row r="134" s="1" customFormat="1" ht="24" customHeight="1">
      <c r="B134" s="35"/>
      <c r="C134" s="214" t="s">
        <v>152</v>
      </c>
      <c r="D134" s="214" t="s">
        <v>113</v>
      </c>
      <c r="E134" s="215" t="s">
        <v>153</v>
      </c>
      <c r="F134" s="216" t="s">
        <v>154</v>
      </c>
      <c r="G134" s="217" t="s">
        <v>116</v>
      </c>
      <c r="H134" s="218">
        <v>875.58600000000001</v>
      </c>
      <c r="I134" s="219"/>
      <c r="J134" s="220">
        <f>ROUND(I134*H134,2)</f>
        <v>0</v>
      </c>
      <c r="K134" s="216" t="s">
        <v>117</v>
      </c>
      <c r="L134" s="40"/>
      <c r="M134" s="221" t="s">
        <v>1</v>
      </c>
      <c r="N134" s="222" t="s">
        <v>38</v>
      </c>
      <c r="O134" s="83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AR134" s="225" t="s">
        <v>118</v>
      </c>
      <c r="AT134" s="225" t="s">
        <v>113</v>
      </c>
      <c r="AU134" s="225" t="s">
        <v>80</v>
      </c>
      <c r="AY134" s="14" t="s">
        <v>110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4" t="s">
        <v>78</v>
      </c>
      <c r="BK134" s="226">
        <f>ROUND(I134*H134,2)</f>
        <v>0</v>
      </c>
      <c r="BL134" s="14" t="s">
        <v>118</v>
      </c>
      <c r="BM134" s="225" t="s">
        <v>155</v>
      </c>
    </row>
    <row r="135" s="1" customFormat="1" ht="24" customHeight="1">
      <c r="B135" s="35"/>
      <c r="C135" s="214" t="s">
        <v>156</v>
      </c>
      <c r="D135" s="214" t="s">
        <v>113</v>
      </c>
      <c r="E135" s="215" t="s">
        <v>157</v>
      </c>
      <c r="F135" s="216" t="s">
        <v>158</v>
      </c>
      <c r="G135" s="217" t="s">
        <v>116</v>
      </c>
      <c r="H135" s="218">
        <v>875.58600000000001</v>
      </c>
      <c r="I135" s="219"/>
      <c r="J135" s="220">
        <f>ROUND(I135*H135,2)</f>
        <v>0</v>
      </c>
      <c r="K135" s="216" t="s">
        <v>117</v>
      </c>
      <c r="L135" s="40"/>
      <c r="M135" s="221" t="s">
        <v>1</v>
      </c>
      <c r="N135" s="222" t="s">
        <v>38</v>
      </c>
      <c r="O135" s="83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118</v>
      </c>
      <c r="AT135" s="225" t="s">
        <v>113</v>
      </c>
      <c r="AU135" s="225" t="s">
        <v>80</v>
      </c>
      <c r="AY135" s="14" t="s">
        <v>110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4" t="s">
        <v>78</v>
      </c>
      <c r="BK135" s="226">
        <f>ROUND(I135*H135,2)</f>
        <v>0</v>
      </c>
      <c r="BL135" s="14" t="s">
        <v>118</v>
      </c>
      <c r="BM135" s="225" t="s">
        <v>159</v>
      </c>
    </row>
    <row r="136" s="1" customFormat="1" ht="24" customHeight="1">
      <c r="B136" s="35"/>
      <c r="C136" s="214" t="s">
        <v>160</v>
      </c>
      <c r="D136" s="214" t="s">
        <v>113</v>
      </c>
      <c r="E136" s="215" t="s">
        <v>161</v>
      </c>
      <c r="F136" s="216" t="s">
        <v>162</v>
      </c>
      <c r="G136" s="217" t="s">
        <v>116</v>
      </c>
      <c r="H136" s="218">
        <v>875.58600000000001</v>
      </c>
      <c r="I136" s="219"/>
      <c r="J136" s="220">
        <f>ROUND(I136*H136,2)</f>
        <v>0</v>
      </c>
      <c r="K136" s="216" t="s">
        <v>117</v>
      </c>
      <c r="L136" s="40"/>
      <c r="M136" s="221" t="s">
        <v>1</v>
      </c>
      <c r="N136" s="222" t="s">
        <v>38</v>
      </c>
      <c r="O136" s="83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AR136" s="225" t="s">
        <v>118</v>
      </c>
      <c r="AT136" s="225" t="s">
        <v>113</v>
      </c>
      <c r="AU136" s="225" t="s">
        <v>80</v>
      </c>
      <c r="AY136" s="14" t="s">
        <v>110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4" t="s">
        <v>78</v>
      </c>
      <c r="BK136" s="226">
        <f>ROUND(I136*H136,2)</f>
        <v>0</v>
      </c>
      <c r="BL136" s="14" t="s">
        <v>118</v>
      </c>
      <c r="BM136" s="225" t="s">
        <v>163</v>
      </c>
    </row>
    <row r="137" s="1" customFormat="1" ht="24" customHeight="1">
      <c r="B137" s="35"/>
      <c r="C137" s="214" t="s">
        <v>164</v>
      </c>
      <c r="D137" s="214" t="s">
        <v>113</v>
      </c>
      <c r="E137" s="215" t="s">
        <v>165</v>
      </c>
      <c r="F137" s="216" t="s">
        <v>166</v>
      </c>
      <c r="G137" s="217" t="s">
        <v>116</v>
      </c>
      <c r="H137" s="218">
        <v>875.58600000000001</v>
      </c>
      <c r="I137" s="219"/>
      <c r="J137" s="220">
        <f>ROUND(I137*H137,2)</f>
        <v>0</v>
      </c>
      <c r="K137" s="216" t="s">
        <v>117</v>
      </c>
      <c r="L137" s="40"/>
      <c r="M137" s="221" t="s">
        <v>1</v>
      </c>
      <c r="N137" s="222" t="s">
        <v>38</v>
      </c>
      <c r="O137" s="83"/>
      <c r="P137" s="223">
        <f>O137*H137</f>
        <v>0</v>
      </c>
      <c r="Q137" s="223">
        <v>0.00158</v>
      </c>
      <c r="R137" s="223">
        <f>Q137*H137</f>
        <v>1.3834258800000001</v>
      </c>
      <c r="S137" s="223">
        <v>0</v>
      </c>
      <c r="T137" s="224">
        <f>S137*H137</f>
        <v>0</v>
      </c>
      <c r="AR137" s="225" t="s">
        <v>118</v>
      </c>
      <c r="AT137" s="225" t="s">
        <v>113</v>
      </c>
      <c r="AU137" s="225" t="s">
        <v>80</v>
      </c>
      <c r="AY137" s="14" t="s">
        <v>110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4" t="s">
        <v>78</v>
      </c>
      <c r="BK137" s="226">
        <f>ROUND(I137*H137,2)</f>
        <v>0</v>
      </c>
      <c r="BL137" s="14" t="s">
        <v>118</v>
      </c>
      <c r="BM137" s="225" t="s">
        <v>167</v>
      </c>
    </row>
    <row r="138" s="1" customFormat="1" ht="24" customHeight="1">
      <c r="B138" s="35"/>
      <c r="C138" s="214" t="s">
        <v>168</v>
      </c>
      <c r="D138" s="214" t="s">
        <v>113</v>
      </c>
      <c r="E138" s="215" t="s">
        <v>169</v>
      </c>
      <c r="F138" s="216" t="s">
        <v>170</v>
      </c>
      <c r="G138" s="217" t="s">
        <v>116</v>
      </c>
      <c r="H138" s="218">
        <v>875.58600000000001</v>
      </c>
      <c r="I138" s="219"/>
      <c r="J138" s="220">
        <f>ROUND(I138*H138,2)</f>
        <v>0</v>
      </c>
      <c r="K138" s="216" t="s">
        <v>117</v>
      </c>
      <c r="L138" s="40"/>
      <c r="M138" s="221" t="s">
        <v>1</v>
      </c>
      <c r="N138" s="222" t="s">
        <v>38</v>
      </c>
      <c r="O138" s="83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AR138" s="225" t="s">
        <v>118</v>
      </c>
      <c r="AT138" s="225" t="s">
        <v>113</v>
      </c>
      <c r="AU138" s="225" t="s">
        <v>80</v>
      </c>
      <c r="AY138" s="14" t="s">
        <v>110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4" t="s">
        <v>78</v>
      </c>
      <c r="BK138" s="226">
        <f>ROUND(I138*H138,2)</f>
        <v>0</v>
      </c>
      <c r="BL138" s="14" t="s">
        <v>118</v>
      </c>
      <c r="BM138" s="225" t="s">
        <v>171</v>
      </c>
    </row>
    <row r="139" s="1" customFormat="1" ht="24" customHeight="1">
      <c r="B139" s="35"/>
      <c r="C139" s="214" t="s">
        <v>8</v>
      </c>
      <c r="D139" s="214" t="s">
        <v>113</v>
      </c>
      <c r="E139" s="215" t="s">
        <v>172</v>
      </c>
      <c r="F139" s="216" t="s">
        <v>173</v>
      </c>
      <c r="G139" s="217" t="s">
        <v>116</v>
      </c>
      <c r="H139" s="218">
        <v>875.58600000000001</v>
      </c>
      <c r="I139" s="219"/>
      <c r="J139" s="220">
        <f>ROUND(I139*H139,2)</f>
        <v>0</v>
      </c>
      <c r="K139" s="216" t="s">
        <v>117</v>
      </c>
      <c r="L139" s="40"/>
      <c r="M139" s="221" t="s">
        <v>1</v>
      </c>
      <c r="N139" s="222" t="s">
        <v>38</v>
      </c>
      <c r="O139" s="83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AR139" s="225" t="s">
        <v>118</v>
      </c>
      <c r="AT139" s="225" t="s">
        <v>113</v>
      </c>
      <c r="AU139" s="225" t="s">
        <v>80</v>
      </c>
      <c r="AY139" s="14" t="s">
        <v>110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4" t="s">
        <v>78</v>
      </c>
      <c r="BK139" s="226">
        <f>ROUND(I139*H139,2)</f>
        <v>0</v>
      </c>
      <c r="BL139" s="14" t="s">
        <v>118</v>
      </c>
      <c r="BM139" s="225" t="s">
        <v>174</v>
      </c>
    </row>
    <row r="140" s="1" customFormat="1" ht="24" customHeight="1">
      <c r="B140" s="35"/>
      <c r="C140" s="214" t="s">
        <v>175</v>
      </c>
      <c r="D140" s="214" t="s">
        <v>113</v>
      </c>
      <c r="E140" s="215" t="s">
        <v>176</v>
      </c>
      <c r="F140" s="216" t="s">
        <v>177</v>
      </c>
      <c r="G140" s="217" t="s">
        <v>116</v>
      </c>
      <c r="H140" s="218">
        <v>875.58600000000001</v>
      </c>
      <c r="I140" s="219"/>
      <c r="J140" s="220">
        <f>ROUND(I140*H140,2)</f>
        <v>0</v>
      </c>
      <c r="K140" s="216" t="s">
        <v>117</v>
      </c>
      <c r="L140" s="40"/>
      <c r="M140" s="221" t="s">
        <v>1</v>
      </c>
      <c r="N140" s="222" t="s">
        <v>38</v>
      </c>
      <c r="O140" s="83"/>
      <c r="P140" s="223">
        <f>O140*H140</f>
        <v>0</v>
      </c>
      <c r="Q140" s="223">
        <v>0.00116</v>
      </c>
      <c r="R140" s="223">
        <f>Q140*H140</f>
        <v>1.01567976</v>
      </c>
      <c r="S140" s="223">
        <v>0</v>
      </c>
      <c r="T140" s="224">
        <f>S140*H140</f>
        <v>0</v>
      </c>
      <c r="AR140" s="225" t="s">
        <v>118</v>
      </c>
      <c r="AT140" s="225" t="s">
        <v>113</v>
      </c>
      <c r="AU140" s="225" t="s">
        <v>80</v>
      </c>
      <c r="AY140" s="14" t="s">
        <v>110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4" t="s">
        <v>78</v>
      </c>
      <c r="BK140" s="226">
        <f>ROUND(I140*H140,2)</f>
        <v>0</v>
      </c>
      <c r="BL140" s="14" t="s">
        <v>118</v>
      </c>
      <c r="BM140" s="225" t="s">
        <v>178</v>
      </c>
    </row>
    <row r="141" s="1" customFormat="1" ht="24" customHeight="1">
      <c r="B141" s="35"/>
      <c r="C141" s="214" t="s">
        <v>179</v>
      </c>
      <c r="D141" s="214" t="s">
        <v>113</v>
      </c>
      <c r="E141" s="215" t="s">
        <v>180</v>
      </c>
      <c r="F141" s="216" t="s">
        <v>181</v>
      </c>
      <c r="G141" s="217" t="s">
        <v>116</v>
      </c>
      <c r="H141" s="218">
        <v>875.58600000000001</v>
      </c>
      <c r="I141" s="219"/>
      <c r="J141" s="220">
        <f>ROUND(I141*H141,2)</f>
        <v>0</v>
      </c>
      <c r="K141" s="216" t="s">
        <v>117</v>
      </c>
      <c r="L141" s="40"/>
      <c r="M141" s="221" t="s">
        <v>1</v>
      </c>
      <c r="N141" s="222" t="s">
        <v>38</v>
      </c>
      <c r="O141" s="83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AR141" s="225" t="s">
        <v>118</v>
      </c>
      <c r="AT141" s="225" t="s">
        <v>113</v>
      </c>
      <c r="AU141" s="225" t="s">
        <v>80</v>
      </c>
      <c r="AY141" s="14" t="s">
        <v>110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4" t="s">
        <v>78</v>
      </c>
      <c r="BK141" s="226">
        <f>ROUND(I141*H141,2)</f>
        <v>0</v>
      </c>
      <c r="BL141" s="14" t="s">
        <v>118</v>
      </c>
      <c r="BM141" s="225" t="s">
        <v>182</v>
      </c>
    </row>
    <row r="142" s="1" customFormat="1" ht="24" customHeight="1">
      <c r="B142" s="35"/>
      <c r="C142" s="214" t="s">
        <v>183</v>
      </c>
      <c r="D142" s="214" t="s">
        <v>113</v>
      </c>
      <c r="E142" s="215" t="s">
        <v>184</v>
      </c>
      <c r="F142" s="216" t="s">
        <v>185</v>
      </c>
      <c r="G142" s="217" t="s">
        <v>116</v>
      </c>
      <c r="H142" s="218">
        <v>875.58600000000001</v>
      </c>
      <c r="I142" s="219"/>
      <c r="J142" s="220">
        <f>ROUND(I142*H142,2)</f>
        <v>0</v>
      </c>
      <c r="K142" s="216" t="s">
        <v>117</v>
      </c>
      <c r="L142" s="40"/>
      <c r="M142" s="221" t="s">
        <v>1</v>
      </c>
      <c r="N142" s="222" t="s">
        <v>38</v>
      </c>
      <c r="O142" s="83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AR142" s="225" t="s">
        <v>118</v>
      </c>
      <c r="AT142" s="225" t="s">
        <v>113</v>
      </c>
      <c r="AU142" s="225" t="s">
        <v>80</v>
      </c>
      <c r="AY142" s="14" t="s">
        <v>110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4" t="s">
        <v>78</v>
      </c>
      <c r="BK142" s="226">
        <f>ROUND(I142*H142,2)</f>
        <v>0</v>
      </c>
      <c r="BL142" s="14" t="s">
        <v>118</v>
      </c>
      <c r="BM142" s="225" t="s">
        <v>186</v>
      </c>
    </row>
    <row r="143" s="1" customFormat="1" ht="16.5" customHeight="1">
      <c r="B143" s="35"/>
      <c r="C143" s="214" t="s">
        <v>187</v>
      </c>
      <c r="D143" s="214" t="s">
        <v>113</v>
      </c>
      <c r="E143" s="215" t="s">
        <v>188</v>
      </c>
      <c r="F143" s="216" t="s">
        <v>189</v>
      </c>
      <c r="G143" s="217" t="s">
        <v>190</v>
      </c>
      <c r="H143" s="218">
        <v>2428.4870000000001</v>
      </c>
      <c r="I143" s="219"/>
      <c r="J143" s="220">
        <f>ROUND(I143*H143,2)</f>
        <v>0</v>
      </c>
      <c r="K143" s="216" t="s">
        <v>1</v>
      </c>
      <c r="L143" s="40"/>
      <c r="M143" s="221" t="s">
        <v>1</v>
      </c>
      <c r="N143" s="222" t="s">
        <v>38</v>
      </c>
      <c r="O143" s="83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AR143" s="225" t="s">
        <v>118</v>
      </c>
      <c r="AT143" s="225" t="s">
        <v>113</v>
      </c>
      <c r="AU143" s="225" t="s">
        <v>80</v>
      </c>
      <c r="AY143" s="14" t="s">
        <v>110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4" t="s">
        <v>78</v>
      </c>
      <c r="BK143" s="226">
        <f>ROUND(I143*H143,2)</f>
        <v>0</v>
      </c>
      <c r="BL143" s="14" t="s">
        <v>118</v>
      </c>
      <c r="BM143" s="225" t="s">
        <v>191</v>
      </c>
    </row>
    <row r="144" s="11" customFormat="1" ht="22.8" customHeight="1">
      <c r="B144" s="198"/>
      <c r="C144" s="199"/>
      <c r="D144" s="200" t="s">
        <v>72</v>
      </c>
      <c r="E144" s="212" t="s">
        <v>192</v>
      </c>
      <c r="F144" s="212" t="s">
        <v>193</v>
      </c>
      <c r="G144" s="199"/>
      <c r="H144" s="199"/>
      <c r="I144" s="202"/>
      <c r="J144" s="213">
        <f>BK144</f>
        <v>0</v>
      </c>
      <c r="K144" s="199"/>
      <c r="L144" s="204"/>
      <c r="M144" s="205"/>
      <c r="N144" s="206"/>
      <c r="O144" s="206"/>
      <c r="P144" s="207">
        <f>SUM(P145:P149)</f>
        <v>0</v>
      </c>
      <c r="Q144" s="206"/>
      <c r="R144" s="207">
        <f>SUM(R145:R149)</f>
        <v>0</v>
      </c>
      <c r="S144" s="206"/>
      <c r="T144" s="208">
        <f>SUM(T145:T149)</f>
        <v>0</v>
      </c>
      <c r="AR144" s="209" t="s">
        <v>78</v>
      </c>
      <c r="AT144" s="210" t="s">
        <v>72</v>
      </c>
      <c r="AU144" s="210" t="s">
        <v>78</v>
      </c>
      <c r="AY144" s="209" t="s">
        <v>110</v>
      </c>
      <c r="BK144" s="211">
        <f>SUM(BK145:BK149)</f>
        <v>0</v>
      </c>
    </row>
    <row r="145" s="1" customFormat="1" ht="24" customHeight="1">
      <c r="B145" s="35"/>
      <c r="C145" s="214" t="s">
        <v>194</v>
      </c>
      <c r="D145" s="214" t="s">
        <v>113</v>
      </c>
      <c r="E145" s="215" t="s">
        <v>195</v>
      </c>
      <c r="F145" s="216" t="s">
        <v>196</v>
      </c>
      <c r="G145" s="217" t="s">
        <v>197</v>
      </c>
      <c r="H145" s="218">
        <v>57.789000000000001</v>
      </c>
      <c r="I145" s="219"/>
      <c r="J145" s="220">
        <f>ROUND(I145*H145,2)</f>
        <v>0</v>
      </c>
      <c r="K145" s="216" t="s">
        <v>117</v>
      </c>
      <c r="L145" s="40"/>
      <c r="M145" s="221" t="s">
        <v>1</v>
      </c>
      <c r="N145" s="222" t="s">
        <v>38</v>
      </c>
      <c r="O145" s="83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225" t="s">
        <v>118</v>
      </c>
      <c r="AT145" s="225" t="s">
        <v>113</v>
      </c>
      <c r="AU145" s="225" t="s">
        <v>80</v>
      </c>
      <c r="AY145" s="14" t="s">
        <v>110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4" t="s">
        <v>78</v>
      </c>
      <c r="BK145" s="226">
        <f>ROUND(I145*H145,2)</f>
        <v>0</v>
      </c>
      <c r="BL145" s="14" t="s">
        <v>118</v>
      </c>
      <c r="BM145" s="225" t="s">
        <v>198</v>
      </c>
    </row>
    <row r="146" s="1" customFormat="1" ht="24" customHeight="1">
      <c r="B146" s="35"/>
      <c r="C146" s="214" t="s">
        <v>7</v>
      </c>
      <c r="D146" s="214" t="s">
        <v>113</v>
      </c>
      <c r="E146" s="215" t="s">
        <v>199</v>
      </c>
      <c r="F146" s="216" t="s">
        <v>200</v>
      </c>
      <c r="G146" s="217" t="s">
        <v>197</v>
      </c>
      <c r="H146" s="218">
        <v>57.789000000000001</v>
      </c>
      <c r="I146" s="219"/>
      <c r="J146" s="220">
        <f>ROUND(I146*H146,2)</f>
        <v>0</v>
      </c>
      <c r="K146" s="216" t="s">
        <v>117</v>
      </c>
      <c r="L146" s="40"/>
      <c r="M146" s="221" t="s">
        <v>1</v>
      </c>
      <c r="N146" s="222" t="s">
        <v>38</v>
      </c>
      <c r="O146" s="83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225" t="s">
        <v>118</v>
      </c>
      <c r="AT146" s="225" t="s">
        <v>113</v>
      </c>
      <c r="AU146" s="225" t="s">
        <v>80</v>
      </c>
      <c r="AY146" s="14" t="s">
        <v>110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4" t="s">
        <v>78</v>
      </c>
      <c r="BK146" s="226">
        <f>ROUND(I146*H146,2)</f>
        <v>0</v>
      </c>
      <c r="BL146" s="14" t="s">
        <v>118</v>
      </c>
      <c r="BM146" s="225" t="s">
        <v>201</v>
      </c>
    </row>
    <row r="147" s="1" customFormat="1" ht="24" customHeight="1">
      <c r="B147" s="35"/>
      <c r="C147" s="214" t="s">
        <v>202</v>
      </c>
      <c r="D147" s="214" t="s">
        <v>113</v>
      </c>
      <c r="E147" s="215" t="s">
        <v>203</v>
      </c>
      <c r="F147" s="216" t="s">
        <v>204</v>
      </c>
      <c r="G147" s="217" t="s">
        <v>197</v>
      </c>
      <c r="H147" s="218">
        <v>866.83500000000004</v>
      </c>
      <c r="I147" s="219"/>
      <c r="J147" s="220">
        <f>ROUND(I147*H147,2)</f>
        <v>0</v>
      </c>
      <c r="K147" s="216" t="s">
        <v>117</v>
      </c>
      <c r="L147" s="40"/>
      <c r="M147" s="221" t="s">
        <v>1</v>
      </c>
      <c r="N147" s="222" t="s">
        <v>38</v>
      </c>
      <c r="O147" s="83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AR147" s="225" t="s">
        <v>118</v>
      </c>
      <c r="AT147" s="225" t="s">
        <v>113</v>
      </c>
      <c r="AU147" s="225" t="s">
        <v>80</v>
      </c>
      <c r="AY147" s="14" t="s">
        <v>110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4" t="s">
        <v>78</v>
      </c>
      <c r="BK147" s="226">
        <f>ROUND(I147*H147,2)</f>
        <v>0</v>
      </c>
      <c r="BL147" s="14" t="s">
        <v>118</v>
      </c>
      <c r="BM147" s="225" t="s">
        <v>205</v>
      </c>
    </row>
    <row r="148" s="12" customFormat="1">
      <c r="B148" s="227"/>
      <c r="C148" s="228"/>
      <c r="D148" s="229" t="s">
        <v>127</v>
      </c>
      <c r="E148" s="228"/>
      <c r="F148" s="230" t="s">
        <v>206</v>
      </c>
      <c r="G148" s="228"/>
      <c r="H148" s="231">
        <v>866.83500000000004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127</v>
      </c>
      <c r="AU148" s="237" t="s">
        <v>80</v>
      </c>
      <c r="AV148" s="12" t="s">
        <v>80</v>
      </c>
      <c r="AW148" s="12" t="s">
        <v>4</v>
      </c>
      <c r="AX148" s="12" t="s">
        <v>78</v>
      </c>
      <c r="AY148" s="237" t="s">
        <v>110</v>
      </c>
    </row>
    <row r="149" s="1" customFormat="1" ht="36" customHeight="1">
      <c r="B149" s="35"/>
      <c r="C149" s="214" t="s">
        <v>207</v>
      </c>
      <c r="D149" s="214" t="s">
        <v>113</v>
      </c>
      <c r="E149" s="215" t="s">
        <v>208</v>
      </c>
      <c r="F149" s="216" t="s">
        <v>209</v>
      </c>
      <c r="G149" s="217" t="s">
        <v>197</v>
      </c>
      <c r="H149" s="218">
        <v>57.762</v>
      </c>
      <c r="I149" s="219"/>
      <c r="J149" s="220">
        <f>ROUND(I149*H149,2)</f>
        <v>0</v>
      </c>
      <c r="K149" s="216" t="s">
        <v>117</v>
      </c>
      <c r="L149" s="40"/>
      <c r="M149" s="221" t="s">
        <v>1</v>
      </c>
      <c r="N149" s="222" t="s">
        <v>38</v>
      </c>
      <c r="O149" s="83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25" t="s">
        <v>118</v>
      </c>
      <c r="AT149" s="225" t="s">
        <v>113</v>
      </c>
      <c r="AU149" s="225" t="s">
        <v>80</v>
      </c>
      <c r="AY149" s="14" t="s">
        <v>110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4" t="s">
        <v>78</v>
      </c>
      <c r="BK149" s="226">
        <f>ROUND(I149*H149,2)</f>
        <v>0</v>
      </c>
      <c r="BL149" s="14" t="s">
        <v>118</v>
      </c>
      <c r="BM149" s="225" t="s">
        <v>210</v>
      </c>
    </row>
    <row r="150" s="11" customFormat="1" ht="22.8" customHeight="1">
      <c r="B150" s="198"/>
      <c r="C150" s="199"/>
      <c r="D150" s="200" t="s">
        <v>72</v>
      </c>
      <c r="E150" s="212" t="s">
        <v>211</v>
      </c>
      <c r="F150" s="212" t="s">
        <v>212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SUM(P151:P152)</f>
        <v>0</v>
      </c>
      <c r="Q150" s="206"/>
      <c r="R150" s="207">
        <f>SUM(R151:R152)</f>
        <v>0</v>
      </c>
      <c r="S150" s="206"/>
      <c r="T150" s="208">
        <f>SUM(T151:T152)</f>
        <v>0</v>
      </c>
      <c r="AR150" s="209" t="s">
        <v>78</v>
      </c>
      <c r="AT150" s="210" t="s">
        <v>72</v>
      </c>
      <c r="AU150" s="210" t="s">
        <v>78</v>
      </c>
      <c r="AY150" s="209" t="s">
        <v>110</v>
      </c>
      <c r="BK150" s="211">
        <f>SUM(BK151:BK152)</f>
        <v>0</v>
      </c>
    </row>
    <row r="151" s="1" customFormat="1" ht="16.5" customHeight="1">
      <c r="B151" s="35"/>
      <c r="C151" s="214" t="s">
        <v>213</v>
      </c>
      <c r="D151" s="214" t="s">
        <v>113</v>
      </c>
      <c r="E151" s="215" t="s">
        <v>214</v>
      </c>
      <c r="F151" s="216" t="s">
        <v>215</v>
      </c>
      <c r="G151" s="217" t="s">
        <v>197</v>
      </c>
      <c r="H151" s="218">
        <v>56.225000000000001</v>
      </c>
      <c r="I151" s="219"/>
      <c r="J151" s="220">
        <f>ROUND(I151*H151,2)</f>
        <v>0</v>
      </c>
      <c r="K151" s="216" t="s">
        <v>117</v>
      </c>
      <c r="L151" s="40"/>
      <c r="M151" s="221" t="s">
        <v>1</v>
      </c>
      <c r="N151" s="222" t="s">
        <v>38</v>
      </c>
      <c r="O151" s="83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25" t="s">
        <v>118</v>
      </c>
      <c r="AT151" s="225" t="s">
        <v>113</v>
      </c>
      <c r="AU151" s="225" t="s">
        <v>80</v>
      </c>
      <c r="AY151" s="14" t="s">
        <v>110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4" t="s">
        <v>78</v>
      </c>
      <c r="BK151" s="226">
        <f>ROUND(I151*H151,2)</f>
        <v>0</v>
      </c>
      <c r="BL151" s="14" t="s">
        <v>118</v>
      </c>
      <c r="BM151" s="225" t="s">
        <v>216</v>
      </c>
    </row>
    <row r="152" s="1" customFormat="1" ht="24" customHeight="1">
      <c r="B152" s="35"/>
      <c r="C152" s="214" t="s">
        <v>217</v>
      </c>
      <c r="D152" s="214" t="s">
        <v>113</v>
      </c>
      <c r="E152" s="215" t="s">
        <v>218</v>
      </c>
      <c r="F152" s="216" t="s">
        <v>219</v>
      </c>
      <c r="G152" s="217" t="s">
        <v>197</v>
      </c>
      <c r="H152" s="218">
        <v>56.225000000000001</v>
      </c>
      <c r="I152" s="219"/>
      <c r="J152" s="220">
        <f>ROUND(I152*H152,2)</f>
        <v>0</v>
      </c>
      <c r="K152" s="216" t="s">
        <v>117</v>
      </c>
      <c r="L152" s="40"/>
      <c r="M152" s="221" t="s">
        <v>1</v>
      </c>
      <c r="N152" s="222" t="s">
        <v>38</v>
      </c>
      <c r="O152" s="83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AR152" s="225" t="s">
        <v>118</v>
      </c>
      <c r="AT152" s="225" t="s">
        <v>113</v>
      </c>
      <c r="AU152" s="225" t="s">
        <v>80</v>
      </c>
      <c r="AY152" s="14" t="s">
        <v>110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4" t="s">
        <v>78</v>
      </c>
      <c r="BK152" s="226">
        <f>ROUND(I152*H152,2)</f>
        <v>0</v>
      </c>
      <c r="BL152" s="14" t="s">
        <v>118</v>
      </c>
      <c r="BM152" s="225" t="s">
        <v>220</v>
      </c>
    </row>
    <row r="153" s="11" customFormat="1" ht="25.92" customHeight="1">
      <c r="B153" s="198"/>
      <c r="C153" s="199"/>
      <c r="D153" s="200" t="s">
        <v>72</v>
      </c>
      <c r="E153" s="201" t="s">
        <v>221</v>
      </c>
      <c r="F153" s="201" t="s">
        <v>222</v>
      </c>
      <c r="G153" s="199"/>
      <c r="H153" s="199"/>
      <c r="I153" s="202"/>
      <c r="J153" s="203">
        <f>BK153</f>
        <v>0</v>
      </c>
      <c r="K153" s="199"/>
      <c r="L153" s="204"/>
      <c r="M153" s="205"/>
      <c r="N153" s="206"/>
      <c r="O153" s="206"/>
      <c r="P153" s="207">
        <f>P154</f>
        <v>0</v>
      </c>
      <c r="Q153" s="206"/>
      <c r="R153" s="207">
        <f>R154</f>
        <v>0</v>
      </c>
      <c r="S153" s="206"/>
      <c r="T153" s="208">
        <f>T154</f>
        <v>0</v>
      </c>
      <c r="AR153" s="209" t="s">
        <v>80</v>
      </c>
      <c r="AT153" s="210" t="s">
        <v>72</v>
      </c>
      <c r="AU153" s="210" t="s">
        <v>73</v>
      </c>
      <c r="AY153" s="209" t="s">
        <v>110</v>
      </c>
      <c r="BK153" s="211">
        <f>BK154</f>
        <v>0</v>
      </c>
    </row>
    <row r="154" s="11" customFormat="1" ht="22.8" customHeight="1">
      <c r="B154" s="198"/>
      <c r="C154" s="199"/>
      <c r="D154" s="200" t="s">
        <v>72</v>
      </c>
      <c r="E154" s="212" t="s">
        <v>223</v>
      </c>
      <c r="F154" s="212" t="s">
        <v>224</v>
      </c>
      <c r="G154" s="199"/>
      <c r="H154" s="199"/>
      <c r="I154" s="202"/>
      <c r="J154" s="213">
        <f>BK154</f>
        <v>0</v>
      </c>
      <c r="K154" s="199"/>
      <c r="L154" s="204"/>
      <c r="M154" s="205"/>
      <c r="N154" s="206"/>
      <c r="O154" s="206"/>
      <c r="P154" s="207">
        <f>P155</f>
        <v>0</v>
      </c>
      <c r="Q154" s="206"/>
      <c r="R154" s="207">
        <f>R155</f>
        <v>0</v>
      </c>
      <c r="S154" s="206"/>
      <c r="T154" s="208">
        <f>T155</f>
        <v>0</v>
      </c>
      <c r="AR154" s="209" t="s">
        <v>80</v>
      </c>
      <c r="AT154" s="210" t="s">
        <v>72</v>
      </c>
      <c r="AU154" s="210" t="s">
        <v>78</v>
      </c>
      <c r="AY154" s="209" t="s">
        <v>110</v>
      </c>
      <c r="BK154" s="211">
        <f>BK155</f>
        <v>0</v>
      </c>
    </row>
    <row r="155" s="1" customFormat="1" ht="16.5" customHeight="1">
      <c r="B155" s="35"/>
      <c r="C155" s="214" t="s">
        <v>225</v>
      </c>
      <c r="D155" s="214" t="s">
        <v>113</v>
      </c>
      <c r="E155" s="215" t="s">
        <v>223</v>
      </c>
      <c r="F155" s="216" t="s">
        <v>226</v>
      </c>
      <c r="G155" s="217" t="s">
        <v>227</v>
      </c>
      <c r="H155" s="218">
        <v>10419.629999999999</v>
      </c>
      <c r="I155" s="219"/>
      <c r="J155" s="220">
        <f>ROUND(I155*H155,2)</f>
        <v>0</v>
      </c>
      <c r="K155" s="216" t="s">
        <v>1</v>
      </c>
      <c r="L155" s="40"/>
      <c r="M155" s="221" t="s">
        <v>1</v>
      </c>
      <c r="N155" s="222" t="s">
        <v>38</v>
      </c>
      <c r="O155" s="83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25" t="s">
        <v>175</v>
      </c>
      <c r="AT155" s="225" t="s">
        <v>113</v>
      </c>
      <c r="AU155" s="225" t="s">
        <v>80</v>
      </c>
      <c r="AY155" s="14" t="s">
        <v>110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4" t="s">
        <v>78</v>
      </c>
      <c r="BK155" s="226">
        <f>ROUND(I155*H155,2)</f>
        <v>0</v>
      </c>
      <c r="BL155" s="14" t="s">
        <v>175</v>
      </c>
      <c r="BM155" s="225" t="s">
        <v>228</v>
      </c>
    </row>
    <row r="156" s="11" customFormat="1" ht="25.92" customHeight="1">
      <c r="B156" s="198"/>
      <c r="C156" s="199"/>
      <c r="D156" s="200" t="s">
        <v>72</v>
      </c>
      <c r="E156" s="201" t="s">
        <v>229</v>
      </c>
      <c r="F156" s="201" t="s">
        <v>230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SUM(P157:P158)</f>
        <v>0</v>
      </c>
      <c r="Q156" s="206"/>
      <c r="R156" s="207">
        <f>SUM(R157:R158)</f>
        <v>0</v>
      </c>
      <c r="S156" s="206"/>
      <c r="T156" s="208">
        <f>SUM(T157:T158)</f>
        <v>0</v>
      </c>
      <c r="AR156" s="209" t="s">
        <v>134</v>
      </c>
      <c r="AT156" s="210" t="s">
        <v>72</v>
      </c>
      <c r="AU156" s="210" t="s">
        <v>73</v>
      </c>
      <c r="AY156" s="209" t="s">
        <v>110</v>
      </c>
      <c r="BK156" s="211">
        <f>SUM(BK157:BK158)</f>
        <v>0</v>
      </c>
    </row>
    <row r="157" s="1" customFormat="1" ht="16.5" customHeight="1">
      <c r="B157" s="35"/>
      <c r="C157" s="214" t="s">
        <v>231</v>
      </c>
      <c r="D157" s="214" t="s">
        <v>113</v>
      </c>
      <c r="E157" s="215" t="s">
        <v>232</v>
      </c>
      <c r="F157" s="216" t="s">
        <v>233</v>
      </c>
      <c r="G157" s="217" t="s">
        <v>234</v>
      </c>
      <c r="H157" s="238"/>
      <c r="I157" s="219"/>
      <c r="J157" s="220">
        <f>ROUND(I157*H157,2)</f>
        <v>0</v>
      </c>
      <c r="K157" s="216" t="s">
        <v>1</v>
      </c>
      <c r="L157" s="40"/>
      <c r="M157" s="221" t="s">
        <v>1</v>
      </c>
      <c r="N157" s="222" t="s">
        <v>38</v>
      </c>
      <c r="O157" s="83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25" t="s">
        <v>118</v>
      </c>
      <c r="AT157" s="225" t="s">
        <v>113</v>
      </c>
      <c r="AU157" s="225" t="s">
        <v>78</v>
      </c>
      <c r="AY157" s="14" t="s">
        <v>110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4" t="s">
        <v>78</v>
      </c>
      <c r="BK157" s="226">
        <f>ROUND(I157*H157,2)</f>
        <v>0</v>
      </c>
      <c r="BL157" s="14" t="s">
        <v>118</v>
      </c>
      <c r="BM157" s="225" t="s">
        <v>235</v>
      </c>
    </row>
    <row r="158" s="1" customFormat="1" ht="16.5" customHeight="1">
      <c r="B158" s="35"/>
      <c r="C158" s="214" t="s">
        <v>236</v>
      </c>
      <c r="D158" s="214" t="s">
        <v>113</v>
      </c>
      <c r="E158" s="215" t="s">
        <v>237</v>
      </c>
      <c r="F158" s="216" t="s">
        <v>238</v>
      </c>
      <c r="G158" s="217" t="s">
        <v>234</v>
      </c>
      <c r="H158" s="238"/>
      <c r="I158" s="219"/>
      <c r="J158" s="220">
        <f>ROUND(I158*H158,2)</f>
        <v>0</v>
      </c>
      <c r="K158" s="216" t="s">
        <v>1</v>
      </c>
      <c r="L158" s="40"/>
      <c r="M158" s="239" t="s">
        <v>1</v>
      </c>
      <c r="N158" s="240" t="s">
        <v>38</v>
      </c>
      <c r="O158" s="241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AR158" s="225" t="s">
        <v>118</v>
      </c>
      <c r="AT158" s="225" t="s">
        <v>113</v>
      </c>
      <c r="AU158" s="225" t="s">
        <v>78</v>
      </c>
      <c r="AY158" s="14" t="s">
        <v>110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4" t="s">
        <v>78</v>
      </c>
      <c r="BK158" s="226">
        <f>ROUND(I158*H158,2)</f>
        <v>0</v>
      </c>
      <c r="BL158" s="14" t="s">
        <v>118</v>
      </c>
      <c r="BM158" s="225" t="s">
        <v>239</v>
      </c>
    </row>
    <row r="159" s="1" customFormat="1" ht="6.96" customHeight="1">
      <c r="B159" s="58"/>
      <c r="C159" s="59"/>
      <c r="D159" s="59"/>
      <c r="E159" s="59"/>
      <c r="F159" s="59"/>
      <c r="G159" s="59"/>
      <c r="H159" s="59"/>
      <c r="I159" s="164"/>
      <c r="J159" s="59"/>
      <c r="K159" s="59"/>
      <c r="L159" s="40"/>
    </row>
  </sheetData>
  <sheetProtection sheet="1" autoFilter="0" formatColumns="0" formatRows="0" objects="1" scenarios="1" spinCount="100000" saltValue="ymwsYYJgKZmdWFHawRyR/AxJOiB94GwvV2yRrV5zLNptvbJQ0LtR02leZi+yNksC0VmQxGVu+HmY2BvrKuzdiA==" hashValue="pypUSgM8eTsIkQ9w7n5MdoRvw/99hV9USzXeVL/mczhHjGoKhQU0trHWb7Q72atfJdRtcRDucaE6QGW+OAjCGQ==" algorithmName="SHA-512" password="CC35"/>
  <autoFilter ref="C119:K158"/>
  <mergeCells count="6">
    <mergeCell ref="E7:H7"/>
    <mergeCell ref="E16:H16"/>
    <mergeCell ref="E25:H25"/>
    <mergeCell ref="E85:H85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Intel\Admin</dc:creator>
  <cp:lastModifiedBy>Intel\Admin</cp:lastModifiedBy>
  <dcterms:created xsi:type="dcterms:W3CDTF">2023-03-06T06:40:57Z</dcterms:created>
  <dcterms:modified xsi:type="dcterms:W3CDTF">2023-03-06T06:41:01Z</dcterms:modified>
</cp:coreProperties>
</file>