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240" yWindow="120" windowWidth="14940" windowHeight="9225" activeTab="0"/>
  </bookViews>
  <sheets>
    <sheet name="Rekapitulace" sheetId="1" r:id="rId1"/>
    <sheet name="001_001.1.ZH" sheetId="2" r:id="rId2"/>
    <sheet name="001_001.2.ZV" sheetId="3" r:id="rId3"/>
    <sheet name="SO 001.ZH" sheetId="4" r:id="rId4"/>
    <sheet name="SO 101_101.1_ZH" sheetId="5" r:id="rId5"/>
    <sheet name="SO 101_101.2_ZV" sheetId="6" r:id="rId6"/>
    <sheet name="SO 101_101.3_ZH" sheetId="7" r:id="rId7"/>
    <sheet name="SO 101_101.4_ZH" sheetId="8" r:id="rId8"/>
    <sheet name="SO 101_101.5_ZH" sheetId="9" r:id="rId9"/>
    <sheet name="SO 101_101.6_ZH" sheetId="10" r:id="rId10"/>
    <sheet name="SO 101_101.7_(0)" sheetId="11" r:id="rId11"/>
    <sheet name="SO 101_101.7_(1)" sheetId="12" r:id="rId12"/>
    <sheet name="SO 101_101.7_(2)" sheetId="13" r:id="rId13"/>
    <sheet name="SO 101_101.7_(3)" sheetId="14" r:id="rId14"/>
    <sheet name="SO 101_101.7_(4)" sheetId="15" r:id="rId15"/>
    <sheet name="SO 101_101.7_(5)" sheetId="16" r:id="rId16"/>
    <sheet name="SO 102_102.1_ZH" sheetId="17" r:id="rId17"/>
    <sheet name="SO 102_102.2_ZH" sheetId="18" r:id="rId18"/>
    <sheet name="SO 102_102.3_ZV" sheetId="19" r:id="rId19"/>
    <sheet name="SO 102_102.4_ZH" sheetId="20" r:id="rId20"/>
    <sheet name="SO 102_102.5_ZH" sheetId="21" r:id="rId21"/>
    <sheet name="SO 102_102.6_ZV" sheetId="22" r:id="rId22"/>
    <sheet name="SO 102_102.7_N" sheetId="23" r:id="rId23"/>
    <sheet name="SO 102_102.8_ZV" sheetId="24" r:id="rId24"/>
    <sheet name="SO 102_103.9_(0)" sheetId="25" r:id="rId25"/>
    <sheet name="SO 102_103.9_(1)" sheetId="26" r:id="rId26"/>
    <sheet name="SO 102_103.9_(2)" sheetId="27" r:id="rId27"/>
    <sheet name="SO 102_103.9_(3)" sheetId="28" r:id="rId28"/>
    <sheet name="SO 102_103.9_(4)" sheetId="29" r:id="rId29"/>
    <sheet name="SO 102_103.9_(5)" sheetId="30" r:id="rId30"/>
    <sheet name="SO 103_103.1_ZH" sheetId="31" r:id="rId31"/>
    <sheet name="SO 103_103.2_ZV" sheetId="32" r:id="rId32"/>
    <sheet name="SO 103_103.3_ZH" sheetId="33" r:id="rId33"/>
    <sheet name="SO 103_103.4_ZH" sheetId="34" r:id="rId34"/>
    <sheet name="SO 103_103.5_ZH" sheetId="35" r:id="rId35"/>
    <sheet name="SO 103_103.6_ZH" sheetId="36" r:id="rId36"/>
    <sheet name="SO 103_103.7_ZH" sheetId="37" r:id="rId37"/>
    <sheet name="SO 103_103.8_ZH" sheetId="38" r:id="rId38"/>
    <sheet name="SO 103_103.9_(0)" sheetId="39" r:id="rId39"/>
    <sheet name="SO 103_103.9_(1)" sheetId="40" r:id="rId40"/>
    <sheet name="SO 103_103.9_(2)" sheetId="41" r:id="rId41"/>
    <sheet name="SO 103_103.9_(3)" sheetId="42" r:id="rId42"/>
    <sheet name="SO 103_103.9_(4)" sheetId="43" r:id="rId43"/>
    <sheet name="SO 103_103.9_(5)" sheetId="44" r:id="rId44"/>
    <sheet name="SO 201.ZH" sheetId="45" r:id="rId45"/>
    <sheet name="SO 401.ZV" sheetId="46" r:id="rId46"/>
    <sheet name="SO 801.ZV_101_ZV" sheetId="47" r:id="rId47"/>
    <sheet name="SO 801.ZV_102_ZV" sheetId="48" r:id="rId48"/>
    <sheet name="SO 801.ZV_103_ZV" sheetId="49" r:id="rId49"/>
    <sheet name="SO 901.ZV_901.1.Etapa" sheetId="50" r:id="rId50"/>
    <sheet name="SO 901.ZV_901.2.Etapa" sheetId="51" r:id="rId51"/>
    <sheet name="SO 901.ZV_SO 901.3" sheetId="52" r:id="rId52"/>
  </sheets>
  <definedNames/>
  <calcPr calcId="162913"/>
</workbook>
</file>

<file path=xl/sharedStrings.xml><?xml version="1.0" encoding="utf-8"?>
<sst xmlns="http://schemas.openxmlformats.org/spreadsheetml/2006/main" count="9638" uniqueCount="1356">
  <si>
    <t>Firma: Firma</t>
  </si>
  <si>
    <t>Soupis objektů s DPH</t>
  </si>
  <si>
    <t>Stavba: 2023_02_27 - Modernizace mostu ev. č. 317-005A Choceň</t>
  </si>
  <si>
    <t>Varianta: ZŘ - Základní řešení</t>
  </si>
  <si>
    <t>Odbytová cena:</t>
  </si>
  <si>
    <t>OC+DPH:</t>
  </si>
  <si>
    <t>Objekt</t>
  </si>
  <si>
    <t>Popis</t>
  </si>
  <si>
    <t>OC</t>
  </si>
  <si>
    <t>DPH</t>
  </si>
  <si>
    <t>OC+DPH</t>
  </si>
  <si>
    <t>ASPE10</t>
  </si>
  <si>
    <t>S</t>
  </si>
  <si>
    <t>Příloha k formuláři pro ocenění nabídky</t>
  </si>
  <si>
    <t xml:space="preserve">Stavba: </t>
  </si>
  <si>
    <t>2023_02_27</t>
  </si>
  <si>
    <t>Modernizace mostu ev. č. 317-005A Choceň</t>
  </si>
  <si>
    <t>O</t>
  </si>
  <si>
    <t>Objekt:</t>
  </si>
  <si>
    <t>001</t>
  </si>
  <si>
    <t>Všeobecné a předběžné položky</t>
  </si>
  <si>
    <t>O1</t>
  </si>
  <si>
    <t>Rozpočet:</t>
  </si>
  <si>
    <t>Zatřídění CZ-CPA:</t>
  </si>
  <si>
    <t>0,00</t>
  </si>
  <si>
    <t>15,00</t>
  </si>
  <si>
    <t>21,00</t>
  </si>
  <si>
    <t>3</t>
  </si>
  <si>
    <t>2</t>
  </si>
  <si>
    <t>001.1.ZH</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</si>
  <si>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</si>
  <si>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</si>
  <si>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</si>
  <si>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</si>
  <si>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</si>
  <si>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</si>
  <si>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</si>
  <si>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</si>
  <si>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</si>
  <si>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</si>
  <si>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</si>
  <si>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</si>
  <si>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</si>
  <si>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</si>
  <si>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</si>
  <si>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</si>
  <si>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</si>
  <si>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</si>
  <si>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</si>
  <si>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</si>
  <si>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02620</t>
  </si>
  <si>
    <t/>
  </si>
  <si>
    <t>ZKOUŠENÍ KONSTRUKCÍ A PRACÍ NEZÁVISLOU ZKUŠEBNOU</t>
  </si>
  <si>
    <t>KČ</t>
  </si>
  <si>
    <t>PP</t>
  </si>
  <si>
    <t>.</t>
  </si>
  <si>
    <t>VV</t>
  </si>
  <si>
    <t>1=1,000 [A]</t>
  </si>
  <si>
    <t>TS</t>
  </si>
  <si>
    <t>zahrnuje veškeré náklady spojené s objednatelem požadovanými zkouškami</t>
  </si>
  <si>
    <t>02910</t>
  </si>
  <si>
    <t>OSTATNÍ POŽADAVKY - ZEMĚMĚŘIČSKÁ MĚŘENÍ</t>
  </si>
  <si>
    <t>KPL</t>
  </si>
  <si>
    <t>Geodetická činnost v průběhu provádění stavebních prací (geodet zhotovitele stavby) včetně vytyčení stavby a skutečného zjištění průběhu inženýrských sítí.  
Součástí je vybudování potřebné vytyčovací sítě. 
Zajištění inženýrských sítí během realizace stavby dle požadavku správců. Nutné vytyčení všech podzemních sítí s protokolárním zápisem příslušných správců. Přesnou polohu podzemních vedení ověřit ručně kopanými sondami. Podzemní plynovod, sdělovací kabely, elektrické vedení , vodovod, v trase příčné přechody. Přechody nutno ochránit. Zajištění stavby proti škodě na okolních pozemcích a objektech.</t>
  </si>
  <si>
    <t>zahrnuje veškeré náklady spojené s objednatelem požadovanými pracemi,  
- pro stanovení orientační investorské ceny určete jednotkovou cenu jako 1% odhadované ceny stavby</t>
  </si>
  <si>
    <t>029112</t>
  </si>
  <si>
    <t>OSTATNÍ POŽADAVKY - GEODETICKÉ ZAMĚŘENÍ - PLOŠNÉ</t>
  </si>
  <si>
    <t>HA</t>
  </si>
  <si>
    <t>geodetické zaměření vrstev pro určení kubatur vyrovnávek (dle zaměření příčných řezů v PD)</t>
  </si>
  <si>
    <t>1*0,2=0,200 [A]</t>
  </si>
  <si>
    <t>zahrnuje veškeré náklady spojené s objednatelem požadovanými pracemi</t>
  </si>
  <si>
    <t>029412</t>
  </si>
  <si>
    <t>OSTATNÍ POŽADAVKY - VYPRACOVÁNÍ MOSTNÍHO LISTU</t>
  </si>
  <si>
    <t>KUS</t>
  </si>
  <si>
    <t>Vypracování mostního listu ( dle ČSN 736220 a ČSN 736221)  včetně zápisu do BSM.  
Položka zahrnuje zpracování ML k SO 201.</t>
  </si>
  <si>
    <t>02943</t>
  </si>
  <si>
    <t>OSTATNÍ POŽADAVKY - VYPRACOVÁNÍ RDS</t>
  </si>
  <si>
    <t>Realizační dokumentace stavby v rozsahu dle požadavků objednatele včetně zapracování všech podmínek a požadavků stavebního povolení a podmínek stanovených zadávací dokumentací.  
Dokumentace bude zpracována pro všechny objekty dle čl. 6.1.2 (TKP D kap. 6, příl. 5); jejím předmětem je dokumentace všech zhotovovaných a pomocných konstrukcí a prací nutných ke stavbě objektu.  
Součástí je předání dokumentace v tištěné podobě v počtu 4 paré a předání v elektonické podobě (rozsah a uspořádání odpovídající podobě tištěné) v uzavřeném (PDF) a otevřeném formátu (DWG, XLS, DOC, apod.). 
Zahrnuje havarijní plán, protipovodňový plán a projekt dopravně inženýrských opatření.</t>
  </si>
  <si>
    <t>02944</t>
  </si>
  <si>
    <t>OSTAT POŽADAVKY - DOKUMENTACE SKUTEČ PROVEDENÍ V DIGIT FORMĚ</t>
  </si>
  <si>
    <t>V rozsahu dle přílohy č. 3 k vyhlášce č. 499/2006 Sb. ve smyslu § 125 odst. 6 stavebního zákona a dle vyhlášky 146/2008 Sb.  
Součástí je potřebné geodetické zaměření a zhotovení potřebných provozních a havarijních řádů.  
Součástí je předání dokumentace v tištěné podobě v počtu 3paré.</t>
  </si>
  <si>
    <t>7</t>
  </si>
  <si>
    <t>02945</t>
  </si>
  <si>
    <t>OSTAT POŽADAVKY - GEOMETRICKÝ PLÁN</t>
  </si>
  <si>
    <t>Zajištění geometrických plánů skutečného provedení objektů a inženýrských sítí  a geometrických plánů věcných břemen v požadovaném formátu s hranicemi pozemků jako podklad pro vklad do katastrální mapy pro evidenci změn na katastrálním úřadu. Tato dokumentace bude potvrzena příslušným katastrálním úřadem a předána v 6 ti vyhotovení v termínu dle potřeb investora.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</si>
  <si>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</si>
  <si>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8</t>
  </si>
  <si>
    <t>02950</t>
  </si>
  <si>
    <t>OSTATNÍ POŽADAVKY - POSUDKY, KONTROLY, REVIZNÍ ZPRÁVY</t>
  </si>
  <si>
    <t>Pasport dotčených komunikací a budov, př. ostatních objektů  před a po stavbě.</t>
  </si>
  <si>
    <t>02953</t>
  </si>
  <si>
    <t>OSTATNÍ POŽADAVKY - HLAVNÍ MOSTNÍ PROHLÍDKA</t>
  </si>
  <si>
    <t>Vypracování 1. mostní prohlídky ( dle ČSN 736220 a ČSN 736221)  včetně zápisu do BSM.  
Položka zahrnuje zpracování HMP SO 201</t>
  </si>
  <si>
    <t>položka zahrnuje : 
- úkony dle ČSN 73 6221 
- provedení hlavní mostní prohlídky oprávněnou fyzickou nebo právnickou osobou 
- vyhotovení záznamu (protokolu), který jednoznačně definuje stav mostu</t>
  </si>
  <si>
    <t>02971</t>
  </si>
  <si>
    <t>OSTAT POŽADAVKY - GEOTECHNICKÝ MONITORING NA POVRCHU</t>
  </si>
  <si>
    <t>Monitoring v průběhu stavebních prací pro speciální objekty - hluboké stavební jámy nebo odkryvy. 
Pro aktivní zónu komunikace na celou stavbu.</t>
  </si>
  <si>
    <t>11</t>
  </si>
  <si>
    <t>02991</t>
  </si>
  <si>
    <t>a</t>
  </si>
  <si>
    <t>OSTATNÍ POŽADAVKY - INFORMAČNÍ TABULE</t>
  </si>
  <si>
    <t>Informační tabule (billboard), specifikace :  
Dodávka, montáž a následná demontáž včetně odvozu informační tabule (bilboardu) o min. rozměrech 5,10 x 2,40 m. Jedná se o kompletní provedení, včetně údržby po celou dobu stavby. Tabule bude upevněna na nosiče z příhradové kce. a upevněna k dostatečně únosným přenosným nosičům dopravních značek, aby splňovala podmínky na tuhost a deformaci. Místo umístění a způsob následného odstranění bude dohodnut s investorem stavby před zahájením realizace stavebních prací. Vzhled tabule a obsah textů upřesní investor vítěznému uchazeči před  zahájením realizace stavby. Dodavatel si zajistí veškerá potřebná povolení k umístění informační tabule.</t>
  </si>
  <si>
    <t>Jeden úsek. Vždy na začátku a konci stavby. 
1*1=1,000 [A]</t>
  </si>
  <si>
    <t>položka zahrnuje: 
- dodání a osazení informačních tabulí v předepsaném provedení a množství s obsahem předepsaným zadavatelem 
- veškeré nosné a upevňovací konstrukce 
- demontáž a odvoz po skončení platnosti 
- případně nutné opravy poškozených částí během platnosti</t>
  </si>
  <si>
    <t>12</t>
  </si>
  <si>
    <t>b</t>
  </si>
  <si>
    <t>Trvalá pamětní deska, specifikace : Dodávka a montáž trvalé pamětních desky o rozměrech min.300 x 400mm - deska. Jedná se o kompletní provedení pamětní desky včetně dodání a osazení do kamene větších rozměrů (cca 1x0,5x0,5 m).  Tvar, materiál, vzhled a velikost upřesní investor stavby vítěznému uchazeči během realizace stavby. Místo umistění bude dohodnuto s investorem stavby při realizaci stavebních prací. Pamětní deska na kameni bude umístěna na viditelném místě v blízkosti silnice.</t>
  </si>
  <si>
    <t>položka zahrnuje: 
- dodání a osazení informačních tabulí v předepsaném provedení a množství s obsahem předepsaným zadavatelem 
- veškeré nosné a upevňovací konstrukce 
- případně nutné opravy poškozených částí během platnosti</t>
  </si>
  <si>
    <t>13</t>
  </si>
  <si>
    <t>03100</t>
  </si>
  <si>
    <t>ZAŘÍZENÍ STAVENIŠTĚ - ZŘÍZENÍ, PROVOZ, DEMONTÁŽ</t>
  </si>
  <si>
    <t>Kompletní zařízení staveniště pro celou stavbu  včetně zajištění potřebných povolení a rozhodnutí.  
Položka zahrnuje náklady spojené se staveništními komunikacemi, oplocením staveniště,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pracoviště.Poplatky a náklady   
za spotřebované energie, plyn a vodu atd. v době výstavby až do předání díla.Zajištění údržby veřejných komunikací a komunikací pro pěší v průběhu celé stavby, včetně případné zimní údržby.</t>
  </si>
  <si>
    <t>Dva úseky. 
2=2,000 [A]</t>
  </si>
  <si>
    <t>zahrnuje objednatelem povolené náklady na pořízení (event. pronájem), provozování, udržování a likvidaci zhotovitelova zařízení</t>
  </si>
  <si>
    <t>001.2.ZV</t>
  </si>
  <si>
    <t>02730</t>
  </si>
  <si>
    <t>POMOC PRÁCE ZŘÍZ NEBO ZAJIŠŤ OCHRANU INŽENÝRSKÝCH SÍTÍ</t>
  </si>
  <si>
    <t>Zajištění inženýrských sítí během realizace stavby dle požadavku správců. Nutné vytyčení všech podzemních sítí s protokolárním zápisem příslušných správců. Přesnou polohu podzemních vedení ověřit ručně kopanými sondami. Podzemní plynovod, sdělovací kabely, elektrické vedení, odvodňovací potrubí, vodovod, v trase příčné přechody. Přechody nutno ochránit. Zajištění stavby proti škodě na okolních pozemcích a objektech.</t>
  </si>
  <si>
    <t>zahrnuje veškeré náklady spojené s objednatelem požadovanými zařízeními</t>
  </si>
  <si>
    <t>029522</t>
  </si>
  <si>
    <t>OSTATNÍ POŽADAVKY - REVIZNÍ ZPRÁVY</t>
  </si>
  <si>
    <t>Pro SO 401</t>
  </si>
  <si>
    <t>SO 001.ZH</t>
  </si>
  <si>
    <t>Demolice - Most ev.č. 317-005A</t>
  </si>
  <si>
    <t>014102</t>
  </si>
  <si>
    <t>POPLATKY ZA SKLÁDKU</t>
  </si>
  <si>
    <t>T</t>
  </si>
  <si>
    <t>Zemina a kamení (17 05 04) Investor požaduje k fakturaci této položky doložit vážní lístky ze skládky a doklad o úhradě poplatku za skládku za uvedený materiál z této stavby.</t>
  </si>
  <si>
    <t>kamenná suť(2,2t/m3) a zemina(1,9t/m3) 
kubatura s přepočtem na tuny 
pol.113534    76*2,2=167,200 [A] 
A=167,200 [E]</t>
  </si>
  <si>
    <t>zahrnuje veškeré poplatky provozovateli skládky související s uložením odpadu na skládce.</t>
  </si>
  <si>
    <t>železový beton nebo suť</t>
  </si>
  <si>
    <t>železobetonová suť 
pol. 967118  ŽB římsy  34,878=34,878 [A] 
pol. 966158 podklaní beton přech.desek 25,428=25,428 [E] 
pol. 966168  stávající most 229,96=229,960 [C] 
pol. 97816   vyrovnávací deska   122,371=122,371 [D] 
přepočet m3 na tuny 
(A+C+D+E)*2,5=1 031,593 [B]</t>
  </si>
  <si>
    <t>014112</t>
  </si>
  <si>
    <t>POPLATKY ZA SKLÁDKU TYP S-IO (INERTNÍ ODPAD)</t>
  </si>
  <si>
    <t>inertní odpad - izolace mostu a elastomerová ložiska 
pol. 97817      841,5*0,01=8,415 [A] 
pol. 967863  128*0,06*0,2*0,3=0,461 [C] 
pol.967852 mostní závěr   34*0,03*0,15=0,153 [D] 
přepočet m3 na tuny 
(A+C+D)*2,9=26,184 [B]</t>
  </si>
  <si>
    <t>Zemní práce</t>
  </si>
  <si>
    <t>113534</t>
  </si>
  <si>
    <t>ODSTRANĚNÍ CHODNÍKOVÝCH KAMENNÝCH OBRUBNÍKŮ, ODVOZ NA SKLÁDKU DLE URČENÍ ZHOTOVITELE</t>
  </si>
  <si>
    <t>M</t>
  </si>
  <si>
    <t>SILNIČNÍ STÁVAJÍCÍ OBRUBY</t>
  </si>
  <si>
    <t>odstranění kamenných silničních obrubníků profilu 200x200 
38*2=76,000 [A] 
souvisí s pol.014102.1 
(viz přílohy D.1.2.1,4,11)</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</si>
  <si>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</si>
  <si>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Ostatní konstrukce a práce</t>
  </si>
  <si>
    <t>9112B3</t>
  </si>
  <si>
    <t>ZÁBRADLÍ MOSTNÍ SE SVISLOU VÝPLNÍ - DEMONTÁŽ S PŘESUNEM, ODVOZ NA MÍSTO DLE URČENÍ OBJEDNATELE</t>
  </si>
  <si>
    <t>stávající zábradlí se svislou výplní (cca 50 kg/m) 
délka 
3*37+5+1,2+2,3+6+2,7+3,4+2,27+6,37+2,3=142,540 [A] 
uložení bez poplatků na místo dle určení objednatele - cestmistrovství SÚS PK - Běstovice  - celková vzdálenost do 5 km 
(předpokládaný objem zábradlí na 1 m délky je 0,2x1,2x1,0=0,24) 
(viz přílohy D.1.2.4)</t>
  </si>
  <si>
    <t>položka zahrnuje: 
- demontáž a odstranění zařízení 
- jeho odvoz na předepsané místo</t>
  </si>
  <si>
    <t>919112</t>
  </si>
  <si>
    <t>ŘEZÁNÍ ASFALTOVÉHO KRYTU VOZOVEK TL DO 100MM</t>
  </si>
  <si>
    <t>napojení 2 vrstev(obrusná a ložná) vozovky na mostě (podélná spára) 
38*2=76,000 [A] 
(viz přílohy D.1.2.1,5-6,11)</t>
  </si>
  <si>
    <t>položka zahrnuje řezání vozovkové vrstvy v předepsané tloušťce, včetně spotřeby vody</t>
  </si>
  <si>
    <t>919148</t>
  </si>
  <si>
    <t>ŘEZÁNÍ ŽELEZOBETONOVÝCH KONSTRUKCÍ TL DO 500MM</t>
  </si>
  <si>
    <t>Pouze na příkaz TDI: rozdělení mostovkové desky výšky 850 mm diamantovou pilou v podélné ose mezi nosníky, pokud by nebylo možné rozdělit desku mostovky odbouráním dobetonované spáry bez poškození výztuže 
délka je uvažována dvojnásobná úměrně větší výšce řezané konstrukce 
2*38=76,000 [A] 
rozdělení úložných prahů, závěrných zídek, částí opěr, přechodových desek 
5+(1+1,6*2)+1,2*2+(1+1,8*2)+5=21,200 [B] 
Celkem: A+B=97,200 [C] 
(viz přílohy D.1.2.1,4,10)</t>
  </si>
  <si>
    <t>položka zahrnuje řezání železobetonových konstrukcí v předepsané tloušťce, včetně spotřeby vody</t>
  </si>
  <si>
    <t>919155</t>
  </si>
  <si>
    <t>ŘEZÁNÍ OCELOVÝCH PROFILŮ PRŮŘEZU PŘES 700MM2</t>
  </si>
  <si>
    <t>sloupky zábradlí 
3+19+3+6+3+19+6=59,000 [A] 
(viz přílohy D.1.2.1,D.1.2.4)</t>
  </si>
  <si>
    <t>položka zahrnuje řezání ocelových profilů bez ohledu na tvar a způsob provedení. Nezahrnuje řezání kolejnic, to se vykáže v SD 54.</t>
  </si>
  <si>
    <t>966158</t>
  </si>
  <si>
    <t>BOURÁNÍ KONSTRUKCÍ Z PROST BETONU S ODVOZEM DO 20KM</t>
  </si>
  <si>
    <t>M3</t>
  </si>
  <si>
    <t>bourání podkladního betonu pod přechodovými deskami 
OP1 - 0,15*5,2*16,3=12,714 [A] 
OP2 - 0,15*5,2*16,3=12,714 [B] 
Celkem: A+B=25,428 [C] 
poplatek viz pol.014102.3 
(viz přílohy D.1.2.4,12)</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</si>
  <si>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</si>
  <si>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966168</t>
  </si>
  <si>
    <t>BOURÁNÍ KONSTRUKCÍ ZE ŽELEZOBETONU, ODVOZ NA SKLÁDKU DLE URČENÍ ZHOTOVITELE</t>
  </si>
  <si>
    <t>bourání příčné spáry mezi nosníky KA-73 
výškaxšířkaxdélkaxpočet 
příčná spára a podlití v uložení na pilíři (výškaxšířkaxdélka)   0,3*0,85*17+1*0,1*17=6,035 [B] 
odvrtání otvorů pro nové odvodňovače v mostovce DN65 a DN100 (plochaxtloušťkaxpočet) 0,065*0,065/4*3,14*0,1*16*2+0,1*0,1/4*3,14*0,1*8*2=0,023 [F] 
2.opěra (početxšířkaxvýškaxdélka) (na příkaz TDI v případě špatného stavu úložného prahu)  1,8*0,6*16,5+0,6*1,2*17=30,060 [C] 
bourání křídel: 
OP1 - 0,3*2,5*4,9+0,3*2*3,5=5,775 [G] 
OP2 - 0,3*2,5*(2+1,2)+0,3*2*1=3,000 [H] 
bourání závěrných zídek: 
OP1 - 0,4*1,1*17,5=7,700 [I] 
OP2 - 0,4*1,1*17,5=7,700 [J] 
bourání úložných prahů: 
OP1 - (1,65*0,8+0,3*0,5)*17,5=25,725 [K] 
OP2 - (1,65*0,8+0,3*0,5)*17,5=25,725 [L] 
P - 1,2*1,16*17,2=23,942 [M] 
bourání koncových příčníků: 
OP1 - 0,42*0,75*16+1,9*0,85=6,655 [N] 
OP2 - 0,42*0,75*16+8,1*0,85=11,925 [O] 
P - 0,42*0,75*16*2+1,9*0,85=11,695 [S] 
bourání přechodových desek: 
OP1 - 0,4*5*16=32,000 [P] 
OP2 - 0,4*5*16=32,000 [Q] 
celkem 
Celkem: B+F+C+G+H+I+J+K+L+M+N+O+P+Q+S=229,960 [R] 
poplatek viz pol.014102.3 
(viz přílohy D.1.2.4,12)</t>
  </si>
  <si>
    <t>966188</t>
  </si>
  <si>
    <t>DEMONTÁŽ KONSTRUKCÍ KOVOVÝCH, ODVOZ NA MÍSTO DLE URČENÍ OBJEDNATELE</t>
  </si>
  <si>
    <t>uvolnění a snesení stávajících konzol na bocích nosné konstrukce 
konzoly ve tvaru L hmotnost 1 ks cca 25 kg 
početxjednotková hmotnostxpřepočet na tuny 
24*30*0,001=0,720 [H] 
stávající odvodnění skrz desku mostovky 
8*0,02+16*0,01=0,320 [I] 
Celkem: H+I=1,040 [J] 
uložení bez poplatků na místo dle určení objednatele - cestmistrovství SÚS PK - Běstovice  - celková vzdálenost do 5 km 
(viz přílohy D.1.2.4,5)</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</si>
  <si>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</si>
  <si>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967118</t>
  </si>
  <si>
    <t>VYBOURÁNÍ ČÁSTÍ KONSTRUKCÍ Z BETON DÍLCŮ, ODVOZ NA SKLÁDKU DLE URČENÍ ZHOTOVITELE</t>
  </si>
  <si>
    <t>betonové římsy (plocha řezuxdélka) 0,42*37*2+0,3*(4,885+1,21+2,265+3,405+0,895)=34,878 [F] 
poplatek pol.014102.3 
(viz přílohy D.1.2.4)</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</si>
  <si>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</si>
  <si>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967852</t>
  </si>
  <si>
    <t>VYBOURÁNÍ MOST DILATAČ ZÁVĚRŮ POVRCHOVÝCH POSUN DO 100MM, ODVOZ NA MÍSTO DLE URČENÍ OBJEDNATELE</t>
  </si>
  <si>
    <t>vybourání stávajícího dilatačního závěru o délce 
2*17=34,000 [A] 
kovové části uložení bez poplatků na místo dle určení objednatele - cestmistrovství SÚS PK - Běstovice  - celková vzdálenost do 5 km 
souvisí s pol. 014112</t>
  </si>
  <si>
    <t>položka zahrnuje veškerou manipulaci s vybouranou sutí a hmotami včetně roztřídění na jednotlivé části a včetně uložení na skládku. Nezahrnuje poplatek za skládku, který se vykazuje v položce 0141** (s výjimkou malého množství bouraného materiálu, kde je možné poplatek zahrnout do jednotkové ceny bourání – tento fakt musí být uveden v doplňujícím textu k položce) 
položka zahrnuje veškeré další práce plynoucí z technologického předpisu a z platných předpisů</t>
  </si>
  <si>
    <t>14</t>
  </si>
  <si>
    <t>967863</t>
  </si>
  <si>
    <t>VYBOURÁNÍ MOST LOŽISEK ELASTOMER</t>
  </si>
  <si>
    <t>Odstranění elastomerových ložisek s odvozem na skládku dle určení zhotovitele 
počet nosníkůxpočet uložení pod nosníkem 
32*4=128,000 [A] 
souvisí s pol.014112 
(viz přílohy D.1.2.1,4)</t>
  </si>
  <si>
    <t>15</t>
  </si>
  <si>
    <t>97816</t>
  </si>
  <si>
    <t>ODSEKÁNÍ VRSTVY VYROVNÁVACÍHO BETONU NA MOSTECH</t>
  </si>
  <si>
    <t>odsekání vyrovnávací vrstvy na mostě a výplňového betonu chodníků 
(tloušťkaxšířkaxdélka) 
chodníky a lože pod obrubami 0,29*(1,22+1,35)*38+0,3*1,1*38*2+0,15*0,3*38*2=56,821 [B] 
vyrovnávací vrstva 0,15*11,5*38=65,550 [A] 
A+B=122,371 [C] 
souvisí s pol.014102.3 
(viz přílohy D.1.2.4)</t>
  </si>
  <si>
    <t>16</t>
  </si>
  <si>
    <t>97817</t>
  </si>
  <si>
    <t>ODSTRANĚNÍ MOSTNÍ IZOLACE, ODVOZ NA SKLÁDKU DLE URČENÍ ZHOTOVITELE</t>
  </si>
  <si>
    <t>M2</t>
  </si>
  <si>
    <t>délkaxšířka 
(tloušťka cca 10 mm) 
(37+7+7)*16,5=841,500 [A] 
poplatek pol.014112 
(viz přílohy D.1.2.5-6)</t>
  </si>
  <si>
    <t>SO 101</t>
  </si>
  <si>
    <t>Pozemní komunikace a zpevněné plochy ZÚ km 15,548 do km 15,607 24</t>
  </si>
  <si>
    <t>101.1_ZH</t>
  </si>
  <si>
    <t>Vozovka silnice II/317</t>
  </si>
  <si>
    <t>Zemina a kamení (17 05 04) 
Počítaná hmotnost kameniva 2,2t/m3 [Objem z položek x hmotnost]:</t>
  </si>
  <si>
    <t>Odstranění podkladních vrstev z nestmeleného kameniva  
Od km 15,548 do km 15,607 24 
viz. přílohy D.1.1.2 a D.1.1.4 
(plocha*tloušťka*hmotnost): 
667.2*0.22*2,2=322,925 [A] dle pol.113328 
rozšíření pod obrubou (s*d*h): 
(0.6*60)*2*0.2*2,2=31,680 [D] dle pol.113328 
Výměna aktivní zóny 
(plocha*tloušťka*hmotnost): 
667.2*0.5*2,2=733,920 [B] dle pol.123738 
Celkem: A+D+B=1 088,525 [E]</t>
  </si>
  <si>
    <t>Silniční přídlažba  hmotnost beton 2,3 t/m3</t>
  </si>
  <si>
    <t>Silniční přídlažba 500/250/100  uložení stávající - beton 
Od km 15,548 do km 15,607 24 
viz. přílohy D.1.1.2 a D.1.1.4 
(délka*tloušťka*hmotnost) 
147.62*0.25*2,3=84,882 [A]  dle pol.113524</t>
  </si>
  <si>
    <t>Vyfrézovaný asfaltový materiál 2,4t/m3 [Objem z položek x hmotnost]:</t>
  </si>
  <si>
    <t>Odstranění  podkladních asfaltových vrstev 
Od km 15,548 do km 15,607 24 
viz. přílohy D.1.1.2 a D.1.1.4 
(plocha*tloušťka*hmotnost): 
667.2*0.18*2.4=288,230 [A] dle pol.113138 
Frézování asfaltových vrstev 
Od km 15,548 do KÚ 15,607 24 
viz. přílohy D.1.1.2 a D.1.1.4 
(plocha*tloušťka): 
667,2*2*0.05*2.4=160,128 [B] dle pol.113728 
Výškové vyrovnání vozovky na ZÚ 
20*2*0.05*2.4=4,800 [D] dle pol.113728 
Celkem: A+B+D=453,158 [E]</t>
  </si>
  <si>
    <t>113138</t>
  </si>
  <si>
    <t>ODSTRANĚNÍ KRYTU ZPEVNĚNÝCH PLOCH S ASFALT POJIVEM, ODVOZ NA SKLÁDKU DLE URČENÍ ZHOTOVITELE</t>
  </si>
  <si>
    <t>Včetně odvozu a uložení na skládku určenou zhotovitelem. Vzdálenost je pouze předpokládaná a zhotovitel nacení svoji vzdálenost podle toho, kam bude materiál odvážet.</t>
  </si>
  <si>
    <t>Odstranění podkladních asfaltových vrstev 
Od km 15,548 do km 15,607 24 
viz. přílohy D.1.1.2 a D.1.1.4 
(plocha*tloušťka): 
667,2*0,18=120,096 [A] 
souvisí s pol.012102.4</t>
  </si>
  <si>
    <t>113328</t>
  </si>
  <si>
    <t>ODSTRAN PODKL ZPEVNĚNÝCH PLOCH Z KAMENIVA NESTMEL, ODVOZ NA SKLÁDKU DLE URČENÍ ZHOTOVITELE</t>
  </si>
  <si>
    <t>Odtranění podkladních vrstev z nestmeleného kameniva 
Od km 15,548 do km 15,607 24 
viz. přílohy D.1.1.2 a D.1.1.4 
(plocha*tloušťka): 
667.2*0.22=146,784 [A] 
rozšíření pod obrubou (s*d): 
(0.6*60)*2*0.2=72,000 [B] 
Celkem: A+B=218,784 [C] 
souvisí s pol.012102.1</t>
  </si>
  <si>
    <t>113524</t>
  </si>
  <si>
    <t>ODSTRANĚNÍ CHODNÍKOVÝCH A SILNIČNÍCH OBRUBNÍKŮ BETONOVÝCH, ODVOZ NA SKLÁDKU DLE URČENÍ ZHOTOVITELE</t>
  </si>
  <si>
    <t>Silniční přídlažba 500/250/100  
odstranění stávající 
Od km 15,548 do km 15,607 24 
viz. přílohy D.1.1.2 a D.1.1.4 
(délka m): 
147.62=147,620 [A] 
souvisí s pol.012102.2</t>
  </si>
  <si>
    <t>113728</t>
  </si>
  <si>
    <t>FRÉZOVÁNÍ ZPEVNĚNÝCH PLOCH ASFALTOVÝCH, ODVOZ NA SKLÁDKU DLE URČENÍ ZHOTOVITELE</t>
  </si>
  <si>
    <t>Frézování asfaltových vrstev 
Od km 15,548 do KÚ 15,607 24 
viz. přílohy D.1.1.2 a D.1.1.4 
(plocha*tloušťka): 
667,2*2*0.05=66,720 [A] 
Výškové vyrovnání vozovky na ZÚ 
20*2*0.05=2,000 [B] 
Celkem: A+B=68,720 [C] 
souvisí s pol.012102.4</t>
  </si>
  <si>
    <t>123738</t>
  </si>
  <si>
    <t>ODKOP PRO SPOD STAVBU SILNIC A ŽELEZNIC TŘ. I, ODVOZ NA SKLÁDKU DLE URČENÍ ZHOTOVITELE</t>
  </si>
  <si>
    <t>Výměna aktivní zóny 
Od km 15,548 do km 15,607 24 
viz. přílohy D.1.1.2 a D.1.1.4 
(plocha*tloušťka): 
667.2*0.5=333,600 [A] 
souvisí s pol.012102.1</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</si>
  <si>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</si>
  <si>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18110</t>
  </si>
  <si>
    <t>ÚPRAVA PLÁNĚ SE ZHUTNĚNÍM V HORNINĚ TŘ. I</t>
  </si>
  <si>
    <t>přehutnění pod vrstvou aktivní zóny, míra zhutnění dle vzorového řezu 
souvisí s pol.56336 - výměna aktivní zóny 
Od km 15,548 do km 15,607 24 
viz. přílohy D.1.1.2 a D.1.1.4 
(plocha m2) 
667,2=667,200 [A]</t>
  </si>
  <si>
    <t>položka zahrnuje úpravu pláně včetně vyrovnání výškových rozdílů. Míru zhutnění určuje projekt.</t>
  </si>
  <si>
    <t>Základy</t>
  </si>
  <si>
    <t>289971</t>
  </si>
  <si>
    <t>OPLÁŠTĚNÍ (ZPEVNĚNÍ) Z GEOTEXTILIE</t>
  </si>
  <si>
    <t>Včetně provedení průkazních a kontrolních zkoušek na materiál; zhotovení, parametry dle zadávací dokumentace a příslušných ČSN, TKP</t>
  </si>
  <si>
    <t>Výměna aktivní zóny, vyložení geotextilií    min.300g/m2 
Od km 15,548 do km 15,607 24 
viz. přílohy D.1.1.2 a D.1.1.4 
(plocha m2): 
59.24*0.6*0.6*5.5*5.6=656,853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</si>
  <si>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</si>
  <si>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Komunikace</t>
  </si>
  <si>
    <t>56144</t>
  </si>
  <si>
    <t>KAMENIVO ZPEVNĚNÉ CEMENTEM TL. DO 200MM</t>
  </si>
  <si>
    <t>Konstrukce vozovky 
tloušťka 170 mm, míra zhutnění dle vzorového řezu 
Od km 15,548 do km 15,607 24 
viz. přílohy D.1.1.2 a D.1.1.4 
(plocha m2): 
667,2=667,200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</si>
  <si>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</si>
  <si>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56334</t>
  </si>
  <si>
    <t>VOZOVKOVÉ VRSTVY ZE ŠTĚRKODRTI TL. DO 200MM</t>
  </si>
  <si>
    <t>Výměna aktivní zóny 
tloušťka 200 mm, frakce 0/125, míra zhutnění dle vzorového řezu 
Od km 15,548 do km 15,607 24 
viz. přílohy D.1.1.2 a D.1.1.4 
(plocha m2): 
667.2=667,200 [A]</t>
  </si>
  <si>
    <t>- dodání kameniva předepsané kvality a zrnitosti 
- rozprostření a zhutnění vrstvy v předepsané tloušťce 
- zřízení vrstvy bez rozlišení šířky, pokládání vrstvy po etapách 
- nezahrnuje postřiky, nátěry</t>
  </si>
  <si>
    <t>56335</t>
  </si>
  <si>
    <t>VOZOVKOVÉ VRSTVY ZE ŠTĚRKODRTI TL. DO 250MM</t>
  </si>
  <si>
    <t>Konstrukce vozovky 
tloušťka 150 mm, frakce 0/63, míra zhutnění dle vzorového řezu 
Od km 15,548 do km 15,607 24 
viz. přílohy D.1.1.2 a D.1.1.4 
(plocha m2): 
667.2=667,200 [A] 
rozšíření pod obrubou (s*d*h): 
0.6*60*2=72,000 [B] 
celkem:Celkem: A+B=739,200 [C]</t>
  </si>
  <si>
    <t>56336</t>
  </si>
  <si>
    <t>VOZOVKOVÉ VRSTVY ZE ŠTĚRKODRTI TL. DO 300MM</t>
  </si>
  <si>
    <t>Výměna aktivní zóny 
tloušťka 300 mm, frakce 0/125, míra zhutnění dle vzorového řezu 
Od km 15,548 do km 15,607 24 
viz. přílohy D.1.1.2 a D.1.1.4 
(plocha m2): 
667.2=667,200 [A] 
rozšíření pod obrubou (s*d): 
(0.6*60)*2=72,000 [B] 
celkem:Celkem: A+B=739,200 [C]</t>
  </si>
  <si>
    <t>572123</t>
  </si>
  <si>
    <t>INFILTRAČNÍ POSTŘIK Z EMULZE DO 1,0KG/M2</t>
  </si>
  <si>
    <t>K propojení vrstev z asfaltového betonu 0,8kg/m2 
Od km 15,548 do km 15,607 24 
viz. přílohy D.1.1.2 a D.1.1.4 
(plocha m2): 
667.2=667,200 [A]</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</si>
  <si>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</si>
  <si>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</si>
  <si>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</si>
  <si>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Spojovací postřik mezi SMA 11S a ACL 16S  (1 vrstva 0,25 kg/m2 a 1 vrstva 0,5 kg/m2) 
Od km 15,548 do km 15,607 24 
viz. přílohy D.1.1.2 a D.1.1.4 
(plocha m2): 
667,2*2=1 334,400 [A]</t>
  </si>
  <si>
    <t>17</t>
  </si>
  <si>
    <t>57475</t>
  </si>
  <si>
    <t>VOZOVKOVÉ VÝZTUŽNÉ VRSTVY Z GEOMŘÍŽOVINY</t>
  </si>
  <si>
    <t>Geosyntetikum ze skelných vláken na napojení na stávající vozovku (dvojité zazubení)      
Parametry - viz příloha Vzorové příčné řezy a Detaily.   
V místě napojení krytu na stávající vozovku 
 [délka*prům.šíř.*počet] 
viz. přílohy D.1.1.2 a D.1.1.4 a D.1.1.10 
10,55*1*2=21,100 [A]</t>
  </si>
  <si>
    <t>- dodání geomříže v požadované kvalitě a v množství včetně přesahů (přesahy započteny v jednotkové ceně) 
- očištění podkladu 
- pokládka geomříže dle předepsaného technologického předpisu</t>
  </si>
  <si>
    <t>18</t>
  </si>
  <si>
    <t>574C78</t>
  </si>
  <si>
    <t>ASFALTOVÝ BETON PRO LOŽNÍ VRSTVY ACL 22+, 22S TL. 80MM</t>
  </si>
  <si>
    <t>Konstrukce vozovky 
Od km 15,548 do km 15,607 24 
viz. přílohy D.1.1.2 a D.1.1.4 
(plocha m2): 
667,2=667,200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</si>
  <si>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</si>
  <si>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19</t>
  </si>
  <si>
    <t>574E78</t>
  </si>
  <si>
    <t>ASFALTOVÝ BETON PRO PODKLADNÍ VRSTVY ACP 22+, 22S TL. 80MM</t>
  </si>
  <si>
    <t>Podkladní vrstva krytu 
Od km 15,548 do km 15,607 24 
viz. přílohy D.1.1.2 a D.1.1.4 
(plocha m2): 
667.2=667,200 [A] 
Výškové vyrovnání vozovky na ZÚ 
20=20,000 [B] 
Celkem: A+B=687,200 [C]</t>
  </si>
  <si>
    <t>20</t>
  </si>
  <si>
    <t>574J54</t>
  </si>
  <si>
    <t>ASFALTOVÝ KOBEREC MASTIXOVÝ MODIFIK SMA 11+, 11S TL. 40MM</t>
  </si>
  <si>
    <t>Konstrukce vozovky kryt 
Od km 15,548 do km 15,607 24 
viz. přílohy D.1.1.2 a D.1.1.4 
(plocha m2): 
667.2=667,200 [A] 
Výškové vyrovnání vozovky na ZÚ 
20=20,000 [B] 
Celkem: A+B=687,200 [C]</t>
  </si>
  <si>
    <t>21</t>
  </si>
  <si>
    <t>58920</t>
  </si>
  <si>
    <t>VÝPLŇ SPAR MODIFIKOVANÝM ASFALTEM</t>
  </si>
  <si>
    <t>Vyplnění spáry trvale pružnou zálivkou 
ZÚ 15,548 
viz. přílohy D.1.1.2 
(délka m): 
10.55=10,550 [A]</t>
  </si>
  <si>
    <t>položka zahrnuje: 
- dodávku předepsaného materiálu 
- vyčištění a výplň spar tímto materiálem</t>
  </si>
  <si>
    <t>22</t>
  </si>
  <si>
    <t>915111</t>
  </si>
  <si>
    <t>VODOROVNÉ DOPRAVNÍ ZNAČENÍ BARVOU HLADKÉ - DODÁVKA A POKLÁDKA</t>
  </si>
  <si>
    <t>Vodorovné dopravní značení 
Od km 15,548 do km 15,607 24 
viz. přílohy D.1.1.2 a D.1.1.4 
(délka*šířka): 
(140+40)*0.25=45,000 [A] 
3*25*0.125=9,375 [B] 
10*0.5*3=15,000 [C] 
(3*0.5)*11=16,500 [D] 
Celkem: A+B+C+D=85,875 [E]</t>
  </si>
  <si>
    <t>položka zahrnuje: 
- dodání a pokládku nátěrového materiálu (měří se pouze natíraná plocha) 
- předznačení a reflexní úpravu</t>
  </si>
  <si>
    <t>23</t>
  </si>
  <si>
    <t>915211</t>
  </si>
  <si>
    <t>VODOROVNÉ DOPRAVNÍ ZNAČENÍ PLASTEM HLADKÉ - DODÁVKA A POKLÁDKA</t>
  </si>
  <si>
    <t>24</t>
  </si>
  <si>
    <t>915231</t>
  </si>
  <si>
    <t>VODOR DOPRAV ZNAČ PLASTEM PROFIL ZVUČÍCÍ - DOD A POKLÁDKA</t>
  </si>
  <si>
    <t>Vodící line přecjodu pro chodce 
(délka*šířka): 
15*0.5=7,500 [A]</t>
  </si>
  <si>
    <t>25</t>
  </si>
  <si>
    <t>919114</t>
  </si>
  <si>
    <t>ŘEZÁNÍ ASFALTOVÉHO KRYTU VOZOVEK TL DO 200MM</t>
  </si>
  <si>
    <t>Napojení na stávající stav na začátku úseku 
ZÚ 15,548 
viz. přílohy D.1.1.2 
(délka m): 
10.55=10,550 [A] 
stavab po půlkách 
(délka úseku) 
150=150,000 [B] 
Celkem: A+B=160,550 [C]</t>
  </si>
  <si>
    <t>26</t>
  </si>
  <si>
    <t>935842</t>
  </si>
  <si>
    <t>ŽLABY A RIGOLY DLÁŽDĚNÉ Z BETONOVÝCH DLAŽDIC DO BETONU TL 100MM</t>
  </si>
  <si>
    <t>Silniční přídlažba 500/250/100 
Od km 15,548 do km 15,607 24 
viz. přílohy D.1.1.2 a D.1.1.4 
(délkaxšířka m): 
147,62*0,25=36,905 [A]</t>
  </si>
  <si>
    <t>položka zahrnuje: 
- dodání a uložení předepsaného dlažebního materiálu v požadované kvalitě do předepsaného tvaru a v předepsané šířce 
- dodání a rozprostření lože z předepsaného materiálu v předepsané tloušťce a šířce 
- úravu napojení a ukončení 
- vnitrostaveništní i mimostaveništní dopravu 
- měří se vydlážděná plocha.</t>
  </si>
  <si>
    <t>101.2_ZV</t>
  </si>
  <si>
    <t>Chodník - dlážděný kryt + předláždění stávajícího stavu</t>
  </si>
  <si>
    <t>Zemina a kamení (17 05 04) 
Počítaná hmotnost kámen 2,2 t/m3  [Objem z položek x hmotnost]:</t>
  </si>
  <si>
    <t>Odstranění podkladních vrstev z nesmeleného kameniva 
Od km 15,548 do km 15,578 
viz. přílohy D.1.1.2 a D.1.1.4 
(plocha*tloušťka*hmotnost): 
146.9*0.15*2,2=48,477 [A] 
dle pol.113328</t>
  </si>
  <si>
    <t>Odstranění asfaltobetonového krytu 
Od km 15,548 do km 15,578 
viz. přílohy D.1.1.2 a D.1.1.4 
(plocha*tloušťka*hmotnost): 
146.9*0.1*2.4=35,256 [A] 
dle pol.113138</t>
  </si>
  <si>
    <t>Odstranění asfaltobetonového krytu 
Od km 15,548 do km 15,578 
viz. přílohy D.1.1.2 a D.1.1.4 
(plocha*tloušťka): 
146.9*0.1=14,690 [A] 
souvisí s pol.012102.4</t>
  </si>
  <si>
    <t>Odstranění podkladních vrstev z nesmeleného kameniva 
Od km 15,548 do km 15,578 
viz. přílohy D.1.1.2 a D.1.1.4 
(plocha*tloušťka): 
146.9*0.15=22,035 [A] 
souvisí s pol.014102.1</t>
  </si>
  <si>
    <t>56333</t>
  </si>
  <si>
    <t>VOZOVKOVÉ VRSTVY ZE ŠTĚRKODRTI TL. DO 150MM</t>
  </si>
  <si>
    <t>Konstrukce  
tloušťka 150 mm, frakce 0/63, míra zhutnění dle vzorového řezu 
Chodník - dlážděný kryt, ložná vrstva 
Od km 15,548 do km 15,578 
viz. přílohy D.1.1.2 a D.1.1.4 
(plocha m2): 
104,6=104,600 [A]</t>
  </si>
  <si>
    <t>582611</t>
  </si>
  <si>
    <t>KRYTY Z BETON DLAŽDIC SE ZÁMKEM ŠEDÝCH TL 60MM DO LOŽE Z KAM</t>
  </si>
  <si>
    <t>Chodník - dlážděný kryt 
Od km 15,548 do km 15,578 
viz. přílohy D.1.1.2 a D.1.1.4 
(plocha m2): 
104,6=104,600 [A] 
Dokoupeno 50% krytu na předláždění 
128.15=128,150 [B] 
Celkem: A+B=232,750 [C]</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</si>
  <si>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</si>
  <si>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58261A</t>
  </si>
  <si>
    <t>KRYTY Z BETON DLAŽDIC SE ZÁMKEM BAREV RELIÉF TL 60MM DO LOŽE Z KAM</t>
  </si>
  <si>
    <t>Reliéfní úprava přechodu pro chodce (červená) 
20=20,000 [A]</t>
  </si>
  <si>
    <t>587206</t>
  </si>
  <si>
    <t>PŘEDLÁŽDĚNÍ KRYTU Z BETONOVÝCH DLAŽDIC SE ZÁMKEM</t>
  </si>
  <si>
    <t>Chodník - předláždění krytu stávajícího stavu 
Od km 15,578 do km 15,607 
viz. přílohy D.1.1.2 a D.1.1.4 
(plocha m2): 
221.3=221,300 [A] 
Počítáno s dokupem 50% krytu:</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</si>
  <si>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</si>
  <si>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101.3_ZH</t>
  </si>
  <si>
    <t>Dopravní ostrůvek - dlážděný kryt</t>
  </si>
  <si>
    <t>Počítaná hmotnost kámen 2,2t/m3 [Objem z položek x hmotnost]:</t>
  </si>
  <si>
    <t>Odtranění podkladních vrstev z nestmeleného kameniva 
dopravní ostrůvek 
viz. přílohy D.1.1.2 a D.1.1.4 
(plocha*tloušťka): 
42*0.25*2,2=23,100 [B]</t>
  </si>
  <si>
    <t>beton 2,3t/m3, (Objem z položek x hmotnost]: 
 [Objem z položek x hmotnost]:</t>
  </si>
  <si>
    <t>Odstranění stávajícího dlážděného krytu 
Od km 15,595 do km 15,607 
viz. přílohy D.1.1.2 a D.1.1.4 
(plocha*tloušťka*hmotnost): 
42*0.25*2.3=24,150 [A] 
dle pol.113188</t>
  </si>
  <si>
    <t>113188</t>
  </si>
  <si>
    <t>ODSTRANĚNÍ KRYTU ZPEVNĚNÝCH PLOCH Z DLAŽDIC, ODVOZ NA SKLÁDKU DLE URČENÍ ZHOTOVITELE</t>
  </si>
  <si>
    <t>Odstranění stávajícího dlážděného krytu 
Od km 15,595 do km 15,607 
viz. přílohy D.1.1.2 a D.1.1.4 
(plocha*tloušťka): 
42*0.25=10,500 [A] 
souvisí s pol.014102.2</t>
  </si>
  <si>
    <t>Odtranění podkladních vrstev z nestmeleného kameniva 
dopravní ostrůvek 
viz. přílohy D.1.1.2 a D.1.1.4 
(plocha*tloušťka): 
42*0.25=10,500 [A] 
souvisí s pol.014102.1</t>
  </si>
  <si>
    <t>Konstrukce  
tloušťka 150 mm, frakce 0/63, míra zhutnění dle vzorového řezu 
Dopravní ostrůvek - podkladní vrstva 
Od km 15,595 do km 15,607 
viz. přílohy D.1.1.2 a D.1.1.4 
(plocha m2): 
42=42,000 [A]</t>
  </si>
  <si>
    <t>Dopravní ostrůvek - dlážděný kryt 
Od km 15,595 do km 15,607 
viz. přílohy D.1.1.2 a D.1.1.4 
(plocha m2): 
32=32,000 [A]</t>
  </si>
  <si>
    <t>Reliéfní úprava přechodu pro chodce (červená) 
10=10,000 [A]</t>
  </si>
  <si>
    <t>101.4_ZH</t>
  </si>
  <si>
    <t>Obrubníky</t>
  </si>
  <si>
    <t>Obruby</t>
  </si>
  <si>
    <t>Odstranění silniční obruby 
Od km 15,548 do km 15,607 24 
viz. přílohy D.1.1.2 a D.1.1.4 
(délka*tloušťka*hmotnost): 
(114.43+28.6+8.2)*0.15*2,3=52,174 [A]  dle pol.113524 
Odstranění záhonových obrubníků 
Od km 15,548 do km 15,594 
viz. přílohy D.1.1.2 a D.1.1.4 
(délka*tloušťka*hmotnost): 
(58.65+19)*0.06*2,3=10,716 [B]  dle pol.113514 
Celkem: A+B=62,890 [C]</t>
  </si>
  <si>
    <t>113514</t>
  </si>
  <si>
    <t>ODSTRANĚNÍ ZÁHONOVÝCH OBRUBNÍKŮ, ODVOZ NA SKLÁDKU DLE URČENÍ ZHOTOVITELE</t>
  </si>
  <si>
    <t>Odstranění záhonových obrubníků 
Od km 15,548 do km 15,594 
viz. přílohy D.1.1.2 a D.1.1.4 
(délka m): 
58.65+19=77,650 [A] 
souvisí s pol.014102.2</t>
  </si>
  <si>
    <t>Odstranění silniční obruby 
Od km 15,548 do km 15,607 24 
viz. přílohy D.1.1.2 a D.1.1.4 
(délka m): 
114.43+28.6+8.2=151,230 [A] 
souvisí s pol.014102.2</t>
  </si>
  <si>
    <t>917212</t>
  </si>
  <si>
    <t>ZÁHONOVÉ OBRUBY Z BETONOVÝCH OBRUBNÍKŮ ŠÍŘ 80MM</t>
  </si>
  <si>
    <t>Obrubník záhonový - betonový - 60/250/1000 
Od km 15,548 do km 15,594 
viz. přílohy D.1.1.2 a D.1.1.4 
(délka m): 
28.6+30.05+19=77,650 [A]</t>
  </si>
  <si>
    <t>Položka zahrnuje: 
dodání a pokládku betonových obrubníků o rozměrech předepsaných zadávací dokumentací 
betonové lože i boční betonovou opěrku.</t>
  </si>
  <si>
    <t>917224</t>
  </si>
  <si>
    <t>SILNIČNÍ A CHODNÍKOVÉ OBRUBY Z BETONOVÝCH OBRUBNÍKŮ ŠÍŘ 150MM</t>
  </si>
  <si>
    <t>Obrubník silniční - betonový - 150/250/1000 
Od km 15,548 do km 15,607 24 
viz. přílohy D.1.1.2 a D.1.1.4 
výška podstupnice 0,12 m 
(délka m): 
28.8+9.13+6.45+48.8+6.25=99,430 [A] 
Obrubník nájezdový - betonový - 150/150/1000 
Od km 15,548 do km 15,607 24 
viz. přílohy D.1.1.2 a D.1.1.4 
výška podstupnice 0,02 m 
(délka m): 
13.5+3+12.1=28,600 [B] 
Celkem:Celkem: A+B=128,030 [C]</t>
  </si>
  <si>
    <t>91726</t>
  </si>
  <si>
    <t>KO OBRUBNÍKY BETONOVÉ</t>
  </si>
  <si>
    <t>Obrubník silniční - obloukový 
Dopravní ostrůvek + poloměr oblouku do 2 m 
Od km 15,595 do km 15,607 
km 15,611 
viz. přílohy D.1.1.2 a D.1.1.4 
(délka m):3+2.4+2.8=8,200 [A]</t>
  </si>
  <si>
    <t>101.5_ZH</t>
  </si>
  <si>
    <t>Odvodnění - trativod, uliční vpusti, přípojky</t>
  </si>
  <si>
    <t>zemina 1,9T na m3</t>
  </si>
  <si>
    <t>Šachta stávající  
km 15,570 
km 15,592 
(2 kusy):0.9*0.9*0.8*2*2=2,592 [R] dle pol.132738 
Uliční vpusťi dle pol.132738 
km 15,565 vlevo:1.2*1.2*1.8*1,9=4,925 [K] dle pol.132738 
km 15,594 vlevo1.2*1.2*1.8*1,9=4,925 [L] dle pol.132738 
2-krát rekonstrukce stávající vpusti dle pol.132738 
km 15,565 vpravo1.2*1.2*1.8*1,9=4,925 [N] dle pol.132738 
km 15,594 vpravo1.2*1.2*1.8*1,9=4,925 [O] dle pol.132738 
km 15,609 vpravo1.2*1.2*1.8*1,9=4,925 [P] dle pol.132738 
3-krát nová vpusť: 
Přípojky uličních vpustí: 
Od km 15,565 do km 15,568 
km 15,594 
Od km 15,594 do km 15,607 
1.2*1.2*76*1,9=207,936 [D] dle pol.132738 
Trativody:0.5*0.4*145*1,9=55,100 [C] dle pol.132738 
Celkem: R+K+L+N+O+P+D+C=290,253 [S]</t>
  </si>
  <si>
    <t>prostý beton (17 01 02); 2,3T na m3, UV 0,5T/ks, potrubí 0,15T/ks</t>
  </si>
  <si>
    <t>Odstranění stávajících uličních vpustí 
km 15,565 vlevo 
km 15,594 vlevo 
(pošet kusů): 
2*0.5=1,000 [A] dle pol.96687 
Přípojky uličních vpustí: 
Od km 15,565 do km 15,568 
km 15,594 
Od km 15,594 do km 15,607 
viz. přílohy D.1.1.2 a D.1.1.4 
(délka m): 
(5.3+10.6+11.4+21.4+27.4)*0.15=11,415 [B] dle pol.969234 
A+B=12,415 [S]</t>
  </si>
  <si>
    <t>131738</t>
  </si>
  <si>
    <t>HLOUBENÍ JAM ZAPAŽ I NEPAŽ TŘ. I, ODVOZ NA SKLÁDKU DLE URČENÍ ZHOTOVITELE</t>
  </si>
  <si>
    <t>Viz.výkres D.1.1.2   
(délka*šířka*výška)   
Výkopy okolo inženýrských sítí se musí provádět ručně   
Šachta stávající  
km 15,570 
km 15,592 
(2 kusy):0.9*0.9*0.8*2=1,296 [R] 
Uliční vpusťi 
km 15,565 vlevo:1.2*1.2*1.8=2,592 [K] 
km 15,594 vlevo1.2*1.2*1.8=2,592 [L] 
2-krát rekonstrukce stávající vpusti 
km 15,565 vpravo1.2*1.2*1.8=2,592 [N] 
km 15,594 vpravo1.2*1.2*1.8=2,592 [O] 
km 15,609 vpravo1.2*1.2*1.8=2,592 [P] 
3-krát nová vpusť: 
Celkem: R+K+L+N+O+P=14,256 [S] 
souvisí s pol.014102.1</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</si>
  <si>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</si>
  <si>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132738</t>
  </si>
  <si>
    <t>HLOUBENÍ RÝH ŠÍŘ DO 2M PAŽ I NEPAŽ TŘ. I, ODVOZ NA SKLÁDKU DLE URČENÍ ZHOTOVITELE</t>
  </si>
  <si>
    <t>viz. přílohy D.1.1.2 a D.1.1.4 
Výkopy okolo inženýrských sítí se musí provádět ručně   
Přípojky uličních vpustí: 
Od km 15,565 do km 15,568 
km 15,594 
Od km 15,594 do km 15,607 
1.2*1.2*76=109,440 [D] 
Trativody:0.5*0.4*145=29,000 [C] 
Celkem: D+C=138,440 [E] 
souvisí s pol.014102.1</t>
  </si>
  <si>
    <t>17481</t>
  </si>
  <si>
    <t>ZÁSYP JAM A RÝH Z NAKUPOVANÝCH MATERIÁLŮ</t>
  </si>
  <si>
    <t>štěrkopísek  frakce 0-32</t>
  </si>
  <si>
    <t>viz. D.1.1.2, D.1.1.4 
Šachta stávající  
km 15,570 
km 15,592 
(2 kusy):0.9*0.9*0.8*2=1,296 [R] 
Uliční vpusťi 
km 15,565 vlevo:1.2*1.2*0.8=1,152 [K] 
km 15,594 vlevo1.2*1.2*0.8=1,152 [L] 
2-krát rekonstrukce stávající vpusti 
km 15,565 vpravo1.2*1.2*0.8=1,152 [N] 
km 15,594 vpravo1.2*1.2*0.8=1,152 [O] 
km 15,609 vpravo1.2*1.2*0.8=1,152 [P] 
3-krát nová vpusť: 
Přípojky uličních vpustí: 
Od km 15,565 do km 15,568 
km 15,594 
Od km 15,594 do km 15,607 
1.2*0.2*76=18,240 [D] 
Trativody:0.5*0.2*145=14,500 [C] 
Celkem: R+K+L+N+O+P+D+C=39,796 [S]</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</si>
  <si>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</si>
  <si>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</si>
  <si>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</si>
  <si>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viz. D.1.1.2 , D.1.1.4 
Přípojky uličních vpustí: 
Od km 15,565 do km 15,568 
km 15,594 
Od km 15,594 do km 15,607 
1.1*0.1*76=8,360 [D] 
Trativody:0.5*0.1*145=7,250 [C] 
Celkem: D+C=15,610 [E]</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</si>
  <si>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</si>
  <si>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212635</t>
  </si>
  <si>
    <t>TRATIVODY KOMPL Z TRUB Z PLAST HM DN DO 150MM, RÝHA TŘ I</t>
  </si>
  <si>
    <t>Včetně provedení průkazních a kontrolních zkoušek na materiál; zhotovení, parametry dle zadávací dokumentace a příslušných ČSN, TKP 
DRENÁŽ, TROUBA DN 150, SN 8, ČÁSTEČNĚ PERFOROVANÁ,MATERIÁL A VLASTNOSTI POTRUBÍ MUSÍ BÝT V SOULADU S ČSN EN 1452-2, TP 83 
SKLON TRATIVODU MIN.0,5% 
PROVEDENÍ TRATIVODU: 
· OBSYP ŠTĚRKOPÍSEK Ge (ŠPb), 8/32 DLE ČSN 73 6126-1 
· NETKANÁ GEOTEXTILIE 300g/m2, VIZ.POZNÁMKA 4.  
· LOŽE ZE ŠTĚRKODRTI Ge (ŠPb), 0/22, ČSN 73 6126-1 
· PŘI KŘÍŽENÍ TRATIVODU S PLYNOVODEM BUDE TRATIVOD VE VZDÁLENOSTI 1,0 M OD MÍSTA KŘÍŽENÍ PROVEDEN Z UZAVŘENÉHO (NEPERFOROVANÉHO) POTRUBÍ.</t>
  </si>
  <si>
    <t>Podélný trativod, průměr 150 mm 
Od km 15,548 do km 15,607 24 
viz. přílohy D.1.1.2 a D.1.1.4 
(délka m): 
75+70=145,000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</si>
  <si>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</si>
  <si>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Potrubí</t>
  </si>
  <si>
    <t>87434</t>
  </si>
  <si>
    <t>POTRUBÍ Z TRUB PLASTOVÝCH ODPADNÍCH DN DO 200MM</t>
  </si>
  <si>
    <t>Přípojky včetně provedení navrtávky dle stadartů správce sítě.</t>
  </si>
  <si>
    <t>Přípojky uličních vpustí: 
Od km 15,565 do km 15,568 
km 15,594 
Od km 15,594 do km 15,607 
viz. přílohy D.1.1.2 a D.1.1.4 
(délka m): 
5.3+10.6+11.4+21.4+27.4=76,100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</si>
  <si>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</si>
  <si>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894145</t>
  </si>
  <si>
    <t>ŠACHTY KANALIZAČNÍ Z BETON DÍLCŮ NA POTRUBÍ DN DO 300MM</t>
  </si>
  <si>
    <t>Šachta stávající  
km 15,570 
km 15,592 
(2 kusy): 
2=2,000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</si>
  <si>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</si>
  <si>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89712</t>
  </si>
  <si>
    <t>VPUSŤ KANALIZAČNÍ ULIČNÍ KOMPLETNÍ Z BETONOVÝCH DÍLCŮ</t>
  </si>
  <si>
    <t>Uliční vpusťi 
km 15,565 vlevo 
km 15,594 vlevo 
2-krát rekonstrukce stávající vpusti: 
2=2,000 [A] 
km 15,565 vpravo 
km 15,594 vpravo 
km 15,609 vpravo 
3-krát nová vpusť: 
3=3,000 [B] 
Celkem:Celkem: A+B=5,000 [C]</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</si>
  <si>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</si>
  <si>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89921</t>
  </si>
  <si>
    <t>VÝŠKOVÁ ÚPRAVA POKLOPŮ</t>
  </si>
  <si>
    <t>Výškové vyrovnání 2 kusů poklopu kanalizace a 3 uličních vpustí</t>
  </si>
  <si>
    <t>Výšková úprava znaků inženýrských síťí 
Uliční vpusti 
km 15,565 vlevo 
km 15,594 vlevo 
kanalizační šachty 
km 15,570 
km 15,592 
(2x vpusť + 2x šachta): 
2=2,000 [A]</t>
  </si>
  <si>
    <t>- položka výškové úpravy zahrnuje všechny nutné práce a materiály pro zvýšení nebo snížení zařízení (včetně nutné úpravy stávajícího povrchu vozovky nebo chodníku).</t>
  </si>
  <si>
    <t>96687</t>
  </si>
  <si>
    <t>VYBOURÁNÍ ULIČNÍCH VPUSTÍ KOMPLETNÍCH</t>
  </si>
  <si>
    <t>Odstranění stávajících uličních vpustí 
km 15,565 vlevo 
km 15,594 vlevo 
(počet kusů): 
2=2,000 [A] 
souvisí s pol.014102.2</t>
  </si>
  <si>
    <t>969234</t>
  </si>
  <si>
    <t>VYBOURÁNÍ POTRUBÍ DN DO 200MM KANALIZAČ</t>
  </si>
  <si>
    <t>Přípojky uličních vpustí: 
Od km 15,565 do km 15,568 
km 15,594 
Od km 15,594 do km 15,607 
viz. přílohy D.1.1.2 a D.1.1.4 
(délka m): 
5.3+10.6+11.4+21.4+27.4=76,100 [A] 
souvisí s pol.014102.2</t>
  </si>
  <si>
    <t>101.6_ZH</t>
  </si>
  <si>
    <t>Dopravní značení</t>
  </si>
  <si>
    <t>914113</t>
  </si>
  <si>
    <t>DOPRAVNÍ ZNAČKY ZÁKLADNÍ VELIKOSTI OCELOVÉ NEREFLEXNÍ - DEMONTÁŽ</t>
  </si>
  <si>
    <t>odvoz na místo určené objednatelem</t>
  </si>
  <si>
    <t>Demontáž stávajícího dopravního značení 
(počet kusů): 
4=4,000 [A]</t>
  </si>
  <si>
    <t>Položka zahrnuje odstranění, demontáž a odklizení materiálu s odvozem na předepsané místo</t>
  </si>
  <si>
    <t>914131</t>
  </si>
  <si>
    <t>DOPRAVNÍ ZNAČKY ZÁKLADNÍ VELIKOSTI OCELOVÉ FÓLIE TŘ 2 - DODÁVKA A MONTÁŽ</t>
  </si>
  <si>
    <t>Montáž nového dopravního značení 
(počet kusů): 
4=4,000 [A]</t>
  </si>
  <si>
    <t>položka zahrnuje: 
- dodávku a montáž značek v požadovaném provedení</t>
  </si>
  <si>
    <t>914941</t>
  </si>
  <si>
    <t>SLOUPKY A STOJKY DOPRAVNÍCH ZNAČEK Z HLINÍK TRUBEK DO PATKY - DODÁVKA A MONTÁŽ</t>
  </si>
  <si>
    <t>Montáž nového dopravního značení 
(počet kusů): 
3=3,000 [A]</t>
  </si>
  <si>
    <t>položka zahrnuje: 
- sloupky a upevňovací zařízení včetně jejich osazení (betonová patka, zemní práce)</t>
  </si>
  <si>
    <t>914943</t>
  </si>
  <si>
    <t>SLOUPKY A STOJKY DZ Z HLINÍK TRUBEK DO PATKY DEMONTÁŽ</t>
  </si>
  <si>
    <t>Demontáž nového dopravního značení 
(počet kusů): 
3=3,000 [A]</t>
  </si>
  <si>
    <t>101.7</t>
  </si>
  <si>
    <t>Datové chráničky</t>
  </si>
  <si>
    <t>O2</t>
  </si>
  <si>
    <t>(0)</t>
  </si>
  <si>
    <t>899611</t>
  </si>
  <si>
    <t>TLAKOVÉ ZKOUŠKY POTRUBÍ DN DO 80MM</t>
  </si>
  <si>
    <t>Chráničky DN40 
délka 180 m: 180=180,000 [A]</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</si>
  <si>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</si>
  <si>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89980</t>
  </si>
  <si>
    <t>TELEVIZNÍ PROHLÍDKA POTRUBÍ</t>
  </si>
  <si>
    <t>Zkouška průchodnosti potrubí - kamerové zkoušky</t>
  </si>
  <si>
    <t>délka 180 m: 180=180,000 [A]</t>
  </si>
  <si>
    <t>položka zahrnuje prohlídku potrubí televizní kamerou, záznam prohlídky na nosičích DVD a vyhotovení závěrečného písemného protokolu</t>
  </si>
  <si>
    <t>(1)</t>
  </si>
  <si>
    <t>VÝKOP RÝHY</t>
  </si>
  <si>
    <t>Zemina a kamení (17 05 04), objemová hmotnost 2t/m3</t>
  </si>
  <si>
    <t>Pol.č.132838: 
šířka rýhy 0,35 m, hloubka rýhy 1,00 m, délka 180 m: (0,35*1*180)*2=126,000 [A]</t>
  </si>
  <si>
    <t>13273</t>
  </si>
  <si>
    <t>HLOUBENÍ RÝH ŠÍŘ DO 2M PAŽ I NEPAŽ TŘ. I</t>
  </si>
  <si>
    <t>šířka rýhy 0,35 m, hloubka rýhy 1,00 m, délka 180 m: 0,35*1*180=63,000 [A]</t>
  </si>
  <si>
    <t>(2)</t>
  </si>
  <si>
    <t>PODKLADNÍ A VÝPLŇOVÉ VRSTVY</t>
  </si>
  <si>
    <t>Vodorovné konstrukce</t>
  </si>
  <si>
    <t>45157</t>
  </si>
  <si>
    <t>PODKLADNÍ A VÝPLŇOVÉ VRSTVY Z KAMENIVA TĚŽENÉHO</t>
  </si>
  <si>
    <t>šířka rýhy 0,35 m, tloušťka podkladu 0,1 m, délka 180 m: 0,35*0,1*180=6,300 [A]</t>
  </si>
  <si>
    <t>položka zahrnuje dodávku předepsaného kameniva, mimostaveništní a vnitrostaveništní dopravu a jeho uložení 
není-li v zadávací dokumentaci uvedeno jinak, jedná se o nakupovaný materiál</t>
  </si>
  <si>
    <t>(3)</t>
  </si>
  <si>
    <t>ZÁSYPY A OBSYPY</t>
  </si>
  <si>
    <t>17110</t>
  </si>
  <si>
    <t>ULOŽENÍ SYPANINY DO NÁSYPŮ SE ZHUTNĚNÍM</t>
  </si>
  <si>
    <t>šířka rýhy 0,35 m, hloubka rýhy 0,7 m, délka 180 m: 0,35*0,7*180=44,100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</si>
  <si>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</si>
  <si>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šířka rýhy 0,35 m, tloušťka podkladu 0,2 m, délka 180 m: 0,35*0,2*180=12,600 [A]</t>
  </si>
  <si>
    <t>(4)</t>
  </si>
  <si>
    <t>CHRÁNIČKA</t>
  </si>
  <si>
    <t>87614</t>
  </si>
  <si>
    <t>CHRÁNIČKY Z TRUB PLAST DN DO 40MM</t>
  </si>
  <si>
    <t>3xHDPE 40/33, délka 60 m:3*60=180,000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</si>
  <si>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</si>
  <si>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t>
  </si>
  <si>
    <t>VÝSTRAŽNÁ FÓLIE</t>
  </si>
  <si>
    <t>899309</t>
  </si>
  <si>
    <t>DOPLŇKY NA POTRUBÍ - VÝSTRAŽNÁ FÓLIE</t>
  </si>
  <si>
    <t>- Položka zahrnuje veškerý materiál, výrobky a polotovary, včetně mimostaveništní a vnitrostaveništní dopravy (rovněž přesuny), včetně naložení a složení,případně s uložením.</t>
  </si>
  <si>
    <t>SO 102</t>
  </si>
  <si>
    <t>Pozemní komunikace a zpevněné plochy km 15,607 24 do km 15,641 19</t>
  </si>
  <si>
    <t>102.1_ZH</t>
  </si>
  <si>
    <t>Vozovka silnice II/317 - okružní pás</t>
  </si>
  <si>
    <t>Zemina a kamení (17 05 04) 
Počítaná hmotnost kámen 2,2t/m3 [Objem z položek x hmotnost]:</t>
  </si>
  <si>
    <t>Odstranění podkladních vrstev z nestmeleného kameniva  
Od km 15,607 do km 15,641 
viz. přílohy D.1.1.2 a D.1.1.4 
(plocha*tloušťka*hmotnost): 
582.74*0.22*2,2=282,046 [A] dle pol.113328 
rozšíření pod obrubou (s*d*h): 
(0.6*34.4)*2*0.2*2,2=18,163 [D] dle pol.113328 
Výměna aktivní zóny 
(plocha*tloušťka*hmotnost): 
582.74*0.5*2,2=641,014 [B] dle pol.123738 
Celkem: A+D+B=941,223 [E]</t>
  </si>
  <si>
    <t>Silniční přídlažba prostý beton 2,3t/m3</t>
  </si>
  <si>
    <t>Silniční přídlažba 500/250/100  uložení stávající 
Od km 15,607 do km 15,641 
viz. přílohy D.1.1.2 a D.1.1.4 
(délka*tloušťka*hmotnost) 
(9.1+6.5+8.2+4.5)*0.25*2,3=16,273 [A]  dle pol.113524</t>
  </si>
  <si>
    <t>Odstranění  podkladních asfaltových vrstev 
Od km 15,607 do km 15,641 
viz. přílohy D.1.1.2 a D.1.1.4 
(plocha*tloušťka*hmotnost): 
582.74*0.18*2.4=251,744 [A]  dle pol.113138 
Frézování asfaltových vrstev 
Od km 15,607 24 do KÚ 15,641 19 
viz. přílohy D.1.1.2 a D.1.1.4 
(plocha*tloušťka): 
582.74*2*0.05*2.4=139,858 [B]  dle pol.113728 
Celkem: A+B=391,602 [C]</t>
  </si>
  <si>
    <t>Odstranění podkladních asfaltových vrstev 
Od km 15,607 do km 15,641 
viz. přílohy D.1.1.2 a D.1.1.4 
(plocha*tloušťka): 
582.74*0,18=104,893 [A] 
souvisí s pol. 014102.4</t>
  </si>
  <si>
    <t>Odtranění podkladních vrstev z nestmeleného kameniva 
Od km 15,607 do km 15,641 
viz. přílohy D.1.1.2 a D.1.1.4 
(plocha*tloušťka): 
582,74*0.22=128,203 [A] 
rozšíření pod obrubou (s*d*h): 
(0.6*34.4)*2*0.2=8,256 [B] 
Celkem: A+B=136,459 [C] 
souvisí s pol.014102.1</t>
  </si>
  <si>
    <t>Silniční přídlažba 500/250/100  
odstranění stávající 
Od km 15,607 do km 15,641 
viz. přílohy D.1.1.2 a D.1.1.4 
(délka m): 
9.1+6.5+8.2+4.5=28,300 [A] 
souvisí s pol.014102.2</t>
  </si>
  <si>
    <t>Frézování asfaltových vrstev 
Od km 15,607 24 do KÚ 15,641 19 
viz. přílohy D.1.1.2 a D.1.1.4 
(plocha*tloušťka): 
582.74*2*0.05=58,274 [A] 
souvisí s pol.014102.4</t>
  </si>
  <si>
    <t>Výměna aktivní zóny 
Od km 15,607 do km 15,641 
viz. přílohy D.1.1.2 a D.1.1.4 
(plocha*tloušťka): 
582.74*0.5=291,370 [A] 
souvisí s pol.014102.1</t>
  </si>
  <si>
    <t>přehutnění pod vrstvou aktivní zóny, míra zhutnění dle vzorového řezu 
souvisí s pol.56336 - výměna aktivní zóny 
Od km 15,607 do km 15,641 
viz. přílohy D.1.1.2 a D.1.1.4 
(plocha m2): 
582.74=582,740 [A]</t>
  </si>
  <si>
    <t>Výměna aktivní zóny, vyložení geotextilií   min.300g/m2 
Od km 15,607 do km 15,641 
viz. přílohy D.1.1.2 a D.1.1.4 
(plocha m2): 
(7+0.6)*85,04=646,304 [A]</t>
  </si>
  <si>
    <t>Konstrukce vozovky 
tloušťka 200 mm, míra zhutnění dle vzorového řezu 
Od km 15,607 do km 15,641 
viz. přílohy D.1.1.2 a D.1.1.4 
(plocha m2): 
582.74=582,740 [A]</t>
  </si>
  <si>
    <t>Výměna aktivní zóny 
tloušťka 200 mm, frakce 0/125, míra zhutnění dle vzorového řezu 
Od km 15,607 do km 15,641 
viz. přílohy D.1.1.2 a D.1.1.4 
(plocha m2): 
582.74=582,740 [A]</t>
  </si>
  <si>
    <t>Konstrukce vozovky 
tloušťka 150 mm, frakce 0/63, míra zhutnění dle vzorového řezu 
Od km 15,607 do km 15,641 
viz. přílohy D.1.1.2 a D.1.1.4 
(plocha m2): 
582.74=582,740 [A] 
rozšíření pod obrubou (s*d*h): 
(0.6*34.4)*2=41,280 [B] 
Celkem: A+B=624,020 [C]</t>
  </si>
  <si>
    <t>Výměna aktivní zóny 
tloušťka 300 mm, frakce 0/125, míra zhutnění dle vzorového řezu 
Od km 15,607 do km 15,641 
viz. přílohy D.1.1.2 a D.1.1.4 
(plocha m2): 
582.74=582,740 [A] 
rozšíření pod obrubou (s*d*h): 
0.6*34.4*2=41,280 [B] 
Celkem: A+B=624,020 [C]</t>
  </si>
  <si>
    <t>K propojení vrstev z asfaltového betonu 0,8kg/m2 
Od km 15,607 do km 15,641 
viz. přílohy D.1.1.2 a D.1.1.4 
(plocha m2): 
582.74=582,740 [A]</t>
  </si>
  <si>
    <t>Spojovací postřik mezi SMA 11S a ACL 16S  (1 vrstva 0,25 kg/m2 a 1 vrstva 0,5 kg/m2) 
Od km 15,607 do km 15,641 
viz. přílohy D.1.1.2 a D.1.1.4 
(plocha m2): 
582.74*2=1 165,480 [A]</t>
  </si>
  <si>
    <t>574D78</t>
  </si>
  <si>
    <t>ASFALTOVÝ BETON PRO LOŽNÍ VRSTVY MODIFIK ACL 22+, 22S TL. 80MM</t>
  </si>
  <si>
    <t>Konstrukce vozovky 
Od km 15,607 do km 15,641 
viz. přílohy D.1.1.2 a D.1.1.4 
(plocha m2): 
582.74=582,740 [A]</t>
  </si>
  <si>
    <t>Podkladní vrstva krytu 
Od km 15,607 do km 15,641 
viz. přílohy D.1.1.2 a D.1.1.4 
(plocha m2): 
582.74=582,740 [A]</t>
  </si>
  <si>
    <t>Konstrukce vozovky kryt 
Od km 15,607 do km 15,641 
viz. přílohy D.1.1.2 a D.1.1.4 
(plocha m2): 
582.74=582,740 [A]</t>
  </si>
  <si>
    <t>Vodorovné dopravní značení 
Od km 15,607 do km 15,641 
viz. přílohy D.1.1.11 
(délka*šířka): 
(71.2+18.9+7.9+7.1+10.9+5.9+10.3+25+10.5+2)*0.25=42,425 [A]</t>
  </si>
  <si>
    <t>Silniční přídlažba 500/250/100 
Od km 15,607 do km 15,641 
viz. přílohy D.1.1.2 a D.1.1.4 
(délkaxšířka m): 
(9.1+6.5+8.2+4.5)*0,25=7,075 [A]</t>
  </si>
  <si>
    <t>102.2_ZH</t>
  </si>
  <si>
    <t>Prstenec okružní křižovatky - dlážděný kryt</t>
  </si>
  <si>
    <t>Odstranění podkladních vrstev z nestmeleného kameniva  
Od km 15,613 do km 15,635 
viz. přílohy D.1.1.2 a D.1.1.4 
(plocha*tloušťka*hmotnost): 
126*0.45*2,2=124,740 [D] dle pol.113328 
Výměna aktivní zóny 
(plocha*tloušťka*hmotnost): 
126*0.5*2,2=138,600 [B] dle pol.123738 
Celkem: D+B=263,340 [E]</t>
  </si>
  <si>
    <t>113178</t>
  </si>
  <si>
    <t>ODSTRAN KRYTU ZPEVNĚNÝCH PLOCH Z DLAŽEB KOSTEK, ODVOZ NA MÍSTO URČENÉ OBJEDNATELEM</t>
  </si>
  <si>
    <t>Včetně očištění, odvozu a uložení na místo určené objednatelem bez dalších poplatků. Vzdálenost je pouze předpokládaná a zhotovitel nacení svoji vzdálenost podle toho, kam bude materiál odvážet.</t>
  </si>
  <si>
    <t>Odstranění krytu stávajícího prstence 
Od km 15,613 do km 15,635 
viz. přílohy D.1.1.2 a D.1.1.4 
(plocha*tloušťka): 
126*0.10=12,600 [A] 
bez dalších poplatků</t>
  </si>
  <si>
    <t>Odtranění podkladních vrstev z nestmeleného kameniva 
Od km 15,613 do km 15,635 
viz. přílohy D.1.1.2 a D.1.1.4 
(plocha*tloušťka): 
126*0.51=64,260 [A] 
souvisí s pol.014102.1</t>
  </si>
  <si>
    <t>Výměna aktivní zóny 
Od km 15,613 do km 15,635 
viz. přílohy D.1.1.2 a D.1.1.4 
(plocha*tloušťka): 
126*0.5=63,000 [A] 
souvisí s pol.014102.1</t>
  </si>
  <si>
    <t>přehutnění pod vrstvou aktivní zóny, míra zhutnění dle vzorového řezu 
souvisí s pol.56336 - výměna aktivní zóny 
Od km 15,613 do km 15,635 
viz. přílohy D.1.1.2 a D.1.1.4 
(plocha m2): 
126=126,000 [A]</t>
  </si>
  <si>
    <t>Výměna aktivní zóny, vyložení geotextilií    min.300g/m2 
Od km 15,613 do km 15,635 
viz. přílohy D.1.1.2 a D.1.1.4 
(plocha m2): 
(2.2+0.6)*69.3=194,040 [A]</t>
  </si>
  <si>
    <t>56145</t>
  </si>
  <si>
    <t>KAMENIVO ZPEVNĚNÉ CEMENTEM TL. DO 250MM</t>
  </si>
  <si>
    <t>Podkladní vrstva 
Od km 15,613 do km 15,635 
viz. přílohy D.1.1.2 a D.1.1.4 
(plocha m2): 
126=126,000 [A]</t>
  </si>
  <si>
    <t>Konstrukce vozovky 
tloušťka 200 mm, frakce 0/63, míra zhutnění dle vzorového řezu 
Od km 15,613 do km 15,635 
viz. přílohy D.1.1.2 a D.1.1.4 
(plocha m2): 
126=126,000 [A] 
rozšíření pod obrubou (s*d*h): 
0.55*126=69,300 [B] 
Celkem: A+B=195,300 [C]</t>
  </si>
  <si>
    <t>Výměna aktivní zóny 
tloušťka 200 mm, frakce 0/125, míra zhutnění dle vzorového řezu 
Od km 15,613 do km 15,635 
viz. přílohy D.1.1.2 a D.1.1.4 
(plocha m2): 
126=126,000 [A]</t>
  </si>
  <si>
    <t>Výměna aktivní zóny 
tloušťka 300 mm, frakce 0/125, míra zhutnění dle vzorového řezu 
Od km 15,613 do km 15,635 
viz. přílohy D.1.1.2 a D.1.1.4 
(plocha m2): 
126=126,000 [A] 
rozšířšní pod obrubou (s*d*h): 
0.55*126=69,300 [B] 
Celkem: A+B=195,300 [C]</t>
  </si>
  <si>
    <t>58212</t>
  </si>
  <si>
    <t>DLÁŽDĚNÉ KRYTY Z VELKÝCH KOSTEK DO LOŽE Z MC</t>
  </si>
  <si>
    <t>Žulová dlažba DL, tloušťka 160 mm 
Od km 15,613 do km 15,635 
viz. přílohy D.1.1.2 a D.1.1.4 
(plocha m2): 
126=126,000 [A]</t>
  </si>
  <si>
    <t>102.3_ZV</t>
  </si>
  <si>
    <t>Chodník - předláždění stávajícího stavu</t>
  </si>
  <si>
    <t>Chodník - předláždění krytu stávajícího stavu 
km 15,641 (ul. Nábřeží) 
(plocha m2): 
(16+19.1)=35,100 [A] 
Počítáno s dokupem 50% krytu</t>
  </si>
  <si>
    <t>102.4_ZH</t>
  </si>
  <si>
    <t>Obruby-beton 2,3 t/m3</t>
  </si>
  <si>
    <t>Odstranění silniční obruby 
Od km 15,607 do km 15,641 
viz. přílohy D.1.1.2 a D.1.1.4 
(délka*tloušťka*hmotnost): 
(56.7+3.35+5.1+6.15+7.05)*0.15*2,3=27,031 [A] dle pol.113524</t>
  </si>
  <si>
    <t>Odstranění silniční obruby 
Od km 15,607 do km 15,641 
viz. přílohy D.1.1.2 a D.1.1.4 
(délka m): 
56.7+3.35+5.1+6.15+7.05=78,350 [A] 
souvisí s pol.014102.2</t>
  </si>
  <si>
    <t>Obrubník silniční - betonový - 150/250/1000 
výška podstupnice 0,12 m 
Od km 15,607 do km 15,641 
viz. přílohy D.1.1.2 a D.1.1.4 
(délka m): 
56.7+3.35+5.1+6.15+7.05=78,350 [A]</t>
  </si>
  <si>
    <t>Obrubník pro okružní křižovatku - betonový 300/159/600 
Od km 15,613 do km 15,635 
viz. přílohy D.1.1.2 a D.1.1.4 
(délka m): 
69.3=69,300 [A]</t>
  </si>
  <si>
    <t>102.5_ZH</t>
  </si>
  <si>
    <t>Odvodnění - trativod, uliřní vpusti, přípojky</t>
  </si>
  <si>
    <t>Uliční vpusťi 
km 15,6111.2*1.2*1.8*1,9=4,925 [K] dle pol.131738 
Přípojky uličních vpustí: 
Od km 15,607 do km 15,641 
1.2*1.2*7.8*1,9=21,341 [D] dle pol.132738 
Trativody:0.5*0.4*15*1,9=5,700 [C]  dle pol.132738 
Celkem: K+D+C=31,966 [L]</t>
  </si>
  <si>
    <t>Odstranění stávajících uličních vpustí 
km 15,611 
(pošet kusů): 
1*0.5=0,500 [A] 
Přípojky uličních vpustí: 
Od km 15,607 do km 15,641 
viz. přílohy D.1.1.2 a D.1.1.4 
(délka m): 
7.8*0.15=1,170 [B] 
Celkem: A+B=1,670 [L]</t>
  </si>
  <si>
    <t>Viz.výkres D.1.1.2   
(délka*šířka*výška)   
Výkopy okolo inženýrských sítí se musí provádět ručně   
Uliční vpusťi 
km 15,6111.2*1.2*1.8=2,592 [K] 
souvisí s pol.014102.1</t>
  </si>
  <si>
    <t>HLOUBENÍ RÝH ŠÍŘ DO 2M PAŽ I NEPAŽ TŘ. I,ODVOZ NA SKLÁDKU DLE URČENÍ ZHOTOVITELE</t>
  </si>
  <si>
    <t>viz. přílohy D.1.1.2 a D.1.1.4 
Výkopy okolo inženýrských sítí se musí provádět ručně   
Přípojky uličních vpustí: 
Od km 15,607 do km 15,641 
1.2*1.2*7.8=11,232 [D] 
Trativody:0.5*0.4*15=3,000 [C] 
Celkem: D+C=14,232 [E] 
souvisí s pol.014102.1</t>
  </si>
  <si>
    <t>viz. D.1.1.2, D.1.1.4 
Uliční vpusťi 
km 15,6111.2*1.2*0.8=1,152 [K] 
Přípojky uličních vpustí: 
Od km 15,607 do km 15,641 
1.2*0.2*7.8=1,872 [D] 
Trativody:0.5*0.2*15=1,500 [C] 
Celkem: K+D+C=4,524 [L]</t>
  </si>
  <si>
    <t>viz. D.1.1.2 , D.1.1.4 
Přípojky uličních vpustí: 
Od km 15,607 do km 15,641 
1.2*0.1*7.8=0,936 [D] 
Trativody:0.5*0.1*15=0,750 [C] 
Celkem: D+C=1,686 [E]</t>
  </si>
  <si>
    <t>Podélný trativod, průměr 150 mm 
Od km 15,607 do km 15,641 
viz. přílohy D.1.1.2 a D.1.1.4 
(délka m): 
15=15,000 [A]</t>
  </si>
  <si>
    <t>Přípojky uličních vpustí: 
Od km 15,607 do km 15,641 
viz. přílohy D.1.1.2 a D.1.1.4 
(délka m): 
7.8=7,800 [A]</t>
  </si>
  <si>
    <t>Uliční vpusťi 
km 15,611 
viz. příloha D.1.1.2 
1-krát rekonstrukce stávající vpusti: 
1=1,000 [A]</t>
  </si>
  <si>
    <t>Výškové vyrovnání 1 kusů poklopu kanalizace a 1 uličních vpustí</t>
  </si>
  <si>
    <t>Výšková úprava znaků inženýrských síťí 
km 0,019 kanalizační šachta 
viz. příloha D.1.1.2 
( 1x šachta): 
1=1,000 [A]</t>
  </si>
  <si>
    <t>Přípojky uličních vpustí: 
Od km 15,607 do km 15,641 
viz. přílohy D.1.1.2 a D.1.1.4 
(délka m): 
7.8=7,800 [A] 
souvisí s pol.014102.2</t>
  </si>
  <si>
    <t>Odstranění stávající uliční vpusti 
km 15,611 
viz. příloha D.1.1.2 
(kusů): 
1=1,000 [A] 
souvisí s pol.014102.2</t>
  </si>
  <si>
    <t>102.6_ZV</t>
  </si>
  <si>
    <t>Ulice Jungmannova - km 0,022</t>
  </si>
  <si>
    <t>Zemina a kamení (17 05 04) 
Počítaná hmotnost zeminy 1,9t/m3, kámen 2,2t/m3 [Objem z položek x hmotnost]:</t>
  </si>
  <si>
    <t>Odstranění podkladních vrstev z nestmeleného kameniva  
km 0,022 
viz. přílohy D.1.1.2 a D.1.1.4 
(plocha*tloušťka*hmotnost): 
31.9*0.22*2,2=15,440 [A]  dle pol.113328 
rozšíření pod obrubou (s*d): 
(30)*0.3*0.2*2,2=3,960 [B]  dle pol.113328 
Výměna aktivní zóny 
(plocha*tloušťka*hmotnost): 
20.7*0.5*2,2=22,770 [D]  dle pol.123738 
Uliční vpusťi 
km 0,02831 
1.2*1.2*1.9=2,736 [K]  dle pol.131738 
Nová šachta napojení kanalizace 
km 0,0260 
(počet kusů): 
0.9*0.9*0.8*1,9=1,231 [L]  dle pol.131738 
Přípojky uličních vpustí: 
Od km 15,607 do km 15,641 
1.2*1.2*24*1,9=65,664 [M]  dle pol.132738 
Trativody:0.5*0.4*18*1,9=6,840 [C]  dle pol.212635 
Celkem: A+B+D+K+L+M+C=118,641 [N]</t>
  </si>
  <si>
    <t>Silniční přídlažba 500/250/100  
uložení stávající 
km 0,022 
viz. přílohy D.1.1.2 a D.1.1.4 
(délka*tloušťka*hmotnost): 
(11+17.3+9.1+3.1)*0.25*2=20,250 [B]  dle pol.113524 
Odstranění silniční obruby 
km 0,022 
viz. přílohy D.1.1.2 a D.1.1.4 
(délka*tloušťka*hmotnost): 
(11.2+16.8+14)*0.15*2=12,600 [C]  dle pol.113524.1 
Odstranění stávajících uličních vpustí 
km 0,02831 
(pošet kusů): 
1*0.5=0,500 [A]  dle pol.96687 
Přípojky uliční vpusti: 
Od km 0,025 do km 0,04031 
viz. přílohy D.1.1.2 a D.1.1.4 
(délka m): 
(18+6)*0.15=3,600 [D]  dle pol.969234 
Celkem: A+B+B+C+D=57,200 [E] 
Odstranění stávajícího dlážděného krytu(beton) 
km 0,022 
viz. přílohy D.1.1.2 a D.1.1.4 
(plocha*tloušťka*hmotnost): 
20.7*0.25*2.3=11,903 [F]  dle pol.113188 
E+F=69,103 [G]</t>
  </si>
  <si>
    <t>Vvyfrézovaný asfaltový materiál 2,4t/m3 [Objem z položek x hmotnost]:</t>
  </si>
  <si>
    <t>Odstranění podkladních asfaltových vrstev 
km 0,022 
viz. přílohy D.1.1.2 a D.1.1.4 
(plocha*tloušťka*hmotnost): 
31.9*0.18*2.4=13,781 [A] dle pol.113138 
Frézování asfaltových vrstev 
km 0,022 
viz. přílohy D.1.1.2 a D.1.1.4 
(plocha*tloušťka): 
31.9*2*0.05*2.4=7,656 [B] dle pol.113728 
Výškové vyrovnání vozovky ul. Jungmannova 
68*2*0.05*2.4=16,320 [D] dle pol.113728 
Celkem: A+B+D=37,757 [E]</t>
  </si>
  <si>
    <t>Odstraněn  podkladních asfaltových vrstev 
km 0,022 
viz. přílohy D.1.1.2 a D.1.1.4 
(plocha*tloušťka): 
31.9*0.18=5,742 [A] 
souvisí s pol.014102.4</t>
  </si>
  <si>
    <t>Odstranění stávajícího dlážděného krytu 
km 0,022 
viz. přílohy D.1.1.2 a D.1.1.4 
(plocha*tloušťka): 
20.7*0.25=5,175 [A] 
souvisí s pol.014102.2</t>
  </si>
  <si>
    <t>ODSTRAN PODKL ZPEVNĚNÝCH PLOCH Z KAMENIVA NESTMEL,ODVOZ NA SKLÁDKU DLE URČENÍ ZHOTOVITELE</t>
  </si>
  <si>
    <t>Odtranění podkladních vrstev z nestmeleného kameniva 
km 0,022 
viz. přílohy D.1.1.2 a D.1.1.4 
(plocha*tloušťka): 
31.9*0.22=7,018 [A] 
rozšíření pod obrubou (s*d): 
(30)*0.3*0.2=1,800 [B] 
Celkem: A+B=8,818 [C] 
souvisí s pol.014102.1</t>
  </si>
  <si>
    <t>Silniční přídlažba 500/250/100  
odstranění stávající 
km 0,022 
viz. přílohy D.1.1.2 a D.1.1.4 
(délka m): 
(11+17.3+9.1+3.1)=40,500 [A] 
souvisí s pol.014102.2</t>
  </si>
  <si>
    <t>Odstranění silniční obruby 
km 0,022 
viz. přílohy D.1.1.2 a D.1.1.4 
(délka m): 
11.2+16.8+14=42,000 [A] 
souvisí s pol.014102.2</t>
  </si>
  <si>
    <t>FRÉZOVÁNÍ ZPEVNĚNÝCH PLOCH ASFALTOVÝCH,ODVOZ NA SKLÁDKU DLE URČENÍ ZHOTOVITELE</t>
  </si>
  <si>
    <t>Frézování asfaltových vrstev 
km 0,022 
viz. přílohy D.1.1.2 a D.1.1.4 
(plocha*tloušťka): 
31.9*2*0.05=3,190 [A] 
Výškové vyrovnání vozovky ul. Jungmannova 
68*2*0.05=6,800 [B] 
Celkem: A+B=9,990 [C] 
souvisí s pol.014102.4</t>
  </si>
  <si>
    <t>Výměna aktivní zóny 
km 0,022 
viz. přílohy D.1.1.2 a D.1.1.4 
(plocha*tloušťka): 
20.7*0.5=10,350 [A] 
souvisí s pol.014102.1</t>
  </si>
  <si>
    <t>Viz.výkres D.1.1.2   
(délka*šířka*výška)   
Výkopy okolo inženýrských sítí se musí provádět ručně   
Uliční vpusťi 
km 0,02831 
1.2*1.2*1.8=2,592 [K] 
Nová šachta napojení kanalizace 
km 0,0260 
(počet kusů): 
0.9*0.9*0.8=0,648 [A] 
Celkem: K+A=3,240 [L] 
souvisí s pol.014102.1</t>
  </si>
  <si>
    <t>viz. přílohy D.1.1.2 a D.1.1.4 
Výkopy okolo inženýrských sítí se musí provádět ručně   
Přípojky uličních vpustí: 
Od km 15,607 do km 15,641 
1.2*1.2*24=34,560 [D] 
Trativody:0.5*0.4*18=3,600 [C] 
Celkem: D+C=38,160 [E] 
souvisí s pol.014102.1</t>
  </si>
  <si>
    <t>viz. D.1.1.2, D.1.1.4 
Nová šachta napojení kanalizace 
km 0,0260 
(počet kusů): 
0.9*0.9*0.8=0,648 [A] 
Uliční vpusťi 
km 0,02831 
1.2*1.2*0.8=1,152 [K] 
Přípojky uličních vpustí: 
Od km 15,607 do km 15,641 
1.2*0.2*24=5,760 [D] 
Trativody:0.5*0.2*18=1,800 [C] 
Celkem: A+K+D+C=9,360 [L]</t>
  </si>
  <si>
    <t>viz. D.1.1.2 , D.1.1.4 
Přípojky uličních vpustí: 
Od km 15,607 do km 15,641 
1.2*0.1*24=2,880 [D] 
Trativody:0.5*0.1*18=0,900 [C] 
Celkem: D+C=3,780 [E]</t>
  </si>
  <si>
    <t>přehutnění pod vrstvou aktivní zóny, míra zhutnění dle vzorového řezu 
souvisí s pol.56336 - výměna aktivní zóny 
viz. přílohy D.1.1.2 a D.1.1.4 
(plocha m2): 
31.9=31,900 [A]</t>
  </si>
  <si>
    <t>Podélný trativod, průměr 150 mm 
viz. přílohy D.1.1.2 a D.1.1.4 
(délka m): 
18=18,000 [A] 
výkopek odvézt na skládku dle určení zhotovitele 
souvisí s pol.014102.1</t>
  </si>
  <si>
    <t>Výměna aktivní zóny, vyložení geotextilií   min.300g/m2 
km 0,022 
viz. přílohy D.1.1.2 a D.1.1.4 
(plocha m2): 
(17.2+1.2)*4=73,600 [A]</t>
  </si>
  <si>
    <t>Konstrukce vozovky 
tloušťka 170 mm, míra zhutnění dle vzorového řezu 
km 0,022 
viz. přílohy D.1.1.2 a D.1.1.4 
(plocha m2): 
31.9=31,900 [A]</t>
  </si>
  <si>
    <t>Dopravní ostrůvek - podkladní vrstva 
tloušťka 150 mm, frakce 0/63, míra zhutnění dle vzorového řezu 
km 0,022 
viz. přílohy D.1.1.2 a D.1.1.4 
(plocha m2): 
20.7=20,700 [A]</t>
  </si>
  <si>
    <t>Výměna aktivní zóny 
tloušťka 200 mm, frakce 0/125, míra zhutnění dle vzorového řezu 
km 0,022 
viz. přílohy D.1.1.2 a D.1.1.4 
(plocha m2): 
31.9=31,900 [A]</t>
  </si>
  <si>
    <t>Konstrukce vozovky 
tloušťka 150 mm, frakce 0/63, míra zhutnění dle vzorového řezu 
km 0,022 
viz. přílohy D.1.1.2 a D.1.1.4 
(plocha m2): 
31.9=31,900 [A] 
rozšíření pod obrubou (s*d): 
(30)*0.3=9,000 [B] 
Celkem: A+B=40,900 [C]</t>
  </si>
  <si>
    <t>Výměna aktivní zóny 
tloušťka 300 mm, frakce 0/125, míra zhutnění dle vzorového řezu 
km 0,022 
viz. přílohy D.1.1.2 a D.1.1.4 
(plocha m2): 
31.9=31,900 [A] 
rozšíření pod obrubou (s*d): 
(30)*0.3=9,000 [B] 
Celkem: A+B=40,900 [C]</t>
  </si>
  <si>
    <t>K propojení vrstev z asfaltového betonu 0,8kg/m2 
km 0,022 
viz. přílohy D.1.1.2 a D.1.1.4 
(plocha m2): 
31.9=31,900 [A]</t>
  </si>
  <si>
    <t>Spojovací postřik mezi SMA 11S a ACL 16S  (1 vrstva 0,25 kg/m2 a 1 vrstva 0,5 kg/m2) 
km 0,022 
viz. přílohy D.1.1.2 a D.1.1.4 
(plocha m2): 
31.9*2=63,800 [A]</t>
  </si>
  <si>
    <t>Geosyntetikum ze skelných vláken na napojení na stávající vozovku (dvojité zazubení)      
Parametry - viz příloha Vzorové příčné řezy a Detaily.   
V místě napojení krytu na stávající vozovku 
 [délka*prům.šíř.*počet] 
viz. přílohy D.1.1.2 a D.1.1.4 a D.1.1.10 
(5,66+4,75)*1*2=20,820 [A]</t>
  </si>
  <si>
    <t>574D66</t>
  </si>
  <si>
    <t>ASFALTOVÝ BETON PRO LOŽNÍ VRSTVY MODIFIK ACL 16+, 16S TL. 70MM</t>
  </si>
  <si>
    <t>Konstrukce vozovky 
km 0,022 
viz. přílohy D.1.1.2 a D.1.1.4 
(plocha m2): 
31.9=31,900 [A]</t>
  </si>
  <si>
    <t>27</t>
  </si>
  <si>
    <t>574E56</t>
  </si>
  <si>
    <t>ASFALTOVÝ BETON PRO PODKLADNÍ VRSTVY ACP 16+, 16S TL. 60MM</t>
  </si>
  <si>
    <t>Podkladní vrstva krytu 
km 0,022 
viz. přílohy D.1.1.2 a D.1.1.4 
(plocha m2): 
31.9=31,900 [A] 
Výškové vyrovnání vozovky ul. Jungmannova 
68=68,000 [B] 
Celkem: A+B=99,900 [C]</t>
  </si>
  <si>
    <t>28</t>
  </si>
  <si>
    <t>Konstrukce vozovky kryt 
km 0,022 
viz. přílohy D.1.1.2 a D.1.1.4 
(plocha m2): 
31.9=31,900 [A] 
Výškové vyrovnání vozovky ul. Jungmannova 
68=68,000 [B] 
Celkem: A+B=99,900 [C]</t>
  </si>
  <si>
    <t>29</t>
  </si>
  <si>
    <t>Dopravní ostrůvek - dlážděný kryt 
km 0,022 
viz. přílohy D.1.1.2 a D.1.1.4 
(plocha m2): 
20.7=20,700 [A]</t>
  </si>
  <si>
    <t>30</t>
  </si>
  <si>
    <t>Vyplnění spáry trvale pružnou zálivkou 
Napojení na stávající stav na začátku úseku 
km 0,022 
viz. přílohy D.1.1.2 
(délka m): 
9.3=9,300 [A]</t>
  </si>
  <si>
    <t>31</t>
  </si>
  <si>
    <t>Přípojky uliční vpusti: 
Od km 0,025 do km 0,04031 
viz. přílohy D.1.1.2 a D.1.1.4 
(délka m): 
18+6=24,000 [A]</t>
  </si>
  <si>
    <t>32</t>
  </si>
  <si>
    <t>89433</t>
  </si>
  <si>
    <t>ŠACHTY KANALIZAČNÍ Z PROST BETONU NA POTRUBÍ DN DO 200MM</t>
  </si>
  <si>
    <t>Nová šachta napojení kanalizace 
km 0,0260 
viz. D.1.1.2 
(počet kusů): 
1=1,000 [A]</t>
  </si>
  <si>
    <t>položka zahrnuje: 
- poklopy s rámem, mříže s rámem, stupadla, žebříky, stropy z bet. dílců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předepsané podkladní konstrukce</t>
  </si>
  <si>
    <t>33</t>
  </si>
  <si>
    <t>Uliční vpusťi 
km 0,02831 
viz. příloha D.1.1.2 
1-krát rekonstrukce stávající vpusti: 
1=1,000 [A]</t>
  </si>
  <si>
    <t>34</t>
  </si>
  <si>
    <t>Výškové vyrovnání 2 kusů poklopu kanalizace a 1 uličních vpustí</t>
  </si>
  <si>
    <t>Výšková úprava znaků inženýrských síťí 
km 0,02831 uliční vpusť 
km 0,025 kanalizační šachta 
viz. příloha D.1.1.2 
( + 2x šachta): 
2=2,000 [A]</t>
  </si>
  <si>
    <t>35</t>
  </si>
  <si>
    <t>ODVOZ NA SKLÁDKU DLE URČENÍ ZHOTOVITELE</t>
  </si>
  <si>
    <t>Přípojky uliční vpusti: 
Od km 0,025 do km 0,04031 
viz. přílohy D.1.1.2 a D.1.1.4 
(délka m): 
18+6=24,000 [A] 
souvisí s pol.014102.2</t>
  </si>
  <si>
    <t>36</t>
  </si>
  <si>
    <t>Demontáž stávajícího dopravního značení 
(počet kusů): 
2=2,000 [A]</t>
  </si>
  <si>
    <t>37</t>
  </si>
  <si>
    <t>Montáž nového dopravního značení 
(počet kusů): 
2=2,000 [A]</t>
  </si>
  <si>
    <t>38</t>
  </si>
  <si>
    <t>39</t>
  </si>
  <si>
    <t>Demontáž nového dopravního značení 
(počet kusů): 
2=2,000 [A]</t>
  </si>
  <si>
    <t>40</t>
  </si>
  <si>
    <t>Vodorovné dopravní značení 
km 0,022 
viz. přílohy D.1.1.11 
(délka*šířka): 
(12+13+7.6+7.05+4.9)*0.25=11,138 [A]</t>
  </si>
  <si>
    <t>41</t>
  </si>
  <si>
    <t>42</t>
  </si>
  <si>
    <t>Obrubník silniční - betonový - 150/250/1000 
výška podstupnice 0,12 m 
km 0,022 
viz. přílohy D.1.1.2 a D.1.1.4 
(délka m): 
11.2+16.8+14=42,000 [A]</t>
  </si>
  <si>
    <t>43</t>
  </si>
  <si>
    <t>Napojení na stávající stav na začátku úseku 
km 0,022 
viz. přílohy D.1.1.2 
(délka m): 
9.3=9,300 [A]</t>
  </si>
  <si>
    <t>44</t>
  </si>
  <si>
    <t>Silniční přídlažba 500/250/100 
km 0,022 
viz. přílohy D.1.1.2 a D.1.1.4 
(délkaxšířka m): 
(11+17.3+9.1+3.1)*0,25=10,125 [A]</t>
  </si>
  <si>
    <t>45</t>
  </si>
  <si>
    <t>Odstranění stávající uliční vpusti 
km 0,02831 
viz. příloha D.1.1.2 
(kusů): 
1=1,000 [A] 
souvisí s pol.014102.2</t>
  </si>
  <si>
    <t>102.7_N</t>
  </si>
  <si>
    <t>Ulice Nábřeží - km 0,041</t>
  </si>
  <si>
    <t>Odstranění podkladních vrstev z nestmeleného kameniva  
km 0,041 
viz. přílohy D.1.1.2 a D.1.1.4 
(plocha*tloušťka*hmotnost): 
153*0.22*2,2=74,052 [A] dle pol.113328 
rozšíření pod obrubou (s*d): 
(7.15+4.3+14.05+5.25+5.05+14.2)*0.3*0.2*2,2=6,600 [B] dle pol.113328 
Výměna aktivní zóny 
(plocha*tloušťka*hmotnost): 
153*0.5*2,2=168,300 [F] dle pol.123738 
Uliční vpusťi 
km 0,04031 vpravo 
km sjezd Nábřeží 
1.2*1.2*1.8*2*2,2=11,405 [K]  dle pol.131738 
Přípojky uličních vpustí: 
ulice Nábřeží 
1.2*1.2*18*2,2=57,024 [D]  dle pol.132738 
Celkem: A+B+F+K+D=317,381 [L]</t>
  </si>
  <si>
    <t>Silniční přídlažba 500/250/100  
uložení stávající 
km 0,041 
viz. přílohy D.1.1.2 a D.1.1.4 
(délka*tloušťka*hmotnost): 
(7.15+4.3+14.05+5.25+5.05+14.2)*0.25*2*2,3=57,500 [A]  dle pol.113524 
Odstranění silniční obruby 
km 0,041 
viz. přílohy D.1.1.2 a D.1.1.4 
(délka*tloušťka*hmotnost): 
(7.15+4.3+14.05+5.25+5.05+14.2)*0.15*2*2,3=34,500 [E]  dle pol.113524.1 
Odstranění záhonové obruby 
12*2,3=27,600 [C]  dle pol.113514 
Celkem: A+C+E=119,600 [D] 
Odstranění stávajících uličních vpustí 
sjezd Nabřeží 
Nároží ul. Nábřeží 
(pošet kusů): 
2*0.5=1,000 [F]  dle pol.96687 
Přípojky uličních vpustí: 
ulice Nábřeží 
viz. přílohy D.1.1.2 a D.1.1.4 
(délka m): 
18*0.15=2,700 [B]  dle pol.969234 
Celkem: D+F+B=123,300 [G]</t>
  </si>
  <si>
    <t>Odstranění krytu vozovky včetně podkladních asfaltových vrstev 
km 0,041 
viz. přílohy D.1.1.2 a D.1.1.4 
(plocha*tloušťka*hmotnost): 
153*0.18*2.4=66,096 [B]  dle pol.113138 
Frézování asfaltových vrstev 
km 0,041 
viz. přílohy D.1.1.2 a D.1.1.4 
(plocha*tloušťka): 
153*2*0.05*2.4=36,720 [A] dle pol.113728 
Výškové vyrovnání vozovky ul. Nábřeží 
35*2*0.05=3,500 [D]  dle pol.113728 
Celkem: B+A+D=106,316 [E]</t>
  </si>
  <si>
    <t>Odstranění podkladních asfaltových vrstev 
km 0,041 
viz. přílohy D.1.1.2 a D.1.1.4 
(plocha*tloušťka): 
153*0.18=27,540 [A] 
souvisí s pol.014102.4</t>
  </si>
  <si>
    <t>Odtranění podkladních vrstev z nestmeleného kameniva 
km 0,041 
viz. přílohy D.1.1.2 a D.1.1.4 
(plocha*tloušťka): 
153*0.22=33,660 [A] 
rozšíření pod obrubou (s*d): 
(7.15+4.3+14.05+5.25+5.05+14.2)*0.3*0.2=3,000 [B] 
Celkem: A+B=36,660 [C] 
souvisí s pol.014102.1</t>
  </si>
  <si>
    <t>Odstranění záhonových obrubníků 
Od km 15,548 do km 15,594 
viz. přílohy D.1.1.2 a D.1.1.4 
(délka m): 
12=12,000 [A] 
souvisí s pol.014102.2</t>
  </si>
  <si>
    <t>Silniční přídlažba 500/250/100  
odstranění stávající 
km 0,041 
viz. přílohy D.1.1.2 a D.1.1.4 
(délka m): 
7.15+4.3+14.05+5.25+5.05+14.2=50,000 [A] 
souvisí s pol.014102.2</t>
  </si>
  <si>
    <t>Odstranění silniční obruby 
km 0,041 
viz. přílohy D.1.1.2 a D.1.1.4 
(délka m): 
7.15+4.3+14.05+5.25+5.05+14.2=50,000 [A] 
souvisí s pol.014102.2</t>
  </si>
  <si>
    <t>Frézování asfaltových vrstev 
km 0,041 
viz. přílohy D.1.1.2 a D.1.1.4 
(plocha*tloušťka): 
153*2*0.05=15,300 [A] 
Výškové vyrovnání vozovky ul. Nábřeží 
35*2*0.05=3,500 [B] 
Celkem: A+B=18,800 [C] 
souvisí s pol.014102.4</t>
  </si>
  <si>
    <t>Výměna aktivní zóny 
km 0,041 
viz. přílohy D.1.1.2 a D.1.1.4 
(plocha*tloušťka): 
153*0.5=76,500 [A] 
souvisí s pol.014102.1</t>
  </si>
  <si>
    <t>Viz.výkres D.1.1.2   
(délka*šířka*výška)   
Výkopy okolo inženýrských sítí se musí provádět ručně   
Uliční vpusťi 
km 0,04031 vpravo 
km sjezd Nábřeží 
1.2*1.2*1.8*2=5,184 [K] 
souvisí s pol.014102.1</t>
  </si>
  <si>
    <t>viz. přílohy D.1.1.2 a D.1.1.4 
Výkopy okolo inženýrských sítí se musí provádět ručně   
Přípojky uličních vpustí: 
ulice Nábřeží 
1.2*1.2*18=25,920 [D] 
souvisí s pol.014102.1</t>
  </si>
  <si>
    <t>viz. D.1.1.2, D.1.1.4 
Uliční vpusťi 
km 0,04031 vpravo 
km sjezd Nábřeží 
1.2*1.2*0.8*2=2,304 [K] 
Přípojky uličních vpustí: 
Od km 15,607 do km 15,641 
1.2*0.2*24=5,760 [D] 
Trativody:0.5*0.2*18=1,800 [C]</t>
  </si>
  <si>
    <t>přehutnění pod vrstvou aktivní zóny, míra zhutnění dle vzorového řezu 
souvisí s pol.56336 - výměna aktivní zóny 
km 0,041 
viz. přílohy D.1.1.2 a D.1.1.4 
(plocha m2): 
153=153,000 [A]</t>
  </si>
  <si>
    <t>Výměna aktivní zóny, vyložení geotextilií   min.300g/m2 
km 0,041 
viz. přílohy D.1.1.2 a D.1.1.4 
(plocha m2): 
(8.1+1.2)*22.8=212,040 [A]</t>
  </si>
  <si>
    <t>Konstrukce vozovky 
tloušťka 170 mm, míra zhutnění dle vzorového řezu 
km 0,041 
viz. přílohy D.1.1.2 a D.1.1.4 
(plocha m2): 
153=153,000 [A]</t>
  </si>
  <si>
    <t>Výměna aktivní zóny 
tloušťka 200 mm, frakce 0/125, míra zhutnění dle vzorového řezu 
km 0,041 
viz. přílohy D.1.1.2 a D.1.1.4 
(plocha m2): 
153=153,000 [A]</t>
  </si>
  <si>
    <t>Konstrukce vozovky 
tloušťka 150 mm, frakce 0/63, míra zhutnění dle vzorového řezu 
km 0,041 
viz. přílohy D.1.1.2 a D.1.1.4 
(plocha m2): 
153=153,000 [A] 
rozšíření pod obrubou (s*d): 
(7.15+4.3+14.05+5.25+5.05+14.2)*0.3=15,000 [B] 
Celkem: A+B=168,000 [C]</t>
  </si>
  <si>
    <t>Výměna aktivní zóny 
tloušťka 300 mm, frakce 0/125, míra zhutnění dle vzorového řezu 
km 0,041 
viz. přílohy D.1.1.2 a D.1.1.4 
(plocha m2): 
153=153,000 [A] 
rozšíření pod obrubou (s*d): 
(7.15+4.3+14.05+5.25+5.05+14.2)*0.3=15,000 [B] 
Celkem: A+B=168,000 [C]</t>
  </si>
  <si>
    <t>K propojení vrstev z asfaltového betonu 0,8kg/m2 
km 0,041 
viz. přílohy D.1.1.2 a D.1.1.4 
(plocha m2): 
153=153,000 [A]</t>
  </si>
  <si>
    <t>Spojovací postřik mezi SMA 11S a ACL 16S  (1 vrstva 0,25 kg/m2 a 1 vrstva 0,5 kg/m2) 
km 0,041 
viz. přílohy D.1.1.2 a D.1.1.4 
(plocha m2): 
153*2=306,000 [A]</t>
  </si>
  <si>
    <t>Geosyntetikum ze skelných vláken na napojení na stávající vozovku (dvojité zazubení)      
Parametry - viz příloha Vzorové příčné řezy a Detaily.   
V místě napojení krytu na stávající vozovku 
 [délka*prům.šíř.*počet] 
viz. přílohy D.1.1.2 a D.1.1.4 a D.1.1.10 
5,65*1*2=11,300 [A]</t>
  </si>
  <si>
    <t>Konstrukce vozovky 
km 0,041 
viz. přílohy D.1.1.2 a D.1.1.4 
(plocha m2): 
153=153,000 [A]</t>
  </si>
  <si>
    <t>Podkladní vrstva krytu 
km 0,041 
viz. přílohy D.1.1.2 a D.1.1.4 
(plocha m2): 
153=153,000 [A] 
Výškové vyrovnání vozovky ul. Nábřeží 
35=35,000 [B] 
Celkem: A+B=188,000 [C]</t>
  </si>
  <si>
    <t>Konstrukce vozovky kryt 
km 0,041 
viz. přílohy D.1.1.2 a D.1.1.4 
(plocha m2): 
153=153,000 [A] 
Výškové vyrovnání vozovky ul. Nábřeží 
35=35,000 [B] 
Celkem: A+B=188,000 [C]</t>
  </si>
  <si>
    <t>Reliéfní úprava přechodu pro chodce 
10=10,000 [A]</t>
  </si>
  <si>
    <t>Chodník - předláždění krytu stávajícího stavu 
km 0,041 
viz. přílohy D.1.1.2 a D.1.1.4 
(plocha m2): 
(22.3+7.1)=29,400 [A] 
Počítáno s dokupem 50% krytu</t>
  </si>
  <si>
    <t>Vyplnění spáry trvale pružnou zálivkou 
Napojení na stávající stav na začátku úseku 
km 0,041 
viz. přílohy D.1.1.2 
(délka m): 
5.25=5,250 [A]</t>
  </si>
  <si>
    <t>Přípojky uličních vpustí: 
ulice Nábřeží 
viz. přílohy D.1.1.2 a D.1.1.4 
(délka m): 
18=18,000 [A]</t>
  </si>
  <si>
    <t>PN</t>
  </si>
  <si>
    <t>Uliční vpusťi 
km 0,04031 vpravo 
km sjezd Nábřeží 
viz. příloha D.1.1.2 
2-krát vpust: 
2=2,000 [A]</t>
  </si>
  <si>
    <t>Demontáž stávajícího dopravního značení 
(počet kusů): 
1=1,000 [A]</t>
  </si>
  <si>
    <t>Montáž nového dopravního značení 
(počet kusů): 
1=1,000 [A]</t>
  </si>
  <si>
    <t>Demontáž nového dopravního značení 
(počet kusů): 
1=1,000 [A]</t>
  </si>
  <si>
    <t>Vodorovné dopravní značení 
km 0,041 
viz. přílohy D.1.1.11 
(délka*šířka): 
(10.2+7.05+18+14.6+5+8.8)*0.25=15,913 [A]</t>
  </si>
  <si>
    <t>Obrubník záhonový - betonový - 60/250/1000 
Od km 15,548 do km 15,594 
viz. přílohy D.1.1.2 a D.1.1.4 
(délka m): 
12=12,000 [A]</t>
  </si>
  <si>
    <t>Obrubník silniční - betonový  
km 0,041 
viz. přílohy D.1.1.2 a D.1.1.4 
(délka m): 
7.15+4.3+14.05+5.25+5.05+14.2=50,000 [A]</t>
  </si>
  <si>
    <t>Napojení na stávající stav na začátku úseku 
km 0,041 
viz. přílohy D.1.1.2 
(délka m): 
5.25=5,250 [A]</t>
  </si>
  <si>
    <t>Silniční přídlažba 500/250/100 
km 0,041 
viz. přílohy D.1.1.2 a D.1.1.4 
(délkaxšířka m): 
(7.15+4.3+14.05+5.25+5.05+14.2)*0,25=12,500 [A]</t>
  </si>
  <si>
    <t>Odstranění stávající uliční vpusti 
sjezd Nábřeží 
Nároží ul. Nábřeží 
viz. příloha D.1.1.2 
(kusů): 
2=2,000 [A] 
souvisí s pol.014102.2</t>
  </si>
  <si>
    <t>Přípojky uličních vpustí: 
ulice Nábřeží 
viz. přílohy D.1.1.2 a D.1.1.4 
(délka m): 
18=18,000 [A] 
souvisí s pol.014102.2</t>
  </si>
  <si>
    <t>102.8_ZV</t>
  </si>
  <si>
    <t>Asfaltový sjezd - km 0,07245</t>
  </si>
  <si>
    <t>Odstranění podkladních vrstev z nestmeleného kameniva  
km 0,07245 
viz. přílohy D.1.1.2 a D.1.1.4 
(plocha*tloušťka*hmotnost): 
28.6*0.22*2,2=13,842 [H]  dle pol.113328 
rozšíření pod obrubou (s*d): 
(8.65)*0.3*0.6*2,2=3,425 [B]  dle pol.113328 
Výměna aktivní zóny 
(plocha*tloušťka*hmotnost): 
28.6*0.55*2,2=34,606 [A]  dle pol.123738 
Celkem: H+B+A=51,873 [I]</t>
  </si>
  <si>
    <t>Odstranění silniční obruby 
km 0,07245 
viz. přílohy D.1.1.2 a D.1.1.4 
(délka*tloušťka*hmotnost): 
(4+1.75)*0.15*2,3=1,984 [C]  dle pol.113524.1 
(délka*tloušťka*hmotnost): 
(3+2.25)*0.15*2,3=1,811 [B]  dle pol.113524.1 
Silniční přídlažba 500/250/100  
uložení stávající 
km 0,07245 
viz. přílohy D.1.1.2 a D.1.1.4 
(délka*tloušťka*hmotnost): 
(5.3+4.8)*0.25*2,3=5,808 [D]  dle pol.113524 
Podélný odvodňovací žlab 
Obnova stávajícího nefunkčního žlabu 
(délka): 
5.3*0.5=2,650 [A]  dle pol.96652 
Přípojka odvodňovacího žlabu: 
km 0,07245 
viz. přílohy D.1.1.2 
(délka m): 
3.7*0.15=0,555 [E]  dle pol.969234 
Celkem: C+B+D+A+E=12,808 [F]</t>
  </si>
  <si>
    <t>Odstranění krytu vozovky včetně podkladních asfaltových vrstev 
km 0,07245 
viz. přílohy D.1.1.2 a D.1.1.4 
(plocha*tloušťka*hmotnost): 
28.6*0.18*2.4=12,355 [A]  dle pol.113138 
Frézování asfaltových vrstev 
km 0,07245 
viz. přílohy D.1.1.2 a D.1.1.4 
(plocha*tloušťka): 
28.6*2*0.05*2.4=6,864 [B]  dle pol.113728 
Celkem: A+B=19,219 [C]</t>
  </si>
  <si>
    <t>Odstranění vozovky včetně podkladních asfaltových vrstev 
km 0,07245 
viz. přílohy D.1.1.2 a D.1.1.4 
(plocha*tloušťka): 
28.6*0.18=5,148 [A] 
souvisí s pol.014102.4</t>
  </si>
  <si>
    <t>Odtranění podkladních vrstev z nestmeleného kameniva 
km 0,07245 
viz. přílohy D.1.1.2 a D.1.1.4 
(plocha*tloušťka): 
28.6*0.22=6,292 [A] 
rozšíření pod obrubou (s*d): 
(8.65)*0.3*0.6=1,557 [B] 
Celkem: A+B=7,849 [C] 
souvisí s pol.014102.1</t>
  </si>
  <si>
    <t>Silniční přídlažba 500/250/100  
odstranění stávající 
km 0,07245 
viz. přílohy D.1.1.2 a D.1.1.4 
(délka m): 
(5.3+4.8)=10,100 [A] 
souvisí s pol.014102.2</t>
  </si>
  <si>
    <t>Odstranění silniční obruby 
km 0,07245 
viz. přílohy D.1.1.2 a D.1.1.4 
(délka m): 
4+1.75=5,750 [A] 
(délka m): 
3+2.25=5,250 [B] 
Celkem: A+B=11,000 [C] 
souvisí s pol.014102.2</t>
  </si>
  <si>
    <t>Frézování asfaltových vrstev 
km 0,07245 
viz. přílohy D.1.1.2 a D.1.1.4 
(plocha*tloušťka): 
28.6*2*0.05=2,860 [A] 
souvisí s pol.014102.4</t>
  </si>
  <si>
    <t>Výměna aktivní zóny 
km 0,07245 
viz. přílohy D.1.1.2 a D.1.1.4 
(plocha*tloušťka): 
28.6*0.55=15,730 [A] 
souvisí s pol.014102.1</t>
  </si>
  <si>
    <t>přehutnění pod vrstvou aktivní zóny, míra zhutnění dle vzorového řezu 
souvisí s pol.56336 - výměna aktivní zóny 
km 0,07245 
viz. přílohy D.1.1.2 a D.1.1.4 
(plocha m2): 
28.6=28,600 [A]</t>
  </si>
  <si>
    <t>Podélný trativod, průměr 150 mm 
km 0,07245 
viz. přílohy D.1.1.2 a D.1.1.4 
(délka m): 
4+4.5=8,500 [A]</t>
  </si>
  <si>
    <t>Výměna aktivní zóny, vyložení geotextilií   min.300g/m2 
km 0,07245 
viz. přílohy D.1.1.2 a D.1.1.4 
(plocha m2): 
(8.7)*3.65=31,755 [A]</t>
  </si>
  <si>
    <t>Konstrukce vozovky 
tloušťka 170 mm, míra zhutnění dle vzorového řezu 
km 0,07245 
viz. přílohy D.1.1.2 a D.1.1.4 
(plocha m2): 
28.6=28,600 [A]</t>
  </si>
  <si>
    <t>Výměna aktivní zóny 
tloušťka 200 mm, frakce 0/125, míra zhutnění dle vzorového řezu 
km 0,07245 
viz. přílohy D.1.1.2 a D.1.1.4 
(plocha m2): 
28.6=28,600 [A]</t>
  </si>
  <si>
    <t>Konstrukce vozovky 
tloušťka 150 mm, frakce 0/63, míra zhutnění dle vzorového řezu 
km 0,07245 
viz. přílohy D.1.1.2 a D.1.1.4 
(plocha m2): 
28.6=28,600 [A] 
rozšíření pod obrubou (s*d): 
(8.65)*0.3=2,595 [B] 
Celkem: A+B=31,195 [C]</t>
  </si>
  <si>
    <t>Výměna aktivní zóny 
tloušťka 300 mm, frakce 0/125, míra zhutnění dle vzorového řezu 
km 0,07245 
viz. přílohy D.1.1.2 a D.1.1.4 
(plocha m2): 
28.6=28,600 [A] 
rozšíření pod obrubou (s*d): 
(8.65)*0.3=2,595 [B] 
Celkem: A+B=31,195 [C]</t>
  </si>
  <si>
    <t>K propojení vrstev z asfaltového betonu 0,8kg/m2 
km 0,07245 
viz. přílohy D.1.1.2 a D.1.1.4 
(plocha m2): 
28.6=28,600 [A]</t>
  </si>
  <si>
    <t>Spojovací postřik mezi SMA 11S a ACL 16S  (1 vrstva 0,25 kg/m2 a 1 vrstva 0,5 kg/m2) 
km 0,07245 
viz. přílohy D.1.1.2 a D.1.1.4 
(plocha m2): 
28.6*2=57,200 [A]</t>
  </si>
  <si>
    <t>Konstrukce vozovky 
km 0,07245 
viz. přílohy D.1.1.2 a D.1.1.4 
(plocha m2): 
28.6=28,600 [A]</t>
  </si>
  <si>
    <t>Podkladní vrstva krytu 
km 0,07245 
viz. přílohy D.1.1.2 a D.1.1.4 
(plocha m2): 
28.6=28,600 [A]</t>
  </si>
  <si>
    <t>Konstrukce vozovky kryt 
km 0,07245 
viz. přílohy D.1.1.2 a D.1.1.4 
(plocha m2): 
28.6=28,600 [A]</t>
  </si>
  <si>
    <t>Vyplnění spáry trvale pružnou zálivkou 
km 0,07245 
viz. přílohy D.1.1.2 
(délka m): 
5.5=5,500 [A]</t>
  </si>
  <si>
    <t>Přípojka odvodňovacího žlabu: 
km 0,07245 
viz. přílohy D.1.1.2 
(délka m): 
3.7=3,700 [A]</t>
  </si>
  <si>
    <t>Přípojka odvodňovacího žlabu: 
km 0,07245 
viz. přílohy D.1.1.2 
(délka m): 
3.7=3,700 [A] 
souvisí s pol.014102.2</t>
  </si>
  <si>
    <t>Vodorovné dopravní značení 
km 0,07245 
viz. přílohy D.1.1.11 
(délka*šířka): 
(1.85+3.5)*0.25=1,338 [A]</t>
  </si>
  <si>
    <t>Obrubník silniční - betonový - 150/250/1000 
výška podstupnice 0,12 m 
km 0,07245 
viz. přílohy D.1.1.2 a D.1.1.4 
(délka m): 
4+1.75=5,750 [A] 
Obrubník silniční - betonový - 150/150/1000 
výška podstupnice 0,02 m 
km 0,07245 
viz. přílohy D.1.1.2 a D.1.1.4 
(délka m): 
3+2.25=5,250 [B] 
Celkem: A+B=11,000 [C]</t>
  </si>
  <si>
    <t>93552</t>
  </si>
  <si>
    <t>ŽLABY Z DÍLCŮ Z BETONU SVĚTLÉ ŠÍŘKY DO 150MM VČETNĚ MŘÍŽÍ</t>
  </si>
  <si>
    <t>Podélný odvodňovací žlab 
Obnova stávajícího nefunkčního žlabu 
(délka m): 
5.3=5,300 [A]</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</si>
  <si>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</si>
  <si>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Silniční přídlažba 500/250/100 
km 0,07245 
viz. přílohy D.1.1.2 a D.1.1.4 
(délkaxšířka m): 
(5.3+4.8)*0,25=2,525 [A]</t>
  </si>
  <si>
    <t>96652</t>
  </si>
  <si>
    <t>ODSTRANĚNÍ ŽLABŮ Z DÍLCŮ (VČET ŠTĚRBINOVÝCH) ŠÍŘKY 150MM</t>
  </si>
  <si>
    <t>Podélný odvodňovací žlab 
Odstranění stávajícího nefunkčního žlabu 
(délka m): 
5.3=5,300 [A] 
souvisí s pol.014102.2</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</si>
  <si>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</si>
  <si>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103.9</t>
  </si>
  <si>
    <t>Chráničky DN40 
délka 105 m: 105=105,000 [A]</t>
  </si>
  <si>
    <t>délka 105 m: 105=105,000 [A]</t>
  </si>
  <si>
    <t>Pol.č.132838: 
šířka rýhy 0,35 m, hloubka rýhy 1,00 m, délka 105 m: (0,35*1*105)*2=73,500 [A]</t>
  </si>
  <si>
    <t>šířka rýhy 0,35 m, hloubka rýhy 1,00 m, délka 105 m: 0,35*1*105=36,750 [A]</t>
  </si>
  <si>
    <t>šířka rýhy 0,35 m, tloušťka podkladu 0,1 m, délka 105 m: 0,35*0,1*105=3,675 [A]</t>
  </si>
  <si>
    <t>šířka rýhy 0,35 m, hloubka rýhy 0,7 m, délka 105 m: 0,35*0,7*105=25,725 [A]</t>
  </si>
  <si>
    <t>šířka rýhy 0,35 m, tloušťka podkladu 0,2 m, délka 105 m: 0,35*0,2*105=7,350 [A]</t>
  </si>
  <si>
    <t>3xHDPE 40/33, délka 35 m:3*35=105,000 [A]</t>
  </si>
  <si>
    <t>SO 103</t>
  </si>
  <si>
    <t>Pozemní komunikace a zpevněné plochy km 15,641 19 do ZÚ 15,698</t>
  </si>
  <si>
    <t>103.1_ZH</t>
  </si>
  <si>
    <t>Odtranění podkladních vrstev z nestmeleného kameniva 
Od km 15,641 19 do km 15,59 
viz. přílohy D.1.1.2 a D.1.1.4 
(plocha*tloušťka*hmotnost): 
73*0.22*2,2=35,332 [A]  dle pol.113328 
rozšíření pod obrubou (s*d): 
0.3*(7.75+5.45)*2,2=8,712 [B]  dle pol.113328 
Výměna aktivní zóny 
Od km 15,641 19 do km 15,59 
viz. přílohy D.1.1.2 a D.1.1.4 
(plocha*tloušťka*hmotnost): 
73*0.5*2,2=80,300 [D]  dle pol.123738 
Celkem: A+B+D=124,344 [E]</t>
  </si>
  <si>
    <t>prostý beton 2,3t/m3</t>
  </si>
  <si>
    <t>Silniční přídlažba 500/250/100 
Od km 15,641 do km 15,65 
viz. přílohy D.1.1.4 a D.1.1.2 
(délka*tloušťka*hmotnost): 
(7.25+8+16.2+22.6+9+18.6)*0.25*2,3=46,949 [B]  dle pol.113524</t>
  </si>
  <si>
    <t>Odstranění krytu vozovky včetně podkladních asfaltových vrstev 
Od km 15,641 19 do km 15,59 
viz. přílohy D.1.1.2 a D.1.1.4 
(plocha*tloušťka*hmotnost): 
73*0,28*2.4=49,056 [B] dle pol.113138 
Frézování asfaltových vrstev 
km 15,641 19 do km 15,698 
viz. přílohy D.1.1.2 a D.1.1.4 
(plocha*tloušťka): 
607.84*4*0.05*2.4=291,763 [A]  dle pol.113728 
Výškové vyrovnání vozovky na KÚ 
60*2*0.05*2.4=14,400 [D]  dle pol.113728 
Celkem: B+A+D=355,219 [E]</t>
  </si>
  <si>
    <t>Odstranění krytu vozovky včetně podkladních asfaltových vrstev 
Od km 15,641 19 do km 15,59 
viz. přílohy D.1.1.2 a D.1.1.4 
(plocha*tloušťka): 
73*0,18=13,140 [A] 
souvisí s pol.014102.4</t>
  </si>
  <si>
    <t>Odtranění podkladních vrstev z nestmeleného kameniva 
Od km 15,641 19 do km 15,59 
viz. přílohy D.1.1.2 a D.1.1.4 
(plocha*tloušťka): 
73*0.22=16,060 [A] 
rozšíření pod obrubou (s*d): 
0.3*(7.75+5.45)*0.6=2,376 [B] 
Celkem: A+B=18,436 [C] 
souvisí s pol.014102.1</t>
  </si>
  <si>
    <t>ODSTRANĚNÍ CHODNÍKOVÝCH A SILNIČNÍCH OBRUBNÍKŮ BETONOVÝCH,ODVOZ NA SKLÁDKU DLE URČENÍ ZHOTOVITELE</t>
  </si>
  <si>
    <t>Silniční přídlažba 500/250/100 
Od km 15,641 do km 15,65 
viz. přílohy D.1.1.4 a D.1.1.2 
(délka m): 
(7.25+8+16.2+22.6+9+18.6)=81,650 [A] 
souvisí s pol.014102.2</t>
  </si>
  <si>
    <t>Frézování asfaltových vrstev 
km 15,641 19 do km 15,698 
viz. přílohy D.1.1.2 a D.1.1.4 
(plocha*tloušťka): 
607.84*4*0.05=121,568 [A] 
Výškové vyrovnání vozovky na KÚ 
60*2*0.05=6,000 [B] 
Celkem: A+B=127,568 [C] 
souvisí s pol.014102.4</t>
  </si>
  <si>
    <t>Výměna aktivní zóny 
Od km 15,641 19 do km 15,59 
viz. přílohy D.1.1.2 a D.1.1.4 
(plocha*tloušťka): 
73*0.5=36,500 [A] 
souvisí s pol.014102.1</t>
  </si>
  <si>
    <t>přehutnění pod vrstvou aktivní zóny, míra zhutnění dle vzorového řezu 
souvisí s pol.56336 - výměna aktivní zóny 
Od km 15,641 do km 15,59 
viz. přílohy D.1.1.4 a D.1.1.2 
(plocha m2): 
73=73,000 [A]</t>
  </si>
  <si>
    <t>Výměna aktivní zóny, vyložení geotextilií   min.300g/m2 
Od km 15,641 do km 15,59 
viz. příloha D.1.1.4 
(plocha m2): 
(7+0.6)*16=121,600 [A]</t>
  </si>
  <si>
    <t>Konstrukce vozovky 
tloušťka 170 mm, míra zhutnění dle vzorového řezu 
Od km 15,641 do km 15,59 
viz. přílohy D.1.1.4 a D.1.1.2 
(plocha m2): 
73=73,000 [A]</t>
  </si>
  <si>
    <t>Výměna aktivní zóny 
tloušťka 200 mm, frakce 0/125, míra zhutnění dle vzorového řezu 
Od km 15,641 do km 15,59 
viz. přílohy D.1.1.4 a D.1.1.2 
(plocha m2): 
73=73,000 [A]</t>
  </si>
  <si>
    <t>Konstrukce vozovky 
tloušťka 150 mm, frakce 0/63, míra zhutnění dle vzorového řezu 
Od km 15,641 do km 15,59 
viz. přílohy D.1.1.4 a D.1.1.2 
(plocha m2):  
73=73,000 [A] 
rozšíření pod obrubou (s*d): 
0.3*(7.75+5.45)=3,960 [B] 
Celkem: A+B=76,960 [C]</t>
  </si>
  <si>
    <t>Výměna aktivní zóny 
tloušťka 300 mm, frakce 0/125, míra zhutnění dle vzorového řezu 
Od km 15,641 do km 15,59 
viz. přílohy D.1.1.4 a D.1.1.2 
(plocha m2): 
73=73,000 [A] 
rozšíření pod obrubou (s*d): 
0.3*(7.75+5.45)=3,960 [B] 
Celkem: A+B=76,960 [C]</t>
  </si>
  <si>
    <t>K propojení vrstev z asfaltového betonu 0,8kg/m2 
Od km 15,641 do km 15,59 
viz. přílohy D.1.1.4 a D.1.1.2 
(plocha m2): 
73=73,000 [A]</t>
  </si>
  <si>
    <t>Spojovací postřik mezi SMA 11S a ACL 16S  (1 vrstva 0,25 kg/m2 a 1 vrstva 0,5 kg/m2) 
Od km 15,641 19 do KÚ 15,698 
viz. přílohy D.1.1.2 a D.1.1.4 
(plocha m2): 
624.5*2=1 249,000 [A]</t>
  </si>
  <si>
    <t>Geosyntetikum ze skelných vláken na napojení na stávající vozovku (dvojité zazubení)      
Parametry - viz příloha Vzorové příčné řezy a Detaily.   
V místě napojení krytu na stávající vozovku 
 [délka*prům.šíř.*počet] 
viz. přílohy D.1.1.2 a D.1.1.4 a D.1.1.10 
24,65*1*2=49,300 [A]</t>
  </si>
  <si>
    <t>Konstrukce vozovky 
Od km 15,641 do km 15,59 
viz. přílohy D.1.1.4 a D.1.1.2 
(plocha m2): 
73=73,000 [A] 
Výškové vyrovnání vozovky na KÚ 
60=60,000 [B] 
Celkem: A+B=133,000 [C]</t>
  </si>
  <si>
    <t>Podkladní vrstva krytu 
Od km 15,641 19 do KÚ 15,698 
viz. přílohy D.1.1.2 a D.1.1.4 
(plocha m2): 
624.5=624,500 [A]</t>
  </si>
  <si>
    <t>Konstrukce vozovky kryt 
Od km 15,641 19 do KÚ 15,698 
viz. přílohy D.1.1.2 a D.1.1.4 
(plocha m2): 
624.5=624,500 [A] 
Výškové vyrovnání vozovky na KÚ 
60=60,000 [B] 
Celkem: A+B=684,500 [C]</t>
  </si>
  <si>
    <t>Vyplnění spáry trvale pružnou zálivkou 
Napojení na stávající stav na začátku úseku 
KÚ 15,698 
viz. příloha D.1.1.2 
(délka m): 
24.65=24,650 [A]</t>
  </si>
  <si>
    <t>Vodorovné dopravní značení 
Od km 15,641 do KÚ 15,698 
viz. příloha D.1.1.11 
(délka*šířka): 
(50+50+15+15)*0.25=32,500 [A] 
3*0.5*10=15,000 [B] 
(45+45)*0.152=13,680 [C] 
(0.5*2*40)=40,000 [D] 
Celkem: A+B+C+D=101,180 [E]</t>
  </si>
  <si>
    <t>Vodící line přecjodu pro chodce 
(délka*šířka): 
9*0.5=4,500 [A]</t>
  </si>
  <si>
    <t>Napojení na stávající stav na začátku úseku 
KÚ 15,698 
viz. příloha D.1.1.2 
(délka m): 
24.65=24,650 [A]</t>
  </si>
  <si>
    <t>Silniční přídlažba 500/250/100 
Od km 15,641 do km 15,65 
viz. přílohy D.1.1.4 a D.1.1.2 
(délkaxšířka m): 
(7.25+8+16.2+22.6+9+18.6)*0,25=20,413 [A]</t>
  </si>
  <si>
    <t>103.2_ZV</t>
  </si>
  <si>
    <t>Zemina a kamení (17 05 04) 
Počítaná hmotnost kámen 2,2t/m3, [Objem z položek x hmotnost]:</t>
  </si>
  <si>
    <t>Chodník - podkladní nestmelená vrstva 
Od km 15,641 do km 15,65 
Od km 15,69 do km 15,698 
viz. přílohy D.1.1.4 a D.1.1.2 
(plocha*tloušťka*hmotnost): 
112.3*0.19*2,2=46,941 [A] dle pol.113328 
 Celkem: A=46,941 [B]</t>
  </si>
  <si>
    <t>Dlážděný kryt 2,3t/m3, beton 2,3t/m3, (Objem z položek x hmotnost]:</t>
  </si>
  <si>
    <t>Chodník - dlážděný kryt 
Od km 15,641 do km 15,65 
Od km 15,69 do km 15,698 
viz. přílohy D.1.1.4 a D.1.1.2 
(plocha*tloušťka*hmotnost): 
94.2*0.06*2.3=13,000 [A]  dle pol.113178</t>
  </si>
  <si>
    <t>Chodník - asfalobetonový kryt 
Od km 15,69 do km 15,698 
viz. přílohy D.1.1.4 a D.1.1.2 
(plocha*tloušťka*hmotnost): 
18.1*0.06*2.4=2,606 [A] dle pol.113138</t>
  </si>
  <si>
    <t>Chodník - asfalobetonový kryt 
Od km 15,69 do km 15,698 
viz. přílohy D.1.1.4 a D.1.1.2 
(plocha*tloušťka): 
18.1*0.06=1,086 [A] 
souvisí s pol.014102.4</t>
  </si>
  <si>
    <t>ODSTRAN KRYTU ZPEVNĚNÝCH PLOCH Z DLAŽEB KOSTEK,ODVOZ NA SKLÁDKU DLE URČENÍ ZHOTOVITELE</t>
  </si>
  <si>
    <t>Chodník - dlážděný kryt 
Od km 15,641 do km 15,65 
Od km 15,69 do km 15,698 
viz. přílohy D.1.1.4 a D.1.1.2 
(plocha*tloušťka): 
94.2*0.06=5,652 [A] 
souvisí s pol.014102.2</t>
  </si>
  <si>
    <t>Chodník - podkladní nestmelená vrstva 
Od km 15,641 do km 15,65 
Od km 15,69 do km 15,698 
viz. přílohy D.1.1.4 a D.1.1.2 
(plocha*tloušťka): 
112.3*0.19=21,337 [A] 
souvisí s pol.014102.1</t>
  </si>
  <si>
    <t>Konstrukce  
tloušťka 150 mm, frakce 0/63, míra zhutnění dle vzorového řezu 
Chodník - podkladní nestmelená vrstva 
Od km 15,641 do km 15,65 
Od km 15,69 do km 15,698 
viz. přílohy D.1.1.4 a D.1.1.2 
(plocha m2): 
112.3=112,300 [A]</t>
  </si>
  <si>
    <t>Chodník - dlážděný kryt 
Od km 15,641 do km 15,65 
Od km 15,69 do km 15,698 
viz. přílohy D.1.1.4 a D.1.1.2 
(plocha m2): 
92.3=92,300 [A]</t>
  </si>
  <si>
    <t>Chodník - předláždění krytu stávajícího stavu 
km 15,641 
viz. příloha D.1.1.2 
(plocha m2): 
6.3=6,300 [A]</t>
  </si>
  <si>
    <t>103.3_ZH</t>
  </si>
  <si>
    <t>Severní dopravní ostrůvek - dlážděný kryt</t>
  </si>
  <si>
    <t>Odtranění podkladních vrstev z nestmeleného kameniva 
severní dopravní ostrůvek 
viz. přílohy D.1.1.2 a D.1.1.4 
(plocha*tloušťka): 
17.8*0.25*2,2=9,790 [B] 
dle pol.113328</t>
  </si>
  <si>
    <t>Dlážděný kryt 2,3t/m3, beton 2,3t/m3, (Objem z položek x hmotnost]</t>
  </si>
  <si>
    <t>Dopravní ostrůvek - dlážděný kryt 
Od km 15,641 do km 15,59 
viz. přílohy D.1.1.2 a D.1.1.4 
(plocha*tloušťka*hmotnost): 
17.8*0.25*2.3=10,235 [A] 
dle pol.113188</t>
  </si>
  <si>
    <t>Dopravní ostrůvek - dlážděný kryt 
Od km 15,641 do km 15,59 
viz. přílohy D.1.1.2 a D.1.1.4 
(plocha*tloušťka): 
17.8*0.25=4,450 [A] 
souvisí s pol.014102.2</t>
  </si>
  <si>
    <t>Odtranění podkladních vrstev z nestmeleného kameniva 
severní dopravní ostrůvek 
viz. přílohy D.1.1.2 a D.1.1.4 
(plocha*tloušťka): 
17.8*0.25=4,450 [A] 
souvisí s pol.014102.1</t>
  </si>
  <si>
    <t>Konstrukce  
tloušťka 150 mm, frakce 0/63, míra zhutnění dle vzorového řezu 
Dopravní ostrůvek - podkladní vrstva 
Od km 15,641 do km 15,59 
viz. přílohy D.1.1.2 a D.1.1.4 
(plocha m2): 
17.8=17,800 [A]</t>
  </si>
  <si>
    <t>Dopravní ostrůvek - dlážděný kryt 
Od km 15,641 do km 15,59 
viz. přílohy D.1.1.2 a D.1.1.4 
(plocha m2): 
7.8=7,800 [A]</t>
  </si>
  <si>
    <t>103.4_ZH</t>
  </si>
  <si>
    <t>Jižní dopravní ostrůvek - dlážděný kryt</t>
  </si>
  <si>
    <t>Odtranění podkladních vrstev z nestmeleného kameniva 
jižní doprvní ostrůvek 
viz. přílohy D.1.1.2 a D.1.1.4 
(plocha*tloušťka): 
667.2*0.25*2,2=366,960 [B] 
dle pol. 113328</t>
  </si>
  <si>
    <t>Dopravní ostrůvek - dlážděný kryt 
Od km 15,641 do km 15,59 
viz. přílohy D.1.1.2 a D.1.1.4 
(plocha*tloušťka*hmotnost): 
13.2*0.25*2.3=7,590 [A] 
dle pol.113188</t>
  </si>
  <si>
    <t>Dopravní ostrůvek - dlážděný kryt 
Od km 15,641 do km 15,59 
viz. přílohy D.1.1.2 a D.1.1.4 
(plocha*tloušťka): 
13.2*0.25=3,300 [A] 
souvisí s pol.014102.2</t>
  </si>
  <si>
    <t>Odtranění podkladních vrstev z nestmeleného kameniva 
jižní doprvní ostrůvek 
viz. přílohy D.1.1.2 a D.1.1.4 
(plocha*tloušťka): 
667.2*0.25=166,800 [A] 
souvisí s pol.014102.1</t>
  </si>
  <si>
    <t>Konstrukce  
tloušťka 150 mm, frakce 0/63, míra zhutnění dle vzorového řezu 
Dopravní ostrůvek - podkladní vrstva 
Od km 15,692 do km 15,698 
viz. přílohy D.1.1.2 a D.1.1.4 
(plocha m2): 
9.2=9,200 [A]</t>
  </si>
  <si>
    <t>Dopravní ostrůvek - dlážděný kryt 
Od km 15,641 do km 15,59 
viz. přílohy D.1.1.2 a D.1.1.4 
(plocha m2): 
9.2=9,200 [A]</t>
  </si>
  <si>
    <t>103.5_ZH</t>
  </si>
  <si>
    <t>Nároží (ul. Pardubická) - dlážděný kryt</t>
  </si>
  <si>
    <t>Zemina a kamení (17 05 04) 
Počítaná hmotnost kámen 2,2t/m3,  [Objem z položek x hmotnost]:</t>
  </si>
  <si>
    <t>Podkladní nestmelená vrstva 
V km 15,641 
viz. přílohy D.1.1.2 a D.1.1.4 
(plocha*tloušťka*hmotnost): 
2.02*0.45*2,2=2,000 [A] 
dle pol.113328 
Žulová dlažba DL, tloušťka 160 mm 
V km 15,641 
viz. přílohy D.1.1.2 a D.1.1.4 
(plocha*tloušťka*hmotnost): 
2.02*0.16*2,2=0,711 [B] 
dle pol.113178 
Celkem: A+B=2,711 [C]</t>
  </si>
  <si>
    <t>ODSTRAN KRYTU ZPEVNĚNÝCH PLOCH Z DLAŽEB KOSTEK, ODVOZ NA SKLÁDKU DLE URČENÍ ZHOTOVITELE</t>
  </si>
  <si>
    <t>Žulová dlažba DL, tloušťka 160 mm 
V km 15,641 
viz. přílohy D.1.1.2 a D.1.1.4 
(plocha*tloušťka): 
2.02*0.16=0,323 [A] 
souvisí s pol.014102.1</t>
  </si>
  <si>
    <t>Podkladní nestmelená vrstva 
V km 15,641 
viz. přílohy D.1.1.2 a D.1.1.4 
(plocha*tloušťka): 
2.02*0.45=0,909 [A] 
souvisí s pol.014102.1</t>
  </si>
  <si>
    <t>Podkladní vrstva 
V km 15,641 
viz. přílohy D.1.1.2 a D.1.1.4 
(plocha m2): 
2.02=2,020 [A]</t>
  </si>
  <si>
    <t>Konstrukce nároží 
tloušťka 200 mm, frakce 0/125, míra zhutnění dle vzorového řezu 
V km 15,641 
viz. přílohy D.1.1.2 a D.1.1.4 
(plocha m2): 
2.02=2,020 [A] 
rozšíření pod obrubou (s*d*h): 
0.6*5.8=3,480 [B] 
Celkem: A+B=5,500 [C]</t>
  </si>
  <si>
    <t>Žulová dlažba DL, tloušťka 160 mm 
V km 15,641 
viz. přílohy D.1.1.2 a D.1.1.4 
(plocha m2): 
2.02=2,020 [A]</t>
  </si>
  <si>
    <t>103.6_ZH</t>
  </si>
  <si>
    <t>Obrubník záhonový - betonový - 60/250/1000 
Od km 15,641 do km 15,65 
KÚ 15,698 
viz. přílohy D.1.1.2 a D.1.1.4 
(délka*tloušťka*hmotnost): 
(7.25+3.25+5.05+6.3+4)*0.15*2,3=8,918 [A] 
Obrubník silniční - betonový - 150/250/1000 
výška podstupnice 0,12 m 
Od km 15,641 do km 15,59 
KÚ 15,698 
viz. přílohy D.1.1.2 a D.1.1.4 
(délka*tloušťka*hmotnost): 
(2.4+4.9+5.65+5.1+7.9+7.6+3.2+9.1+5.85+5.1)*0.15*2,3=19,596 [C] 
Obrubník silniční - betonový - 150/150/1000 
výška podstupnice 0,02 m 
Km 15,649 přechod pro chodce 
viz. přílohy D.1.1.2 a D.1.1.4 
(délka*tloušťka*hmotnost): 
(12+3.5+4.4+6+2.3)*0.15*2,3=9,729 [B] 
Obrubník silniční - obloukový 
Dopravní ostrůvek + poloměr oblouku do 2 m 
Od km 15,641 do km 15,59 (severní ostrůvek) 
Od km 15,692 do km 15,698 (jižní ostrůvek) 
viz. přílohy D.1.1.2 a D.1.1.4 
(délka*tloušťka*hmotnost): 
(2.95+1.7+4.5)*0.15*2,3=3,157 [D] 
Celkem: A+C+B+D=41,400 [E] 
dle pol.113524</t>
  </si>
  <si>
    <t>Obrubník záhonový - betonový - 60/250/1000 
Od km 15,641 do km 15,65 
KÚ 15,698 
viz. přílohy D.1.1.2 a D.1.1.4 
(délka m): 
7.25+3.25+5.05+6.3+4=25,850 [A] 
Obrubník silniční - betonový - 150/250/1000 
výška podstupnice 0,12 m 
Od km 15,641 do km 15,59 
KÚ 15,698 
viz. přílohy D.1.1.2 a D.1.1.4 
(délka m): 
2.4+4.9+5.65+5.1+7.9+7.6+3.2+9.1+5.85+5.1=56,800 [C] 
Obrubník silniční - betonový - 150/150/1000 
výška podstupnice 0,02 m 
Km 15,649 přechod pro chodce 
viz. přílohy D.1.1.2 a D.1.1.4 
(délka m): 
12+3.5+4.4+6+2.3=28,200 [B] 
Obrubník silniční - obloukový 
Dopravní ostrůvek + poloměr oblouku do 2 m 
Od km 15,641 do km 15,59 (severní ostrůvek) 
Od km 15,692 do km 15,698 (jižní ostrůvek) 
viz. přílohy D.1.1.2 a D.1.1.4 
(délka m): 
2.95+1.7+4.5=9,150 [D] 
Celkem: A+C+B+D=120,000 [E] 
souvisí s pol.014102.2</t>
  </si>
  <si>
    <t>Obrubník záhonový - betonový - 60/250/1000 
Od km 15,641 do km 15,65 
KÚ 15,698 
viz. přílohy D.1.1.2 a D.1.1.4 
(délka m): 
7.25+3.25+5.05+6.3+4=25,850 [A]</t>
  </si>
  <si>
    <t>Obrubník silniční - betonový - 150/250/1000 
výška podstupnice 0,12 m 
Od km 15,641 do km 15,59 
KÚ 15,698 
viz. přílohy D.1.1.2 a D.1.1.4 
(délka m): 
2.4+4.9+5.65+5.1+7.9+7.6+3.2+9.1+5.85+5.1+28=84,800 [A] 
Celkem: A=84,800 [B]</t>
  </si>
  <si>
    <t>Obrubník silniční - obloukový 
Dopravní ostrůvek + poloměr oblouku do 2 m 
Od km 15,641 do km 15,59 (severní ostrůvek) 
Od km 15,692 do km 15,698 (jižní ostrůvek) 
viz. přílohy D.1.1.2 a D.1.1.4 
(délka m): 
2.95+1.7+4.5=9,150 [A]</t>
  </si>
  <si>
    <t>103.7_ZH</t>
  </si>
  <si>
    <t>zemina 1,9t/ m3</t>
  </si>
  <si>
    <t>Uliční vpusťi 
km 15,647 vlevo 
11.2*1.2*1.8*1,9=4,925 [K] dle pol.131738 
Přípojky uličních vpustí: 
Od km 15,607 do km 15,641 
1.2*1.2*10*1,9=27,360 [D]  dle pol.132738 
Celkem: K+D=32,285 [L]</t>
  </si>
  <si>
    <t>Uliční vpusťi km 15,647 vlevo 
viz. příloha D.1.1.2 
1-krát rekonstrukce stávající vpusti: 
1*0.5=0,500 [A]  dle pol.96687 
Přípojky uličních vpustí: 
(délka m): 
10*0.15=1,500 [B]  dle pol.969234 
Celkem: A+B=2,000 [L]</t>
  </si>
  <si>
    <t>Viz.výkres D.1.1.2   
(délka*šířka*výška)   
Výkopy okolo inženýrských sítí se musí provádět ručně   
Uliční vpusťi 
km 15,647 vlevo 
11.2*1.2*1.8=2,592 [K] 
souvisí s pol.014102.1</t>
  </si>
  <si>
    <t>viz. přílohy D.1.1.2 a D.1.1.4 
Výkopy okolo inženýrských sítí se musí provádět ručně   
Přípojky uličních vpustí: 
Od km 15,607 do km 15,641 
1.2*1.2*10=14,400 [D] 
souvisí s pol.014102.1</t>
  </si>
  <si>
    <t>viz. D.1.1.2, D.1.1.4 
Uliční vpusťi 
km 15,647 vlevo 
1.2*1.2*0.8=1,152 [K] 
Přípojky uličních vpustí: 
Od km 15,607 do km 15,641 
1.2*0.2*10=2,400 [D] 
Celkem: K+D=3,552 [L]</t>
  </si>
  <si>
    <t>viz. D.1.1.2 , D.1.1.4 
Přípojky uličních vpustí: 
km 15,647 vlevo 
1.2*0.1*10=1,200 [D] 
Celkem: D=1,200 [E]</t>
  </si>
  <si>
    <t>Přípojky uličních vpustí: 
(délka m): 
10=10,000 [A]</t>
  </si>
  <si>
    <t>Uliční vpusťi km 15,647 vlevo 
viz. příloha D.1.1.2 
1-krát rekonstrukce stávající vpusti: 
1=1,000 [A]</t>
  </si>
  <si>
    <t>Výškové vyrovnání 1 uliční vpusti</t>
  </si>
  <si>
    <t>Výšková úprava znaků inženýrských síťí km 15,647 vlevo 
viz. příloha D.1.1.2 
(1x šachta a vpusť): 
2=2,000 [A]</t>
  </si>
  <si>
    <t>Přípojky uličních vpustí: 
(délka m): 
10=10,000 [A] 
souvisí s pol.014102.2</t>
  </si>
  <si>
    <t>Uliční vpusťi km 15,647 vlevo 
viz. příloha D.1.1.2 
1-krát rekonstrukce stávající vpusti: 
1=1,000 [A] 
souvisí s pol.014102.2</t>
  </si>
  <si>
    <t>103.8_ZH</t>
  </si>
  <si>
    <t>Demontáž stávajícího dopravního značení 
viz. příloha D.1.1.11 
(počet kusů): 
8=8,000 [A]</t>
  </si>
  <si>
    <t>Montáž nového dopravního značení 
(počet kusů): 
8=8,000 [A]</t>
  </si>
  <si>
    <t>Vodorovné dopravní značení 
viz. přílohy D.1.1.11 
(délka*šířka): 
(10.2+7.05+18+14.6+5+8.8)*0.25=15,913 [A]</t>
  </si>
  <si>
    <t>Chráničky DN40 
délka 174 m: 174=174,000 [A]</t>
  </si>
  <si>
    <t>délka 174 m: 174=174,000 [A]</t>
  </si>
  <si>
    <t>Pol.č.132838: 
šířka rýhy 0,35 m, hloubka rýhy 1,00 m, délka 174 m: (0,35*1*174)*2=121,800 [A]</t>
  </si>
  <si>
    <t>šířka rýhy 0,35 m, hloubka rýhy 1,00 m, délka 174 m: 0,35*1*174=60,900 [A]</t>
  </si>
  <si>
    <t>šířka rýhy 0,35 m, tloušťka podkladu 0,1 m, délka 174 m: 0,35*0,1*174=6,090 [A]</t>
  </si>
  <si>
    <t>šířka rýhy 0,35 m, hloubka rýhy 0,7 m, délka 174 m: 0,35*0,7*174=42,630 [A]</t>
  </si>
  <si>
    <t>šířka rýhy 0,35 m, tloušťka podkladu 0,2 m, délka 174 m: 0,35*0,2*174=12,180 [A]</t>
  </si>
  <si>
    <t>3xHDPE 40/33, délka 60 m:3*58=174,000 [A]</t>
  </si>
  <si>
    <t>SO 201.ZH</t>
  </si>
  <si>
    <t>Most ev.č. 317-005A</t>
  </si>
  <si>
    <t>kamenná suť(2,2t/m3) a zemina(1,9t/m3) 
kubatura s přepočtem na tuny 
pol.131738    578,63*1,9=1 099,397 [G] 
G=1 099,397 [E]</t>
  </si>
  <si>
    <t>Vyfrézovaný asfaltový materiá 2,4t/m3 [Objem z položek x hmotnost]:</t>
  </si>
  <si>
    <t>pol.113728 (objem) 
76,912=76,912 [A] 
pol. 113765 
(plocha řezuxdélka): 
0,015*0,04*120=0,072 [B] 
pol. 113767 
(plocha řezuxdélka): 
0,025*0,04*19,8=0,020 [D] 
Celkem: 2,4*(A+B+D)=184,810 [E]</t>
  </si>
  <si>
    <t>všechny další zkoušky nad rámec výslovně jmenovaných  nebo povinných 
1=1,000 [A]</t>
  </si>
  <si>
    <t>zajištění ochrany inženýrských sítí 
1=1,000 [A]</t>
  </si>
  <si>
    <t>02911</t>
  </si>
  <si>
    <t>OSTATNÍ POŽADAVKY - GEODETICKÉ ZAMĚŘENÍ</t>
  </si>
  <si>
    <t>HM</t>
  </si>
  <si>
    <t>vytyčovací práce, zaměření skutečného provedení stavby 
1=1,000 [A]</t>
  </si>
  <si>
    <t>02940</t>
  </si>
  <si>
    <t>OSTATNÍ POŽADAVKY - VYPRACOVÁNÍ DOKUMENTACE</t>
  </si>
  <si>
    <t>DSPS 
dokumentace bude požadovaná v (počet výtisků, paré a CD v el. podobě dle SOD) objednatelem včetně dokumentace v elektronické podobě 
1=1,000 [A]</t>
  </si>
  <si>
    <t>vypracování RDS dokumentace dle SoD včetně výtisku digitálního i tištněného 
1=1,000 [A]</t>
  </si>
  <si>
    <t>geometrický oddělovací plán pro majetkové vypořádání vlastnických vztahů katastrálním úřadem včetně odevzdání a výtisku, dle SoD 
1=1,000 [A]</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</si>
  <si>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</si>
  <si>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Pasportizace nemovitostí v zájmovém území před zahájením a po dokončení prací, dopravního značení , vybavení komunikace - odvodnění příkopu, vodní tok, přilehlé pozemky a objekty inženýrských sítí (v zájmovém prostoru). Projednání pasportizace provedené před zahájením prací. Následně pasportizace po dokončení akce s projednáním a prokázáním  stavů konstrukcí, objektů a pozemků před a po akci. 
1=1,000 [A]</t>
  </si>
  <si>
    <t>03630</t>
  </si>
  <si>
    <t>DOPRAVNÍ ZAŘÍZENÍ - AUTOJEŘÁBY</t>
  </si>
  <si>
    <t>autojeřáb pro manipulaci s provizorními montážními konstrukcemi (podpěrná pro inženýrské sítě a montážní pro práce pod mostem a u opěr a pilíře) 
Celková předpokládaná doba užití jeřábu je v pracovním režimu 4x12 hodin.  
4=4,000 [A]</t>
  </si>
  <si>
    <t>zahrnuje objednatelem povolené náklady na dopravní zařízení zhotovitele</t>
  </si>
  <si>
    <t>R999111</t>
  </si>
  <si>
    <t>ŽLABY Z DÍLCŮ Z KOMPOZITU VČETNĚ PŘÍSLUŠENSTVÍ</t>
  </si>
  <si>
    <t>obrubníkové perforované kompozitní odvodňovací žlaby s příslušenstvím 
délka (levá a pravá) 
(34,52-0,645-2,365)+(2,6-0,745+28,1+1,545)=63,010 [A] 
(viz přílohy D.1.2.1,5,8)</t>
  </si>
  <si>
    <t>11130</t>
  </si>
  <si>
    <t>SEJMUTÍ DRNU</t>
  </si>
  <si>
    <t>plocha pro sejmutí drnu 
koeficient šikmostixplocha 
u opěry 1   20+25=45,000 [A] 
u opěry 2   35=35,000 [B] 
celkem 
A+B=80,000 [C] 
včetně uložení na mezideponii 
(viz přílohy D.1.2.1,D1.2.5-6)</t>
  </si>
  <si>
    <t>včetně vodorovné dopravy  a uložení na skládku</t>
  </si>
  <si>
    <t>odfrézování vrstev vozovky na mostě 
šířkaxtloušťkaxdélka 
(5,8+5,7)*0,16*38=69,920 [A] 
na chodníku 
(2,3+2,3)*0,04*38=6,992 [B] 
A+B=76,912 [C] 
souvisí s pol.014102.4 
(viz přílohy D.1.2.1,4,11)</t>
  </si>
  <si>
    <t>113765</t>
  </si>
  <si>
    <t>FRÉZOVÁNÍ DRÁŽKY PRŮŘEZU DO 600MM2 V ASFALTOVÉ VOZOVCE, VČETNĚ ODVOZU NA SKLÁDKU DLE URČENÍ ZHOTOVITELE</t>
  </si>
  <si>
    <t>frézování drážky pro zálivku u obruby v obrusné vrstvě 
0,015x0,04m profil drážky 
délky říms a obrub a v ose 
40*3=120,000 [A] 
souvisí s pol.014102.4 
(viz přílohy D.1.2.6,8)</t>
  </si>
  <si>
    <t>Položka zahrnuje veškerou manipulaci s vybouranou sutí a s vybouranými hmotami vč. uložení na skládku.</t>
  </si>
  <si>
    <t>113767</t>
  </si>
  <si>
    <t>FRÉZOVÁNÍ DRÁŽKY PRŮŘEZU DO 1000MM2 V ASFALTOVÉ VOZOVCE, VČETNĚ ODVOZU NA SKLÁDKU DLE URČENÍ ZHOTOVITELE</t>
  </si>
  <si>
    <t>frézování drážky - proříznutí nad vnitřním pilířem mostu pro dilataci obrusné vrstvy (ložné vrstvy) (šířka asfalt.vrstvy) 
šířka 25 mm x tloušťka 40 mm 
ložná 
9,9=9,900 [A] 
ložná 
(šířka 15 mm x tloušťka 60 mm) 
9,9=9,900 [B] 
Celkem: A+B=19,800 [C] 
souvisí s pol.014102.4 
(viz přílohy D.1.2.5-6)</t>
  </si>
  <si>
    <t>121104</t>
  </si>
  <si>
    <t>SEJMUTÍ ORNICE NEBO LESNÍ PŮDY S ODVOZEM DO 5KM</t>
  </si>
  <si>
    <t>sejmutí ornice (souvisí s pol.11130) s uložením na dočasnou deponii a ošetřením 
plochaxtloušťka 
(45+35)*0,1=8,000 [A] 
(viz přílohy D.1.2.1,D1.2.5-6)</t>
  </si>
  <si>
    <t>položka zahrnuje sejmutí ornice bez ohledu na tloušťku vrstvy a její vodorovnou dopravu 
nezahrnuje uložení na trvalou skládku</t>
  </si>
  <si>
    <t>za 2.opěrou  
pro zábradelní základové patky 
(početxvýškaxšířkaxdélka) 
5*0,8*0,4*0,4=0,640 [G] 
výkopy  
OP1 - 2,4*5,2*23=287,040 [K] 
OP2 - 2,3*5,5*23=290,950 [L] 
Celkem: Celkem: G+K+L=578,630 [M] 
poplatky viz pol.014102.1 
(viz přílohy D.1.2.1,D.1.2.5-6)</t>
  </si>
  <si>
    <t>za opěrou 2  
pro zábradelní základové patky 
(početxvýškaxšířkaxdélka) 
5*0,8*4*0,4*0,1=0,640 [D] 
frakce0/63 za a pod přechodovou deskou 
hutněný Id=0,95 
OP1 - (5,5+0,5)*22=132,000 [P] 
OP2 - (5,5+0,4)*22=129,800 [Q] 
Celkem: D+P+Q=262,440 [N] 
(viz přílohy D.1.2.1,D.1.2.5-6)</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</si>
  <si>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hutnění nesoudržných na Id=0,9</t>
  </si>
  <si>
    <t>ŠP těžený frakce 0-4 obsyp 
(19+21)*2,5*0,3=30,000 [A] 
(viz přílohy D.1.2.1,D.1.2.5-6)</t>
  </si>
  <si>
    <t>18221</t>
  </si>
  <si>
    <t>ROZPROSTŘENÍ ORNICE VE SVAHU V TL DO 0,10M</t>
  </si>
  <si>
    <t>Dovezení a rozprostření dočasně uložené ornice v tl.0,1 m 
šířkaxdélka 
1*(45+35)=80,000 [A] 
(viz přílohy D.1.2.1,5-6)</t>
  </si>
  <si>
    <t>položka zahrnuje: 
nutné přemístění ornice z dočasných skládek vzdálených do 5 km 
rozprostření ornice v předepsané tloušťce ve svahu přes 1:5</t>
  </si>
  <si>
    <t>18245</t>
  </si>
  <si>
    <t>ZALOŽENÍ TRÁVNÍKU ZATRAVŇOVACÍ TEXTILIÍ (ROHOŽÍ)</t>
  </si>
  <si>
    <t>souvisí s pol.18221 
1*(45+35)=80,000 [A] 
(viz přílohy D.1.2.1,5-6)</t>
  </si>
  <si>
    <t>Zahrnuje dodání a položení předepsané zatravňovací textilie bez ohledu na sklon terénu, zalévání, první pokosení</t>
  </si>
  <si>
    <t>18247</t>
  </si>
  <si>
    <t>OŠETŘOVÁNÍ TRÁVNÍKU</t>
  </si>
  <si>
    <t>souvisí s pol.18245 
1*(45+35)=80,000 [A] 
(viz přílohy D.1.2.1,5-6)</t>
  </si>
  <si>
    <t>Zahrnuje pokosení se shrabáním, naložení shrabků na dopravní prostředek, s odvozem a se složením, to vše bez ohledu na sklon terénu 
zahrnuje nutné zalití a hnojení</t>
  </si>
  <si>
    <t>21331</t>
  </si>
  <si>
    <t>DRENÁŽNÍ VRSTVY Z BETONU MEZEROVITÉHO (DRENÁŽNÍHO)</t>
  </si>
  <si>
    <t>drenážní beton pro uložení odvodňovacích obrubníkových žlabů C16/20 XF1,XA1,XC2 
šířkaxvýškaxdélka 
levá římsa 0,3*0,25*(34,52-0,645-2,365)=2,363 [A] 
pravá římsa 0,3*0,25*(28,1+2,6-0,745+1,545)=2,363 [D] 
drenážní beton pro odvodnění rubuů úložných prahů 
OP1 - 17,7*0,3*0,3=1,593 [E] 
OP2 - 17*0,3*0,3=1,530 [F] 
Celkem: A+D+E+F=7,849 [C] 
(viz přílohy D.1.2.5-6,D.1.2.8)</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</si>
  <si>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</si>
  <si>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</si>
  <si>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</si>
  <si>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odvodnění izolace mostovky, drenážní vrstva z polymerbetonu podél obruby včetně rozšíření u odvodňovací trubky 
šířkaxtloušťkaxdélka 
0,55*0,05*(34,52+2,37+2,6+28,1+6,42)=2,035 [A] 
(viz přílohy D.1.2.5-8)</t>
  </si>
  <si>
    <t>Položka zahrnuje:  
- dodávku předepsaného materiálu pro drenážní vrstvu, včetně mimostaveništní a vnitrostaveništní dopravy  
- provedení drenážní vrstvy předepsaných rozměrů a předepsaného tvaru</t>
  </si>
  <si>
    <t>22694</t>
  </si>
  <si>
    <t>ZÁPOROVÉ PAŽENÍ Z KOVU DOČASNÉ</t>
  </si>
  <si>
    <t>dočasné záporové pažení v ose přechodové oblasti 
nosníky HEA 200 dl.5 m, á 1,5 m, hmotnost 42,3 kg/m 
4*5*2*42,3*1,2*0,001=2,030 [A] 
(viz přílohy D.1.2.5-6,D.1.2.8)</t>
  </si>
  <si>
    <t>položka zahrnuje opotřebení ocelových zápor, jejich osazení do připravených vrtů včetně zabetonování konců a obsypu, případně jejich zaberanění a jejich odstranění. Ocelová převázka se započítá do výsledné hmotnosti.</t>
  </si>
  <si>
    <t>22695A</t>
  </si>
  <si>
    <t>VÝDŘEVA ZÁPOROVÉHO PAŽENÍ DOČASNÁ (PLOCHA)</t>
  </si>
  <si>
    <t>dočasné záporové pažení - výdřeva  
2*2,5*6*0,7=21,000 [A] 
(viz přílohy D.1.2.5-6,D.1.2.8)</t>
  </si>
  <si>
    <t>položka zahrnuje osazení pažin bez ohledu na druh, jejich opotřebení a jejich odstranění</t>
  </si>
  <si>
    <t>285392</t>
  </si>
  <si>
    <t>DODATEČNÉ KOTVENÍ VLEPENÍM BETONÁŘSKÉ VÝZTUŽE D DO 16MM DO VRTŮ</t>
  </si>
  <si>
    <t>kotevní trny pro spřažení ŽB desky mostovky do stávající mostovky 
trn R16 dl.100-150 mm , vrt dl.50 mm  
plocha mostovky m2 / počet trnů na 1m2 
trny budou uchyceny jako lepené kotvy dvousložkovým tmelem 
37*16,5*16=9 768,000 [A] 
(viz přílohy D.1.2.1-12)</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</si>
  <si>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</si>
  <si>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285393</t>
  </si>
  <si>
    <t>DODATEČNÉ KOTVENÍ VLEPENÍM BETONÁŘSKÉ VÝZTUŽE D DO 20MM DO VRTŮ</t>
  </si>
  <si>
    <t>kotevní smykové trny pro kotvení úložných prahů do stávajících opěr a pilíře 
trn R20 - dl.500 mm, vrt dl.300 mm prům.25mm 
rastr 2 řady pod úložným prahem 
á 0,4 x 0,4 m 
2*34+2*34+2*34=204,000 [B] 
(viz přílohy D.1.2.1-12)</t>
  </si>
  <si>
    <t>Svislé konstrukce</t>
  </si>
  <si>
    <t>317325</t>
  </si>
  <si>
    <t>ŘÍMSY ZE ŽELEZOBETONU DO C30/37 (B37)</t>
  </si>
  <si>
    <t>C30/37 XF4, XD3, XC4 
redukovaná plocha v příčném řezu(leváxdélka+praváxdélka) + navýšení plochy v místech bez odvodňovačů (plochaxlevá a pavá délka) 
0,78*(34,52-0,645+2,365)+1,11*(2,6-0,745+28,1+6,42-4,86)+0,42*0,23*(0,645+2,365+2,38+0,745+4,86)=64,311 [A] 
rozšíření římsy u pravého křídla - 2.opěra 
délkaxšířkaxtloušťka 
3,52*0,79*0,27=0,751 [B] 
levá římsa na křídlech 
délkaxplocha 
(5,15+1,205+2,145)*0,26=2,210 [D] 
pravá římsa na křídlech (1.opěra+2.opěra) 
délkaxplocha 
3,225*0,541*0,7+0,8*0,265*(1,075+1,105)=1,683 [E] 
ŘÍMSY CELKEM:  A+B+D+E=68,955 [C] 
souvisí s pol.317365 
(viz přílohy D.1.2.8)</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</si>
  <si>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</si>
  <si>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</si>
  <si>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t>
  </si>
  <si>
    <t>kubaura betonu x hmotnost výztuže v římse na 1m3 betonu=350 x převod kg na tuny=0,001 
68,955*230*0,001=15,860 [A] 
souvisí s pol.317325 
(viz přílohy D.1.2.8,12-13)</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</si>
  <si>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</si>
  <si>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</si>
  <si>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t>
  </si>
  <si>
    <t>Úložné prahy a závěrné zídky - opěry 
C30/37 XF2,XD2,XC4 
šířkaxvýškaxdélka 
(OP1+OP2)   1,8*17,5+2,1*17,6=68,460 [H] 
nálitky pro ložiska 
(OP1+OP2)  
0,4*0,5*0,2*28+0,5*0,595*0,2*4=1,358 [J] 
Křídla 
C30/37 XF2,XD2,XC4 
levá a pravá délkaxšířkaxvýška 
(0,4*2+0,4*1)*4,9+(0,4*2+0,4*1)*3,2+(0,4*2+0,4*1)*(1,12+2)+(0,4*2+0,4*1)*1,05=14,724 [G] 
celkem:  H+G+J=84,542 [I] 
Přibetonávka dříků opěr kotvená pomocí výztuže do dříku stívajících opěr 
OP1 - 2,2*0,15*17,5=5,775 [K] 
OP2 - 2*0,15*17,5=5,250 [L] 
K+L=11,025 [M] 
I+M=95,567 [N] 
kotevní smykové trny pro kotvení úložných prahů do stávajících opěr 
trn R20 - dl.500 mm, vrt dl.300 mm prům.25mm 
rastr 2 řady pod úložným prahem 
á 0,4 x 0,4 m 
souvisí s pol.333365 
(viz přílohy D.1.2.5-6)</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</si>
  <si>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</si>
  <si>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</si>
  <si>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 B500B</t>
  </si>
  <si>
    <t>kubaura betonu x hmotnost výztuže v křídlech a opěrách  na 1m3 betonu=180 x převod kg na tuny=0,001 
84,542*180*0,001=15,218 [A] 
souvisí s pol.333325 
(viz přílohy D.1.2.5-6)</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</si>
  <si>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</si>
  <si>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333366</t>
  </si>
  <si>
    <t>VÝZTUŽ MOSTNÍCH OPĚR A KŘÍDEL Z KARI SÍTÍ</t>
  </si>
  <si>
    <t>kotvená přibetonávka včetně kotevních trnů dle VL 700.6 
kubaura betonu x hmotnost výztuže v opěrách  na 1m3 betonu=100 x převod kg na tuny=0,001 
11,025*100*0,001=0,010 [A] 
souvisí s pol.333325 
(viz přílohy D.1.2.5-6)</t>
  </si>
  <si>
    <t>334325</t>
  </si>
  <si>
    <t>MOSTNÍ PILÍŘE A STATIVA ZE ŽELEZOVÉHO BETONU DO C30/37</t>
  </si>
  <si>
    <t>Úložné prahy - pilíř 
C30/37 XF2,XD2,XC4 
šířkaxvýškaxdélka 
P   1,2*17=20,400 [H] 
nálitky pro ložiska 
P  
0,4*0,5*0,2*28+0,4*0,59*0,2*2+0,4*0,695*0,2*2=1,326 [J] 
Celkem: H+J=21,726 [K] 
kotevní smykové trny pro kotvení úložných prahů do stávajícího a pilíře 
trn R20 - dl.500 mm, vrt dl.300 mm prům.25mm 
rastr 2 řady pod úložným prahem 
á 0,4 x 0,4 m 
souvisí s pol.334365 
(viz přílohy D.1.2.5-6)</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</si>
  <si>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</si>
  <si>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334365</t>
  </si>
  <si>
    <t>VÝZTUŽ MOSTNÍCH PILÍŘŮ A STATIV Z OCELI 10505, B500B</t>
  </si>
  <si>
    <t>kubaura betonu x hmotnost výztuže na pilíři  na 1m3 betonu=180 x převod kg na tuny=0,001 
21,726*180*0,001=3,911 [A] 
souvisí s pol.334325 
(viz přílohy D.1.2.5-6)</t>
  </si>
  <si>
    <t>348173</t>
  </si>
  <si>
    <t>ZÁBRADLÍ Z DÍLCŮ KOVOVÝCH ŽÁROVĚ ZINK PONOREM S NÁTĚREM</t>
  </si>
  <si>
    <t>KG</t>
  </si>
  <si>
    <t>Atypické mostní zábradlí vnější strana chodníku - průměrná jednotková hmotnost (80 kg/m) 
dilatační díly musí být opatřeny spoji s vějířovitými podložkami pro uzemnění 
dle požadavků SO 401 - přeložka a úpravy veřejného osvětlení 
včetně PKO 
zábradlí je z prvků: madlo PR OBD 120x60x4, dolní madlo PR 4HR 100x4, sloupek PR OBD 120x60x6, výplň je celoplošná - tahokov tl.2 mm (vzor bude určen v RDS) 
délka (levá+pravá) 
levá strana(výška 1,1 m) 5+37,5+1,2+2,2=45,900 [A] 
pravá strana(výška 1,3 m) 3+37,5+1=41,500 [B] 
mostní zábradlí celkemxjednotková hmotnost+10% drobný nevykázaný materiál: 
(A+B)*80*1,1=7 691,200 [C] 
(viz přílohy D.1.2.1,5-8,10)</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</si>
  <si>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žárové zinkování s ponorem 
- zvláštní spojovací prostředky, rozebíratelnost konstrukce, 
- ochranná opatření před účinky bludných proudů 
- ochranu před přepětím.</t>
  </si>
  <si>
    <t>420325</t>
  </si>
  <si>
    <t>PŘECHODOVÉ DESKY MOSTNÍCH OPĚR ZE ŽELEZOBETONU C30/37</t>
  </si>
  <si>
    <t>Přechodové desky 
C30/37 XF2,XD2,XC4 
šířkaxvýškaxdélka 
(OP1+OP2)   0,4*5,0*16,5+0,4*5,0*16,5=66,000 [H] 
v propojeních jednotlivých  desek  budou zřízena kloubová propojení 
souvisí s pol.420365 
(viz přílohy D.1.2.5-6)</t>
  </si>
  <si>
    <t>420365</t>
  </si>
  <si>
    <t>VÝZTUŽ PŘECHODOVÝCH DESEK MOSTNÍCH OPĚR Z OCELI 10505, B500B</t>
  </si>
  <si>
    <t>kubaura betonu x hmotnost výztuže   na 1m3 betonu=220 x převod kg na tuny=0,001 
66*220*0,001=14,520 [A] 
souvisí s pol.420325 
(viz přílohy D.1.2.5-6)</t>
  </si>
  <si>
    <t>421325</t>
  </si>
  <si>
    <t>MOSTNÍ NOSNÉ DESKOVÉ KONSTRUKCE ZE ŽELEZOBETONU C30/37</t>
  </si>
  <si>
    <t>spádovaná ŽB mostovková deska spřažená se stávající mostovkovou deskou z nosníků KA-73 
C30/37,XD3,XF3,XC4 
plocha řezuxdélka 
2,6*38=98,800 [A] 
kotevní trny pro spřažení ŽB desky mostovky do stávající mostovky 
trn R16 dl.100-150 mm , vrt dl.50 mm  
plocha mostovky m2 / počet trnů na 1m2 
trny budou uchyceny jako lepené kotvy dvousložkovým tmelem 
probetonávka v podélné spáře v ose mezi nosníky 
podélná spára: plocha řezuxdélka 0,13*38=4,940 [B] 
Celkem: A+B=103,740 [C] 
v propojeních jednotlivých čtvrtin desek mostovky budou zřízena kloubová propojení 
v příčné spáře nad pilířem bude obnoveno bezdilatační spojení přivařením táhel a probetonováním 
(viz přílohy D.1.2.1,5-6,8-9)</t>
  </si>
  <si>
    <t>421365</t>
  </si>
  <si>
    <t>VÝZTUŽ MOSTNÍ DESKOVÉ KONSTRUKCE Z OCELI 10505, B500B</t>
  </si>
  <si>
    <t>souvisí s pol.421325 
kotevní trny pro spřažení ŽB desky mostovky do stávající mostovky 
trn R16 dl.100-150 mm , vrt dl.50 mm  
plocha mostovky m2 / počet trnů na 1m2 
trny budou uchyceny jako lepené kotvy dvousložkovým tmelem 
počet trnů 
646*4*4=10 336,000 [B] 
hmotnost trnů 
B*0,15*1,6*0,001=2,481 [A] 
výztuž vložená do probetonávky mezi polovinami desek 
4,94*0,25=1,235 [C] 
v propojeních jednotlivých čtvrtin desek mostovky budou zřízena kloubová propojení 
90 kg/m kloubového propojení 
délka propojení x hmotnost 
(17+38)*0,09=4,950 [E] 
A+C+E=8,666 [D] 
(viz přílohy D.1.2.1,5-6,8-9)</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</si>
  <si>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</si>
  <si>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421366</t>
  </si>
  <si>
    <t>VÝZTUŽ MOSTNÍ DESKOVÉ KONSTRUKCE Z KARI SÍTÍ</t>
  </si>
  <si>
    <t>souvisí s pol.421325 
2 nebo 3 vrstvy KARI sítí 150x150/8x8 
kubatura desky x jednotková hmotnost KARI sítíxpřepočet na tuny 
98,8*100*0,001=9,880 [A] 
(viz přílohy D.1.2.1,5-6,8-9)</t>
  </si>
  <si>
    <t>425133</t>
  </si>
  <si>
    <t>R</t>
  </si>
  <si>
    <t>SYNCHR ZVED MOST POLE ŠÍŘ DO 10M HM PŘES 400T NA VÝŠ DO 1,5M</t>
  </si>
  <si>
    <t>SDRUŽENÁ POLOŽKA PRO ORIENTAČNÍ CENOVOU NABÍDKU KOMPLETNÍ SLUŽBY PRO POUŽITÍ ZVEDACÍHO ZAŘÍZENÍ NOSNÉ KONSTRUKCE 
- příprava, doprava, montáž, pronájem, zvedání i spouštění konstrukce a veškeré doplňkové práce včetně vrtání, připojení ke zdroji elektřiny a dodávka elektřiny, vyrovnávky pod dočasné konstrukce, apod.</t>
  </si>
  <si>
    <t>Umístění konstrukce pro zvedání bude samostatně pro levou a pro pravou polovinu celého mostu. 
Zvedání bude probíhat v souladu s určeným postupem výstavby tak, aby byla modernizována LEVÁ (PRAVÁ) polovina mostu. V rámci postupu výstavby budou zvedána jednotlivá pole (2 pole pro levou resp.pravou polovinu celého mostu) každé poloviny mostu zvlášť. 
Pro umístění, přípravu, synchronní zvedání a spouštění včetně doplňkových konstrukcí a prací 
Počet jednotlivě zvedaných částí mostu 
4=4,000 [E] 
(viz přílohy D.1.2.5-6,11)</t>
  </si>
  <si>
    <t>Položka zvedání a posun mostních polí zahrnuje zvednutí nosné konstrukce synchronizovaným postupem a takovým počtem zvedacích mechanizmů, aby nedošlo k poškození zvedané konstrukce. Následně pak její spuštění obdobným způsobem. Položka dále zahrnuje montáž, údržbu a demontáž pomocných konstrukcí, např. podpěrnou skruž a její základové prvky, zvedací mechanizmy zajišťující synchronizaci, nutné podložky pro opakování pracovních fází zvedání a pod.</t>
  </si>
  <si>
    <t>42838</t>
  </si>
  <si>
    <t>KLOUB ZE ŽELEZOBETONU VČET VÝZTUŽE</t>
  </si>
  <si>
    <t>vrubový kloub pro ukotvení přechodové desky k opěře 
16,5+16,5=33,000 [A] 
(viz přílohy D.1.2.1,5-6,8-9)</t>
  </si>
  <si>
    <t>Položka kloub ze železobetonu zahrnuje pouze zhotovení kloubu (zřízení a odstranění vložky pro pérové a vrubové klouby a pod.), beton a výztuž musí být zahrnuta v příslušných konstrukčních částech. Beton a výztuž samostatného kloubu (např. kyvné sloupečky) se zařazují jako vodorovná konstrukce.</t>
  </si>
  <si>
    <t>42861</t>
  </si>
  <si>
    <t>MOSTNÍ LOŽISKA ELASTOMEROVÁ PRO ZATÍŽ DO 1,0MN</t>
  </si>
  <si>
    <t>ložiska elastomerová všesměrně pevná o rozměru 200x300, svislá únosnost  750 kN 
pilíř 1*2=2,000 [I] 
ložiska elastomerová příčně pevná o rozměru 200x300, svislá únosnost  750 kN 
OP1  1*2=2,000 [J] 
OP2  1*2=2,000 [K] 
ložiska elastomerová podélně pevná o rozměru 200x300, svislá únosnost  750 kN 
pilíř  1*2=2,000 [L] 
ložiska elastomerová všesměrně kluzná o rozměru 200x300, svislá únosnost  750 kN 
pilíř  2*14=28,000 [M] 
OP1  7*2=14,000 [N] 
OP2  7*2=14,000 [O] 
Celkem: I+J+K+L+M+N+O=64,000 [P] 
(viz přílohy D.1.2.1,5-6)</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</si>
  <si>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</si>
  <si>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451311</t>
  </si>
  <si>
    <t>PODKL A VÝPLŇ VRSTVY Z PROST BET DO C8/10</t>
  </si>
  <si>
    <t>podkladní beton C8/10  
pod přechodovou deskou 
0,1*5,2*16,5+0,1*5,2*16,5=17,160 [A] 
pod rubem opěry 
0,1*0,8*16,5*2=2,640 [B] 
pod křídly 
0,1*1*(4,8+3+3,5+1,5)=1,280 [C] 
pod patkami pro zábradlí 
5*0,4*0,4=0,800 [D] 
Celkem: A+B+C+D=21,880 [E] 
(viz přílohy D.1.2.1,5-6,8-9)</t>
  </si>
  <si>
    <t>46</t>
  </si>
  <si>
    <t>451313</t>
  </si>
  <si>
    <t>PODKLADNÍ A VÝPLŇOVÉ VRSTVY Z PROSTÉHO BETONU C16/20</t>
  </si>
  <si>
    <t>podkladní beton pod odvodnění rubu opěr C16/20 
šířkaxprům.výškaxdélkaxpočet 
0,3*0,6*(18+19)=6,660 [A] 
(viz přílohy D.1.2.1,5-6,8-9)</t>
  </si>
  <si>
    <t>47</t>
  </si>
  <si>
    <t>46138</t>
  </si>
  <si>
    <t>PATKY ZE ŽELEZOBETONU VČET VÝZTUŽE</t>
  </si>
  <si>
    <t>Patky pro kotvení mostního zábradlí na levém břehu u mostu 
min.C16/20-XF4,XD3 
šířkaxdélkaxvýškaxpočet 
0,3*0,3*0,8*5=0,360 [A] 
(viz přílohy D.1.2.5)</t>
  </si>
  <si>
    <t>položka zahrnuje: 
- nutné zemní práce (hloubení rýh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</si>
  <si>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48</t>
  </si>
  <si>
    <t>575C43</t>
  </si>
  <si>
    <t>LITÝ ASFALT MA IV (OCHRANA MOSTNÍ IZOLACE) 11 TL. 35MM</t>
  </si>
  <si>
    <t>ochranná vrstva izolace 
délkaxšířka+rozšíření (včetně přesahů na přechodové desky) 
(2+38+2)*10+2,5*1=422,500 [A] 
(viz přílohy D.1.2.5-6)</t>
  </si>
  <si>
    <t>Úpravy povrchů, podlahy, výplně otvorů</t>
  </si>
  <si>
    <t>49</t>
  </si>
  <si>
    <t>62592</t>
  </si>
  <si>
    <t>ÚPRAVA POVRCHU BETONOVÝCH PLOCH A KONSTRUKCÍ - STRIÁŽ</t>
  </si>
  <si>
    <t>úprava pochozích ploch chodníkové římsy (a rozšířených křídlových říms) 
šířkaxdélka (levá a pravá) 
2*34,52+2,5*2,37+3*28,1+3,5*(2,6+6,42)+1,3*3,22+1,675*1,1=196,864 [A] 
(viz přílohy D.1.2.8)</t>
  </si>
  <si>
    <t>položka zahrnuje: 
- provedení předepsané úpravy</t>
  </si>
  <si>
    <t>50</t>
  </si>
  <si>
    <t>626133</t>
  </si>
  <si>
    <t>REPROFIL PODHL, SVIS PLOCH SANAČ MALTOU TŘÍVRST TL DO 90MM</t>
  </si>
  <si>
    <t>Tl.90 mm 
Sanační postup 2: 
obnažení korodované výztuže ze všech stran mechanicky, 
očištění podkladu, 
odstranění koroze, 
aplikace adhezního můstku na povrch betonu, 
inhibitoru koroze na výztuž, 
reprofilace hmotou pro opravu (dle VL 700.3) 
pro obnaženou příčnou výztuž zdola a na bocích nosníků KA-73 (procento poškození 40%) 
2*16*16*1*0,2*0,4=40,960 [A] 
a pro nedostatečnou krycí vrstvu v oblasti kotev předpínací výztuže na čelech a bocích nosníků KA-73 (procento poškození 50%) 
(4*1+2*17*0,85)*0,5=16,450 [B] 
Celkem: A+B=57,410 [C] 
(viz přílohy D.1.2.1,5-6)</t>
  </si>
  <si>
    <t>položka zahrnuje: 
dodávku veškerého materiálu potřebného pro předepsanou úpravu v předepsané kvalitě 
nutné vyspravení podkladu, případně zatření spar zdiva 
položení vrstvy v předepsané tloušťce 
potřebná lešení a podpěrné konstrukce</t>
  </si>
  <si>
    <t>51</t>
  </si>
  <si>
    <t>62664</t>
  </si>
  <si>
    <t>INJEKTÁŽ TRHLIN DILATAČNĚ SPOJUJÍCÍ</t>
  </si>
  <si>
    <t>injektáž trhlin ve sparách mezi nosníky KA-73 shora i zdola 
rozsah bude schválen dle skutečnosti na základě pokynu TDI 
počet spar mezi nosníky x délka spar v jednom poli x počet polí x procento poškození(odhad přibližně 50%) 
15*17*2*0,5=255,000 [A] 
(viz přílohy D.1.2.1,5-6)</t>
  </si>
  <si>
    <t>položka zahrnuje: 
dodávku veškerého materiálu potřebného pro předepsanou úpravu v předepsané kvalitě 
vyčištění trhliny 
provedení vlastní injektáže 
potřebná lešení a podpěrné konstrukce</t>
  </si>
  <si>
    <t>Přidružená stavební výroba</t>
  </si>
  <si>
    <t>52</t>
  </si>
  <si>
    <t>711112</t>
  </si>
  <si>
    <t>IZOLACE BĚŽNÝCH KONSTRUKCÍ PROTI ZEMNÍ VLHKOSTI ASFALTOVÝMI PÁSY</t>
  </si>
  <si>
    <t>pásová izolace rubů opěr a křídel 
početxdélkaxšířka 
OP1 - (17+2*5+2*3)*2,2=72,600 [A] 
OP2 - (17+2*1,5+2*3)*2,2=57,200 [B] 
Celkem: A+B=129,800 [C] 
(viz přílohy D.1.2.1,D.1.2.5-6</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</si>
  <si>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</si>
  <si>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53</t>
  </si>
  <si>
    <t>711237</t>
  </si>
  <si>
    <t>IZOLACE ZVLÁŠT KONSTR PROTI VOL STÉK VODĚ Z PE FÓLIÍ</t>
  </si>
  <si>
    <t>těsnicí PE folie v přechodové oblasti tl.2 mm 
(18+20)*3,3=125,400 [A] 
(viz přílohy D.1.2.1,D.1.2.5-6)</t>
  </si>
  <si>
    <t>54</t>
  </si>
  <si>
    <t>711442</t>
  </si>
  <si>
    <t>IZOLACE MOSTOVEK CELOPLOŠNÁ ASFALTOVÝMI PÁSY S PEČETÍCÍ VRSTVOU</t>
  </si>
  <si>
    <t>1x vrstva izolace (mostovka a přechodové desky) 
početxdélkaxšířka 
(37+2*5,5)*16,5=792,000 [A] 
(viz přílohy D.1.2.1,D.1.2.5-6)</t>
  </si>
  <si>
    <t>položka zahrnuje: 
- dodání  předepsaného izolačního materiálu 
- očištění a ošetření podkladu, zadávací dokumentace může zahrnout i případné vyspravení 
- zřízení izolace jako kompletního povlaku včetně položení pečetící vrstvy,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t>
  </si>
  <si>
    <t>55</t>
  </si>
  <si>
    <t>711502</t>
  </si>
  <si>
    <t>OCHRANA IZOLACE NA POVRCHU ASFALTOVÝMI PÁSY</t>
  </si>
  <si>
    <t>1x vrstva ochrany izolace pod římsami 
početxdélkaxšířka 
37*(3,6+3)=244,200 [A] 
(viz přílohy D.1.2.1,D.1.2.5-6)</t>
  </si>
  <si>
    <t>položka zahrnuje: 
- dodání  předepsaného ochranného materiálu 
- zřízení ochrany izolace</t>
  </si>
  <si>
    <t>56</t>
  </si>
  <si>
    <t>711509</t>
  </si>
  <si>
    <t>OCHRANA IZOLACE NA POVRCHU TEXTILIÍ</t>
  </si>
  <si>
    <t>ochranná vrstva izolace 
ochrana izolačního systému rubu opěr, křídel, přechodových desek(mimo plochu chráněnou litým asfaltem) 
OP1 - (17+2*5+2*3)*2,2=72,600 [A] 
OP2 - (17+2*1,5+2*3)*2,2=57,200 [B] 
přechodové desky 4,5*(16,5+16,5)=148,500 [C] 
Celkem: A+B+C=278,300 [D] 
(viz přílohy D.1.2.1,D.1.2.5-6)</t>
  </si>
  <si>
    <t>57</t>
  </si>
  <si>
    <t>742J15</t>
  </si>
  <si>
    <t>OCHRANNÁ TRUBKA OPTICKÉHO KABELU HDPE SVĚTLOST 10-40MM</t>
  </si>
  <si>
    <t>chráničky pro HDPE vedení světlosti 40 mm 
(početxdélka) 
3*(10,8+36,7+5,9)=160,200 [A] 
(viz přílohy D.1.2.1,3,5-6)</t>
  </si>
  <si>
    <t>Položka obsahuje: Dodávku a montáž trubky včetně podružného montážního materiálu, dopravu na staveniště, oddělení příslušné délky, uložení ( položení mezi rozvaděči ), upevnění, ukončení příslušnými záslepkymi proti prachu před zafouknutím OPTICKÉHO kabelu. Dále obsahuje cenu za pom. mechanismy včetně všech ostatních vedlejších nákladů</t>
  </si>
  <si>
    <t>58</t>
  </si>
  <si>
    <t>75ID3X</t>
  </si>
  <si>
    <t>PLASTOVÁ ZEMNÍ KOMORA TĚSNENÍ PRO HDPE TRUBKU DO 40 MM - MONTÁŽ</t>
  </si>
  <si>
    <t>komora pro tři chráničky na každé straně mostu, tedy počet 4 
4=4,000 [A] 
(viz přílohy D.1.2.1,3,5-6)</t>
  </si>
  <si>
    <t>1. Položka obsahuje:  
 – kompletní montáž specifikovaného bloku/zařízení a souvisejícího příslušenství včetně potřebného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nebo práce.</t>
  </si>
  <si>
    <t>59</t>
  </si>
  <si>
    <t>78382</t>
  </si>
  <si>
    <t>NÁTĚRY BETON KONSTR TYP S2 (OS-B)</t>
  </si>
  <si>
    <t>pohledové plochy říms(kromě horní plochy a obruby)  
římsy zboku a zdola 
obvodxdélka (na mostovce) 
(0,57+0,59+2*0,15+2*0,3)*37+3,0*1=79,220 [F] 
(na křídlech) 
(0,57+0,15)*(4,985+1,075+1,95)+(0,57+0,15+0,5)*3,225=9,702 [P] 
(na nábřežní zdi) 
(0,8+0,08+0,265)*(2,285+5,635)=9,068 [Q] 
Celkem: F+P+Q=97,990 [R] 
(viz přílohy D.1.2.5-10)</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</si>
  <si>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</si>
  <si>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60</t>
  </si>
  <si>
    <t>78385</t>
  </si>
  <si>
    <t>NÁTĚRY BETON KONSTR TYP S6 (OS-DII)</t>
  </si>
  <si>
    <t>ochranný nátěr horního povrchu říms a obruby říms 
římsy mostovky 
obvodxdélka 
(3,05+0,14)*(34,52+2,38)+(4,05+0,14)*(2,6+28,1+6,42)=273,244 [C] 
římsy křídel a nábřežní zdi 
šířkaxdélka 
0,6*5,15+0,6*(1,205+2,145)+1,595*3,225+0,6*1,105+0,8*1,075+0,8*(5,635+2,285)=18,103 [H] 
Celkem: C+H=291,347 [G] 
(viz přílohy D.1.2.5-6,8)</t>
  </si>
  <si>
    <t>61</t>
  </si>
  <si>
    <t>prostup pro odvodnění opěry skrz křídla 
HDPE  trubka DN 180 tl.11 mm, s límcem-příruba min.průměr 400x5 (viz detaily) pro odvodnění skrz křídla 
4*0,6=2,400 [A] 
(viz přílohy D.1.2.1,5-6,8-9)</t>
  </si>
  <si>
    <t>62</t>
  </si>
  <si>
    <t>875332</t>
  </si>
  <si>
    <t>POTRUBÍ DREN Z TRUB PLAST DN DO 150MM DĚROVANÝCH</t>
  </si>
  <si>
    <t>drenážní trubka DN150 mm pro odvodnění rubu opěry vyvedená skrz křídla 
17,7+17=34,700 [A] 
(viz přílohy D.1.2.1,5-6,8-9)</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</si>
  <si>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</si>
  <si>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63</t>
  </si>
  <si>
    <t>87626</t>
  </si>
  <si>
    <t>CHRÁNIČKY Z TRUB PLAST DN DO 80MM</t>
  </si>
  <si>
    <t>chráničky pro vedení veřejného osvětlení v obou římsách včetně vyústění pod sloupky zábradlí a délka 2 m na přechod do běžného uložení v rýze) 
PP DN80 
délkaxpočet 
38*4+6*0,1+5,15+1,2+2,15+2,94+1,11+8*2=181,150 [A] 
(viz přílohy D.1.2.5-6,8)</t>
  </si>
  <si>
    <t>64</t>
  </si>
  <si>
    <t>87633</t>
  </si>
  <si>
    <t>CHRÁNIČKY Z TRUB PLASTOVÝCH DN DO 150MM</t>
  </si>
  <si>
    <t>rezervní chránička v levé i pravé římse 
PP DN110 
délkaxpočet 
(37+2)*8=312,000 [A] 
(viz přílohy D.1.2.5-6,8)</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</si>
  <si>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-chráničky včetně tažných lanek na celou délku chrániček</t>
  </si>
  <si>
    <t>65</t>
  </si>
  <si>
    <t>87634</t>
  </si>
  <si>
    <t>CHRÁNIČKY Z TRUB PLASTOVÝCH DN DO 200MM</t>
  </si>
  <si>
    <t>rezervní chránička PP DN160 v levé římse 
délkaxpočet 
(37+2)*1=39,000 [G] 
(viz přílohy D.1.2.5-6,8,12)</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</si>
  <si>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</si>
  <si>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66</t>
  </si>
  <si>
    <t>9112B1</t>
  </si>
  <si>
    <t>ZÁBRADLÍ MOSTNÍ SE SVISLOU VÝPLNÍ - DODÁVKA A MONTÁŽ</t>
  </si>
  <si>
    <t>mostní zábradlí na vnitřních stranách chodníku a navazující zábradlí na levém břehu na nábřežní zdi a u levého křídla jako zábrana pádu do řeky 
zábradlí na levé římse na mostě a na levém břehu u křídel - výška 1,1 m 
zábradlí na pravé římse na mostě - výška 1,3 m 
(PKO dle D.1.2.1) 
tvar zábradlí bude dle přílohy Mostní vybavení a Půdorys 
výška 1,1 m - délka 34,5+0,8+0,53+6+2,7+5,8+2,3=52,630 [A] 
výška 1,3 m - délka 1,9+28,1+6,1=36,100 [B] 
Celkem: A+B=88,730 [C] 
(viz přílohy D.1.2.5-6,10)</t>
  </si>
  <si>
    <t>položka zahrnuje: 
dodání zábradlí včetně předepsané povrchové úpravy 
kotvení sloupků, t.j. kotevní desky, šrouby z nerez oceli, vrty a zálivku, pokud zadávací dokumentace nestanoví jinak 
případné nivelační hmoty pod kotevní desky</t>
  </si>
  <si>
    <t>67</t>
  </si>
  <si>
    <t>91355</t>
  </si>
  <si>
    <t>EVIDENČNÍ ČÍSLO MOSTU</t>
  </si>
  <si>
    <t>2=2,000 [A] 
(viz přílohy D.1.2.1)</t>
  </si>
  <si>
    <t>položka zahrnuje štítek s evidenčním číslem mostu, sloupek dopravní značky včetně osazení a nutných zemních prací a zabetonování</t>
  </si>
  <si>
    <t>68</t>
  </si>
  <si>
    <t>9166C1</t>
  </si>
  <si>
    <t>DOČASNÁ SVODIDLA, ÚROVEŇ ZADRŽENÍ T3 - DOD A MONTÁŽ</t>
  </si>
  <si>
    <t>dočasná betonová oboustranná svodidla pro usměrnění provozu na mostě během výstavby 
38=38,000 [A] 
(viz přílohy D.1.2.1,11)</t>
  </si>
  <si>
    <t>položka zahrnuje: 
- dodání zařízení v předepsaném provedení včetně jejich osazení 
- údržbu po celou dobu trvání funkce, náhradu zničených nebo ztracených kusů, nutnou opravu poškozených částí</t>
  </si>
  <si>
    <t>69</t>
  </si>
  <si>
    <t>9166C2</t>
  </si>
  <si>
    <t>DOČASNÁ SVODIDLA, ÚROVEŇ ZADRŽENÍ T3 - MONTÁŽ S PŘESUNEM</t>
  </si>
  <si>
    <t>dočasná betonová oboustranná svodidla pro usměrnění provozu na mostě během výstavby včetně přesunu na druhou část mostu v průběhu výstavby 
38=38,000 [A] 
(viz přílohy D.1.2.1,11)</t>
  </si>
  <si>
    <t>položka zahrnuje: 
- přemístění zařízení z dočasné skládky a jeho osazení a montáž na místě určeném projektem 
- údržbu po celou dobu trvání funkce, náhradu zničených nebo ztracených kusů, nutnou opravu poškozených částí</t>
  </si>
  <si>
    <t>70</t>
  </si>
  <si>
    <t>9166C3</t>
  </si>
  <si>
    <t>DOČASNÁ SVODIDLA, ÚROVEŇ ZADRŽENÍ T3 - DEMONTÁŽ</t>
  </si>
  <si>
    <t>Položka zahrnuje odstranění, demontáž a odklizení zařízení s odvozem na předepsané místo</t>
  </si>
  <si>
    <t>71</t>
  </si>
  <si>
    <t>9166C9</t>
  </si>
  <si>
    <t>DOČASNÁ SVODIDLA, ÚROVEŇ ZADRŽENÍ T3 - NÁJEMNÉ</t>
  </si>
  <si>
    <t>MDEN</t>
  </si>
  <si>
    <t>dočasná betonová oboustranná svodidla pro usměrnění provozu na mostě během výstavby včetně přesunu na druhou část mostu v průběhu výstavby 
38*260=9 880,000 [A] 
(viz přílohy D.1.2.1,11)</t>
  </si>
  <si>
    <t>položka zahrnuje sazbu za pronájem zařízení. Počet měrných jednotek se určí jako součin délky zařízení a počtu dní použití.</t>
  </si>
  <si>
    <t>72</t>
  </si>
  <si>
    <t>931182</t>
  </si>
  <si>
    <t>VÝPLŇ DILATAČNÍCH SPAR Z POLYSTYRENU TL 20MM</t>
  </si>
  <si>
    <t>dilatační spáry pro přechodové desky 
plocha 
PD - (15,6+15,3)*(0,25+0,4)=20,085 [D] 
(viz přílohy D.1.2.1,5-6,8-9)</t>
  </si>
  <si>
    <t>položka zahrnuje dodávku a osazení předepsaného materiálu, očištění ploch spáry před úpravou, očištění okolí spáry po úpravě</t>
  </si>
  <si>
    <t>73</t>
  </si>
  <si>
    <t>931185</t>
  </si>
  <si>
    <t>VÝPLŇ DILATAČNÍCH SPAR Z POLYSTYRENU TL 50MM</t>
  </si>
  <si>
    <t>dilatace na koncích přechodových desek 
přech.deska - 5,14*0,4*4+0,4*(15,6+15,3)=20,584 [A] 
(viz přílohy D.1.2.1,5-6,8-9)</t>
  </si>
  <si>
    <t>74</t>
  </si>
  <si>
    <t>931325</t>
  </si>
  <si>
    <t>TĚSNĚNÍ DILATAČ SPAR ASF ZÁLIVKOU MODIFIK PRŮŘ DO 600MM2</t>
  </si>
  <si>
    <t>těsnicí zálivka podél obruby v obrusné vrstvě a v podélné ose 
délka římsy a obrub 
3*38=114,000 [A] 
(viz přílohy D.1.2.5-6,D.1.2.12)</t>
  </si>
  <si>
    <t>položka zahrnuje dodávku a osazení předepsaného materiálu, očištění ploch spáry před úpravou, očištění okolí spáry po úpravě  
nezahrnuje těsnící profil</t>
  </si>
  <si>
    <t>75</t>
  </si>
  <si>
    <t>931327</t>
  </si>
  <si>
    <t>TĚSNĚNÍ DILATAČ SPAR ASF ZÁLIVKOU MODIFIK PRŮŘ PŘES 800MM2</t>
  </si>
  <si>
    <t>zálivka dilatační spáry v obrusné vrstvě vozovky 
šířka 
9,9=9,900 [A] 
(viz přílohy D.1.2.5-6,D.1.2.12)</t>
  </si>
  <si>
    <t>76</t>
  </si>
  <si>
    <t>93152</t>
  </si>
  <si>
    <t>MOSTNÍ ZÁVĚRY POVRCHOVÉ POSUN DO 100MM</t>
  </si>
  <si>
    <t>mostní dilatační závěr povrchový s rozsahem +30 -35 mm š.515-580 mm 
délka chodník 3,13+3,88+2,67+3,92+0,28=13,880 [B] 
délka vozovka 10,4+11,43=21,830 [A] 
A+B=35,710 [C] 
(viz přílohy D.1.2.5-6,8,9)</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</si>
  <si>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</si>
  <si>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77</t>
  </si>
  <si>
    <t>93620</t>
  </si>
  <si>
    <t>DROBNÉ DOPLŇK KONSTR PREFABRIK BETON A ŽELEZOBETON</t>
  </si>
  <si>
    <t>prefa betonové desky C35/45 XF4,XD3,XF4 na zakrytí prostoru za odvodňovacími obrubníkovými žlaby 
tloušťkaxšířkaxdélka 
levá 0,05*0,25*(34,52-0,645-2,365-6*0,5)=0,356 [A] 
pravá 0,05*0,25*(2,6-0,745+28,1+1,545-6*0,5)=0,356 [B] 
A+B=0,712 [C] 
(viz přílohy D.1.2.1,5-6,8)</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</si>
  <si>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</si>
  <si>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78</t>
  </si>
  <si>
    <t>93650</t>
  </si>
  <si>
    <t>DROBNÉ DOPLŇK KONSTR KOVOVÉ</t>
  </si>
  <si>
    <t>Hliníkové profily 30x20 jako odvodnění izolace mostovky (po levé i pravé straně v úžlabí) 
délka levá a pravá a přesahy 4x0,5m (m) 
2*37,5+4*0,5=77,000 [A] 
stožáry pro VO 
nástavce nad běžné sloupky zábradlí 
nástavec je z prvků: dřík PR OBD 200x160x6 s výztuhami P6 á 0,5 m 
délka (levá+pravá) 
levá strana(délkaxpočet) (3,11+2,16)*3=15,810 [D] 
pravá strana(délkaxpočet) (3,11+1,96)*3=15,210 [B] 
kotevní přípravek P15x350-350 objemxjednotková hmotnostxpočet 0,015*0,3*0,3*7850*6=63,585 [E] 
nástavce-stožáry VO nad zábradlí celkemxjednotková hmotnost+10% drobný nevykázaný materiál: 
((D+B)*40+E)*1,1=1 434,824 [C] 
CCELKEM: A+C=1 511,824 [F] 
(viz přílohy D.1.2.1,5-8,10,12)</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</si>
  <si>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</si>
  <si>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79</t>
  </si>
  <si>
    <t>936501</t>
  </si>
  <si>
    <t>DROBNÉ DOPLŇK KONSTR KOVOVÉ NEREZ</t>
  </si>
  <si>
    <t>1) nové konzoly pro přenesení inženýrských sítí na bocích mostu 
nerez PR 4HR 100x4 jednotková hmotnost 12,1 kg/m 
levá dl. (0,81+0,21+0,385)=1,405 [E] 
pravá dl. (0,71+0,21+0,385+0,9)=2,205 [F] 
počet x délka levá + počet x délka pravá 
12*E+12*F=43,320 [G] 
celková délka x jednotková hmotnost   G*12,1=524,172 [H] 
2) odvodnění izolace pomocí nerez trubek 
krycí plech s otvory P5x150x150  0,005*0,15*0,15*7850=0,883 [A] 
odvodňovací trubka s límcem P5x200x200 a TR 55x2,5 0,005*0,2*0,2*7850+412,33*0,000001*7850*0,995=4,791 [B] 
1 odvodňovací komplet  A+B=5,674 [C] 
počet 16 ks 
početxhmotnost 1 sady 
16*C=90,784 [D] 
3) odvodnění povrchových vod pomocí nerez trubek 
odvodňovací trubka TR 85x2,5 647,625*0,000001*7850*0,19=0,966 [I] 
odvodňovací trubka s límcem P5x300x300 a TR 100(80)x2,5 0,005*0,3*0,3*7850+765,375*0,000001*7850*0,19=4,674 [J] 
odvodňovací trubka TR 85x2,5 647,625*0,000001*7850*0,97=4,931 [M] 
1 odvodňovací komplet  I+J+M=10,571 [K] 
počet 8 ks 
početxhmotnost 1 sady 
8*K=84,568 [L] 
CELKEM: 
H+D+L=699,524 [N] 
(viz přílohy D.1.2.8,9,12)</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</si>
  <si>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</si>
  <si>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80</t>
  </si>
  <si>
    <t>938541</t>
  </si>
  <si>
    <t>OČIŠTĚNÍ BETON KONSTR OTRYSKÁNÍM TLAK VODOU DO 200 BARŮ</t>
  </si>
  <si>
    <t>očištění povrchu betonových konstrukcí včetně lokálního mechanického dočištění 
tlakem 100 barů pro sanační postup 3: 
křídla - 9=9,000 [A] 
dříky opěr  - 2,5*17,5+2,5*17,5=87,500 [B] 
dřík pilíře a úložný práh pilíře - 19=19,000 [C] 
římsa stávající nábřežní zdi - 9,07=9,070 [D] 
kamenné zdivo stávající nábřežní zdi - 10*2=20,000 [E] 
A+B+C+D+E=144,570 [F] 
tlakem 200 barů pro sanační postup 1: 
spáry mezi nosníky KA-73 - 2*15*17=510,000 [G] 
F+G=654,570 [H] 
(viz přílohy D.1.2.1,5-9)</t>
  </si>
  <si>
    <t>položka zahrnuje očištění předepsaným způsobem včetně odklizení vzniklého odpadu</t>
  </si>
  <si>
    <t>81</t>
  </si>
  <si>
    <t>938554</t>
  </si>
  <si>
    <t>OČIŠTĚNÍ BETON KONSTR OTRYSKÁNÍM NA SUCHO KOVOVOU DRTÍ</t>
  </si>
  <si>
    <t>Otryskání povrchu konstrukce(mostovka) kovovou drtí(brokováním) před položením hydroizolace 
šířkaxdélka 
16,5*37=610,500 [A] 
pracovní spáry horních ploch stávajících opěr a pilíře 
1,8*18*2+15*0,9=78,300 [B] 
Celkem: A+B=688,800 [C] 
(viz přílohy D.1.2.8-9)</t>
  </si>
  <si>
    <t>82</t>
  </si>
  <si>
    <t>94890</t>
  </si>
  <si>
    <t>PODPĚRNÉ SKRUŽE - ZŘÍZENÍ A ODSTRANĚNÍ</t>
  </si>
  <si>
    <t>M3OP</t>
  </si>
  <si>
    <t>Podpěrná skruž pro podepření stávajících inženýrských sítí na obou stranách mostu 
2xIPE 400 na rozpětí 19 m, postupně pro každé pole mostu, včetně podpor na březích řeky a uprostřed u pilíře 
podpěrná skruž pro práce u pilíře a u 2.opěry a pro práce zdola na nosné konstrukci 
pro sanační práce pro bednění a podpěru betonáže s eventuálním přestavěním mezi různými fázemi stavby pro celou dobu výstavby cca 12 měsíců 
obestavěný prostor 
šířkaxdélkaxvýška 
podepření sítí 2*38*2=152,000 [B] (s přesouváním podle fází výstavby) 
pomocné konstrukce u pilíře a u 2.opěry a celkově pod mostem   3*38*19=2 166,000 [A] 
A+B=2 318,000 [C] 
(viz přílohy D.1.2.1,5,6,11)</t>
  </si>
  <si>
    <t>Položka zahrnuje dovoz, montáž, údržbu, opotřebení (nájemné), demontáž, konzervaci, odvoz.</t>
  </si>
  <si>
    <t>SO 401.ZV</t>
  </si>
  <si>
    <t>Přeložka a úpravy podzemního vedení VO</t>
  </si>
  <si>
    <t>Zemina a kamení (17 05 04)</t>
  </si>
  <si>
    <t>"Počítaná hmotnost zeminy 2,0t/m3, suť ze sypkých vozovk. vrstev 1,9t/m3 [Objem z položek x hmotnost]:  
Dle položky č. 13173: 7*2,0=14,000 [A] 
Dle položky č. 13273: 25,76*2,0=51,520 [B] 
Odečet položky č. 17411 zásyp: -26,32*2,0=-52,640 [C] 
Celkem: A+B+C=12,880 [D]</t>
  </si>
  <si>
    <t>Vytýčení nové trasy veřejného osvětlení km 0,05  
Vytyčení stávajících inženýrských sítí ks 5,00  
Vytýčení nových stožárů  ks 6,00</t>
  </si>
  <si>
    <t>1=1,000 [A] 
(viz přílohy D.1.4.1,D1.4.2)</t>
  </si>
  <si>
    <t>zahrnuje veškeré náklady spojené s objednatelem požadovanými pracemi,   
- pro stanovení orientační investorské ceny určete jednotkovou cenu jako 1% odhadované ceny stavby</t>
  </si>
  <si>
    <t>Revize elektrického zařízení cca 12 hodin</t>
  </si>
  <si>
    <t>029611</t>
  </si>
  <si>
    <t>OSTATNÍ POŽADAVKY - ODBORNÝ DOZOR</t>
  </si>
  <si>
    <t>HOD</t>
  </si>
  <si>
    <t>Koordinace postupu prací  s ostatnimi profesemi (stavba)</t>
  </si>
  <si>
    <t>5=5,000 [A] 
(viz přílohy D.1.4.1,D1.4.2)</t>
  </si>
  <si>
    <t>zahrnuje veškeré náklady spojené s objednatelem požadovaným dozorem</t>
  </si>
  <si>
    <t>Práce jeřábu a plošiny cca 6 hodin na demontáž a cca 12 hodin na montáž.</t>
  </si>
  <si>
    <t>13173</t>
  </si>
  <si>
    <t>HLOUBENÍ JAM ZAPAŽ I NEPAŽ TŘ. I</t>
  </si>
  <si>
    <t>Včetně odvozu a uložení na skládku.  
výkop jámy do 2m3 pro stožár VO strojní tz.3/ko1.0  
jáma pro spojku kabelu do 10kV tř.zeminy 3/ko1.0</t>
  </si>
  <si>
    <t>Pro stožáry [ks x šířka x délka x hl.]: (6+1)*1,0*1,0*1,0=7,000 [A] 
(viz přílohy D.1.4.1,D1.4.2)</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</si>
  <si>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</si>
  <si>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132736</t>
  </si>
  <si>
    <t>HLOUBENÍ RÝH ŠÍŘ DO 2M PAŽ I NEPAŽ TŘ. I, ODVOZ DO 12KM</t>
  </si>
  <si>
    <t>Včetně odvozu a uložení na skládku.  Šíře 350mm,hloubka 800mm</t>
  </si>
  <si>
    <t>šířka x hloubka x délka: 0,35*0,8*92=25,760 [A] 
Celkem: A=25,760 [B] 
(viz přílohy D.1.4.1,D1.4.2)</t>
  </si>
  <si>
    <t>141733</t>
  </si>
  <si>
    <t>PROTLAČOVÁNÍ POTRUBÍ Z PLAST HMOT DN DO 150MM</t>
  </si>
  <si>
    <t>Protlak pod komunikací průměr chráničky 63 mm  
Startovací jáma 2 x 1 m, Výstupní jáma 1 x 1 m, vše včetně záhozu</t>
  </si>
  <si>
    <t>8=8,000 [A] 
Celkem: A=8,000 [B] 
(viz přílohy D.1.4.1,D1.4.2)</t>
  </si>
  <si>
    <t>položka zahrnuje dodávku protlačovaného potrubí a veškeré pomocné práce (startovací zařízení, startovací a cílová jáma, opěrné a vodící bloky a pod.)</t>
  </si>
  <si>
    <t>17411</t>
  </si>
  <si>
    <t>ZÁSYP JAM A RÝH ZEMINOU SE ZHUTNĚNÍM</t>
  </si>
  <si>
    <t>Včetně úpravy terénu.</t>
  </si>
  <si>
    <t>Dle položky č. 13173: 7,0=7,000 [A] 
Dle položky č. 132736: 25,76=25,760 [B] 
Odečet lože z položky č. 45157: -6,44=-6,440 [C] 
Celkem: A+B+C=26,320 [D] 
(viz přílohy D.1.4.1,D1.4.2)</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</si>
  <si>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</si>
  <si>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18214</t>
  </si>
  <si>
    <t>ÚPRAVA POVRCHŮ SROVNÁNÍM ÚZEMÍ V TL DO 0,25M</t>
  </si>
  <si>
    <t>PROVIZORNÍ ÚPRAVA TERÉNU po položení kabelu</t>
  </si>
  <si>
    <t>138=138,000 [A] 
Celkem: A=138,000 [B]</t>
  </si>
  <si>
    <t>položka zahrnuje srovnání výškových rozdílů terénu</t>
  </si>
  <si>
    <t>27211</t>
  </si>
  <si>
    <t>ZÁKLADY Z DÍLCŮ BETONOVÝCH</t>
  </si>
  <si>
    <t>pouzdrový základ VO pro stožár venk.  D 650x1400 mm  
Parametry dle zadávací dokumentace a příslušných ČSN, TKP.</t>
  </si>
  <si>
    <t>[ks x prům. x hl.] 6*3,14*0,325*0,325*0,8=1,592 [A] 
Celkem: A=1,592 [B] 
(viz přílohy D.1.4.1,D1.4.2)</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</si>
  <si>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</si>
  <si>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ÚPRAVA STÁVAJÍCÍHO POUZDROVÉHO ZÁKLADU  
u stožárů pro veřejné osvětlení vč. materiálů  
Parametry dle zadávací dokumentace a příslušných ČSN, TKP.</t>
  </si>
  <si>
    <t>kabelové lože 2x10cm prosátá zemina</t>
  </si>
  <si>
    <t>šířka x tloušťka x délka 
0,35*2*0,1*92=6,440 [A] 
Celkem: A=6,440 [B] 
(viz přílohy D.1.4.1,D1.4.2)</t>
  </si>
  <si>
    <t>položka zahrnuje dodávku předepsaného kameniva, mimostaveništní a vnitrostaveništní dopravu a jeho uložení  
není-li v zadávací dokumentaci uvedeno jinak, jedná se o nakupovaný materiál</t>
  </si>
  <si>
    <t>702312</t>
  </si>
  <si>
    <t>ZAKRYTÍ KABELŮ VÝSTRAŽNOU FÓLIÍ ŠÍŘKY PŘES 20 DO 40 CM</t>
  </si>
  <si>
    <t>červená barva, šířka min. 30 cm, PVC  
Parametry dle zadávací dokumentace a příslušných ČSN, TKP.</t>
  </si>
  <si>
    <t>100=100,000 [A] 
(viz přílohy D.1.4.1,D1.4.2)</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</si>
  <si>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2. Položka neobsahuje:  
 X  
3. Způsob měření:  
Udává se počet sad, které se skládají z předepsaných dílů, jež tvoří požadovaný celek, za každý započatý měsíc pronájmu.</t>
  </si>
  <si>
    <t>741122</t>
  </si>
  <si>
    <t>KRABICE (ROZVODKA) INSTALAČNÍ ODBOČNÁ SE SVORKOVNICÍ DO 4 MM2</t>
  </si>
  <si>
    <t>Krabicová rozvodka min.IP54, pro kabely do CYKY3x4mm2 s odbočením kabeluCYK3x1,5mm2  
Parametry dle zadávací dokumentace a příslušných ČSN, TKP.</t>
  </si>
  <si>
    <t>6=6,000 [A] 
Celkem: A=6,000 [B] 
(viz přílohy D.1.4.1,D1.4.2)</t>
  </si>
  <si>
    <t>1. Položka obsahuje:  
 – přípravu podkladu pro osazení  
 – veškerý materiál a práce pro upevnění nebo uchycení krabice  
2. Položka neobsahuje:  
 X  
3. Způsob měření:  
Udává se počet kusů kompletní konstrukce nebo práce.</t>
  </si>
  <si>
    <t>741911</t>
  </si>
  <si>
    <t>UZEMŇOVACÍ VODIČ V ZEMI FEZN DO 120 MM2</t>
  </si>
  <si>
    <t>Ocelový drát pozinkovaný FeZn o průměru 10mm (0,62kg/m), volně  
Parametry dle zadávací dokumentace a příslušných ČSN, TKP.</t>
  </si>
  <si>
    <t>Dle situace: 121=121,000 [A] 
Celkem: A=121,000 [B] 
(viz přílohy D.1.4.1,D1.4.2)</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</si>
  <si>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</si>
  <si>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741C02</t>
  </si>
  <si>
    <t>UZEMŇOVACÍ SVORKA</t>
  </si>
  <si>
    <t>Svorka hromosvodová SP a SS  
Parametry dle zadávací dokumentace a příslušných ČSN, TKP.</t>
  </si>
  <si>
    <t>35=35,000 [A] 
Celkem: A=35,000 [B] 
(viz přílohy D.1.4.1,D1.4.2)</t>
  </si>
  <si>
    <t>1. Položka obsahuje:  
 – veškeré příslušenství  
2. Položka neobsahuje:  
 X  
3. Způsob měření:  
Udává se počet kusů kompletní konstrukce nebo práce.</t>
  </si>
  <si>
    <t>742G11</t>
  </si>
  <si>
    <t>KABEL NN DVOU- A TŘÍŽÍLOVÝ CU S PLASTOVOU IZOLACÍ DO 2,5 MM2</t>
  </si>
  <si>
    <t>CYKY-J 3x1.5, volně  
Parametry dle zadávací dokumentace a příslušných ČSN, TKP.</t>
  </si>
  <si>
    <t>102=102,000 [A] 
Celkem: A=102,000 [B] 
(viz přílohy D.1.4.1,D1.4.2)</t>
  </si>
  <si>
    <t>1. Položka obsahuje:  
 – manipulace a uložení kabelu (do země, chráničky, kanálu, na rošty, na TV a pod.)  
2. Položka neobsahuje:  
 – příchytky, spojky, koncovky, chráničky apod.  
3. Způsob měření:  
Měří se metr délkový.</t>
  </si>
  <si>
    <t>742G12</t>
  </si>
  <si>
    <t>KABEL NN DVOU- A TŘÍŽÍLOVÝ CU S PLASTOVOU IZOLACÍ OD 4 DO 16 MM2</t>
  </si>
  <si>
    <t>CYKY-J 3x4mm2 , pevně  
Parametry dle zadávací dokumentace a příslušných ČSN, TKP.</t>
  </si>
  <si>
    <t>Dle situace: 170=170,000 [A] 
Celkem: A=170,000 [B] 
(viz přílohy D.1.4.1,D1.4.2)</t>
  </si>
  <si>
    <t>742H12</t>
  </si>
  <si>
    <t>KABEL NN ČTYŘ- A PĚTIŽÍLOVÝ CU S PLASTOVOU IZOLACÍ OD 4 DO 16 MM2</t>
  </si>
  <si>
    <t>CYKY-J 4x16mm2 pevně  
Parametry dle zadávací dokumentace a příslušných ČSN, TKP.</t>
  </si>
  <si>
    <t>153=153,000 [A] 
Celkem: A=153,000 [B] 
(viz přílohy D.1.4.1,D1.4.2)</t>
  </si>
  <si>
    <t>CYKY-J 4x10mm2, pevně  
Parametry dle zadávací dokumentace a příslušných ČSN, TKP.</t>
  </si>
  <si>
    <t>75=75,000 [A] 
Celkem: A=75,000 [B] 
(viz přílohy D.1.4.1,D1.4.2)</t>
  </si>
  <si>
    <t>743121</t>
  </si>
  <si>
    <t>OSVĚTLOVACÍ STOŽÁR  PEVNÝ ŽÁROVĚ ZINKOVANÝ DÉLKY DO 6 M</t>
  </si>
  <si>
    <t>Ocelový silniční stožár bezpaticový. 3-stupňový,přisvětlení přechodů, výšky nad komunikací 6,0 m, oboustranně pozinkovaný   
Parametry dle zadávací dokumentace a příslušných ČSN, TKP.</t>
  </si>
  <si>
    <t>Dle situace: 6=6,000 [A] 
(viz přílohy D.1.4.1,D1.4.2)</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</si>
  <si>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</si>
  <si>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743151</t>
  </si>
  <si>
    <t>OSVĚTLOVACÍ STOŽÁR  - STOŽÁROVÁ ROZVODNICE S 1-2 JISTÍCÍMI PRVKY</t>
  </si>
  <si>
    <t>Stožárová výzbroj pro kabel Cu do průřezu 25mm2  
pro 1 pojistku a 2 kabely   
včetně pojistky do stožárové výzbroje o jmenovitém proudu 6 A  
Parametry dle zadávací dokumentace a příslušných ČSN, TKP.</t>
  </si>
  <si>
    <t>7=7,000 [A] 
Celkem: A=7,000 [B] 
(viz přílohy D.1.4.1,D1.4.2)</t>
  </si>
  <si>
    <t>1. Položka obsahuje:  
 – veškeré příslušenství, technický popis viz. projektová dokumentace  
2. Položka neobsahuje:  
 X  
3. Způsob měření:  
Udává se počet kusů kompletní konstrukce nebo práce.</t>
  </si>
  <si>
    <t>Stožárová výzbroj pro kabel Cu do průřezu 25mm2  
pro 1 pojistku a 3 kabely   
včetně pojistky do stožárové výzbroje o jmenovitém proudu 6 A  
Parametry dle zadávací dokumentace a příslušných ČSN, TKP.</t>
  </si>
  <si>
    <t>4=4,000 [A] 
Celkem: A=4,000 [B] 
(viz přílohy D.1.4.1,D1.4.2)</t>
  </si>
  <si>
    <t>743152</t>
  </si>
  <si>
    <t>OSVĚTLOVACÍ STOŽÁR  - STOŽÁROVÁ ROZVODNICE S 3-4 JISTÍCÍMI PRVKY</t>
  </si>
  <si>
    <t>Stožárová výzbroj pro kabel Cu do průřezu 25mm2  
pro 2 pojistky a 3 kabely   
včetně pojistky do stožárové výzbroje o jmenovitém proudu 6 A  
Parametry dle zadávací dokumentace a příslušných ČSN, TKP.</t>
  </si>
  <si>
    <t>3=3,000 [A] 
(viz přílohy D.1.4.1,D1.4.2)</t>
  </si>
  <si>
    <t>Stožárová výzbroj pro kabel Cu do průřezu 25mm2  
pro 3 pojistky a 3 kabely   
včetně pojistky do stožárové výzbroje o jmenovitém proudu 6 A  
Parametry dle zadávací dokumentace a příslušných ČSN, TKP.</t>
  </si>
  <si>
    <t>1=1,000 [A] 
Celkem: A=1,000 [B] 
(viz přílohy D.1.4.1,D1.4.2)</t>
  </si>
  <si>
    <t>743311</t>
  </si>
  <si>
    <t>VÝLOŽNÍK PRO MONTÁŽ SVÍTIDLA NA STOŽÁR JEDNORAMENNÝ DÉLKA VYLOŽENÍ DO 1 M</t>
  </si>
  <si>
    <t>Ocelový výložník oboustranně pozinkovaný rovný, jednoramenný pr.89, délka vyložení 0,5 m  
Parametry dle zadávací dokumentace a příslušných ČSN, TKP.</t>
  </si>
  <si>
    <t>6=6,000 [A] 
(viz přílohy D.1.4.1,D1.4.2)</t>
  </si>
  <si>
    <t>1. Položka obsahuje:  
 – veškeré příslušenství a uzavírací nátěr, technický popis viz. projektová dokumentace  
2. Položka neobsahuje:  
 X  
3. Způsob měření:  
Udává se počet kusů kompletní konstrukce nebo práce.</t>
  </si>
  <si>
    <t>743553</t>
  </si>
  <si>
    <t>SVÍTIDLO VENKOVNÍ VŠEOBECNÉ LED, MIN. IP 44, PŘES 25 DO 45 W</t>
  </si>
  <si>
    <t>Svítidlo přechodové na nové stožáry, typ pro výpočet  Global lighting typ   
GL-ST 30W 4K Ra70,1x4000K Ra70,4000K,3674lm,29,4W  
Parametry dle zadávací dokumentace a příslušných ČSN, TKP.</t>
  </si>
  <si>
    <t>1. Položka obsahuje:  
 – zdroj a veškeré příslušenství  
 – technický popis viz. projektová dokumentace  
2. Položka neobsahuje:  
 X  
3. Způsob měření:  
Udává se počet kusů kompletní konstrukce nebo práce.</t>
  </si>
  <si>
    <t>Svítidlo přechodové na nové stožáry, typ pro výpočet  Global lighting typ   
GL-ST 30W 4K Ra70,1x5000K Ra70,5000K,ASYMETRICKÉ, 30W  
Parametry dle zadávací dokumentace a příslušných ČSN, TKP.</t>
  </si>
  <si>
    <t>Dle situace: 6=6,000 [A] 
(viz přílohy D.1.4.1,D1.4.2)</t>
  </si>
  <si>
    <t>743554</t>
  </si>
  <si>
    <t>SVÍTIDLO VENKOVNÍ VŠEOBECNÉ LED, MIN. IP 44, PŘES 45 W</t>
  </si>
  <si>
    <t>Svítidlo silniční na stávající stožáry, typ pro výpočet  Global lighting typ   
GL-ST 50W 4K Ra70, 75150DEG 1x4000K Ra70,4000K,6311 lm,52,3W  
Parametry dle zadávací dokumentace a příslušných ČSN, TKP.</t>
  </si>
  <si>
    <t>7=7,000 [A] 
(viz přílohy D.1.4.1,D1.4.2)</t>
  </si>
  <si>
    <t>743Z11</t>
  </si>
  <si>
    <t>DEMONTÁŽ OSVĚTLOVACÍHO STOŽÁRU ULIČNÍHO VÝŠKY DO 15 M</t>
  </si>
  <si>
    <t>včetně výložníku a svítidla a kabelu</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</si>
  <si>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</si>
  <si>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744Z01</t>
  </si>
  <si>
    <t>DEMONTÁŽ ROZVODNICE NN</t>
  </si>
  <si>
    <t>Demontáž stořárových rozvodnic u stávajících stožárů vč. odpojení kabelů</t>
  </si>
  <si>
    <t>9=9,000 [A] 
Celkem: A=9,000 [B] 
(viz přílohy D.1.4.1,D1.4.2)</t>
  </si>
  <si>
    <t>75IH7X</t>
  </si>
  <si>
    <t>UKONČENÍ KABELU SMRŠŤOVACÍ KONCOVKA  - MONTÁŽ</t>
  </si>
  <si>
    <t>do 3 x 1,5 až 4 mm2  
Parametry dle zadávací dokumentace a příslušných ČSN, TKP.</t>
  </si>
  <si>
    <t>46=46,000 [A] 
Celkem: A=46,000 [B] 
(viz přílohy D.1.4.1,D1.4.2)</t>
  </si>
  <si>
    <t>do 4x 10 mm2  
Parametry dle zadávací dokumentace a příslušných ČSN, TKP.</t>
  </si>
  <si>
    <t>do 4x 16 mm2  
Parametry dle zadávací dokumentace a příslušných ČSN, TKP.</t>
  </si>
  <si>
    <t>12=12,000 [A] 
Celkem: A=12,000 [B] 
(viz přílohy D.1.4.1,D1.4.2)</t>
  </si>
  <si>
    <t>702211</t>
  </si>
  <si>
    <t>KABELOVÁ CHRÁNIČKA ZEMNÍ DN DO 100 MM</t>
  </si>
  <si>
    <t>Plastové kabelové chráničky PRŮMĚR 63mm  
Parametry dle zadávací dokumentace a příslušných ČSN, TKP.</t>
  </si>
  <si>
    <t>138=138,000 [A] 
Celkem: A=138,000 [B] 
(viz přílohy D.1.4.1,D1.4.2)</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</si>
  <si>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</si>
  <si>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Plastové kabelové chráničky PRŮMĚR 40mm  
Parametry dle zadávací dokumentace a příslušných ČSN, TKP.</t>
  </si>
  <si>
    <t>20=20,000 [A] 
Celkem: A=20,000 [B] 
(viz přílohy D.1.4.1,D1.4.2)</t>
  </si>
  <si>
    <t>SO 801.ZV</t>
  </si>
  <si>
    <t>Sadové úpravy</t>
  </si>
  <si>
    <t>101_ZV</t>
  </si>
  <si>
    <t>Kácení a rekultivace</t>
  </si>
  <si>
    <t>111208</t>
  </si>
  <si>
    <t>ODSTRANĚNÍ KŘOVIN</t>
  </si>
  <si>
    <t>Včetně odvozu a uložení na místo určené objednatelem, likvidace odpadu</t>
  </si>
  <si>
    <t>Vykácení stávajících keřů (zeleň vedlě přechodu pro chodce) 
km 15,609 
viz. příloha D.1.1.2 
(plocha m2): 
42,5=42,500 [A]</t>
  </si>
  <si>
    <t>odstranění křovin a stromů do průměru 100 mm 
doprava dřevin na předepsanou vzdálenost 
spálení na hromadách nebo štěpkování</t>
  </si>
  <si>
    <t>121108</t>
  </si>
  <si>
    <t>SEJMUTÍ ORNICE NEBO LESNÍ PŮDY S ODVOZEM NA DOČASNOU DEPONII DLE URČENÚ ZHOTOVITELE</t>
  </si>
  <si>
    <t>včetně ošetřování na deponii</t>
  </si>
  <si>
    <t>Skrývka ornice (zeleň vedle přechodu pro chodce) 
km 15,609 
viz. příloha D.1.1.2 
plocha*tloušťka): 
42,5*0,25=10,625 [A]</t>
  </si>
  <si>
    <t>17620</t>
  </si>
  <si>
    <t>VÝPLNĚ ZE ZEMIN BEZ ZHUT</t>
  </si>
  <si>
    <t>obohacený chemický substrát propojený s rozprostřenou ornicí</t>
  </si>
  <si>
    <t>Doplnění zeminy v místě zeleně 
(zeleň vedle přechodu pro chodce) 
km 15,609 
viz. příloha D.1.1.2 
(plocha*tloušťka): 
42,5*0.1=4,250 [A]</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</si>
  <si>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výplň jam a prohlubní v podloží 
- úprava, očištění, ochrana a zhutnění podloží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</si>
  <si>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18234</t>
  </si>
  <si>
    <t>ROZPROSTŘENÍ ORNICE V ROVINĚ V TL DO 0,25M</t>
  </si>
  <si>
    <t>včetně dopravy z dočasné deponie</t>
  </si>
  <si>
    <t>Ornice (zeleň vedle přechodu pro chodce) 
km 15,609 
viz. příloha D.1.1.2 
(plocha m2): 
42,5=42,500 [A]</t>
  </si>
  <si>
    <t>položka zahrnuje: 
nutné přemístění ornice z dočasných skládek vzdálených do 5 km 
rozprostření ornice v předepsané tloušťce v rovině a ve svahu do 1:5</t>
  </si>
  <si>
    <t>184C1</t>
  </si>
  <si>
    <t>VYSAZOVÁNÍ KEŘŮ JEHLIČNATÝCH S BALEM VČETNĚ VÝKOPU JAMKY</t>
  </si>
  <si>
    <t>Zeleň vedle přechodu pro chodce 
km 15,609 
viz. příloha D.1.1.2 
(kusů): 
14=14,000 [A]</t>
  </si>
  <si>
    <t>Položka vysazování keřů zahrnuje dodávku projektem předepsaných keřů, hloubení jamek (min. rozměry pro keře 30/30/30cm) s event. výměnou půdy, s hnojením anorganickým hnojivem a přídavkem organického hnojiva min. 2kg pro keře, zálivku, kůly, a pod.  
položka zahrnuje veškerý materiál, výrobky a polotovary, včetně mimostaveništní a vnitrostaveništní dopravy (rovněž přesuny), včetně naložení a složení, případně s uložením</t>
  </si>
  <si>
    <t>102_ZV</t>
  </si>
  <si>
    <t>Vykácení stávajících keřů 
Od km 15,607 do km 15,641 
viz. přílohy D.1.1.2 
Středový ostrov 
(plocha m2): 
255.9=255,900 [A] 
Plochy kolem nároží 
(plocha m2): 
(21.8+81+46.4+16.6)=165,800 [B] 
Celkem: A+B=421,700 [C]</t>
  </si>
  <si>
    <t>SEJMUTÍ ORNICE NEBO LESNÍ PŮDY  S ODVOZEM NA DOČASNOU DEPONII DLE URČENÚ ZHOTOVITELE</t>
  </si>
  <si>
    <t>Skrývka ornice 
Od km 15,607 do km 15,641 
viz. přílohy D.1.1.2 
Středový ostrov 
(plocha*tloušťka): 
255.9*0.25=63,975 [A] 
Plochy kolem nároží 
(plocha*tloušťka): 
(21.8+81+46.4+16.6)*0.25=41,450 [B] 
Celkem: A+B=105,425 [C]</t>
  </si>
  <si>
    <t>Doplnění zeminy v místě zeleně 
Od km 15,607 do km 15,641 
viz. přílohy D.1.1.2 
Středový ostrov 
(plocha*tloušťka): 
255.9*0.1=25,590 [A] 
Plochy kolem nároží 
(plocha*tloušťka): 
(21.8+81+46.4+16.6)*0.1=16,580 [B] 
Celkem: A+B=42,170 [C]</t>
  </si>
  <si>
    <t>Ornice 
Od km 15,607 do km 15,641 
viz. přílohy D.1.1.2 
Středový ostrov 
(plocha m2): 
255.9=255,900 [A] 
Plochy kolem nároží 
(plocha m2): 
(21.8+81+46.4+16.6)=165,800 [B] 
Celkem: A+B=421,700 [C]</t>
  </si>
  <si>
    <t>položka zahrnuje: 
nutné přemístění ornice z dočasných skládek vzdálených do 50m 
rozprostření ornice v předepsané tloušťce v rovině a ve svahu do 1:5</t>
  </si>
  <si>
    <t>Zeleň vedle přechodu pro chodce 
Od km 15,607 do km 15,641 
viz. přílohy D.1.1.2 
Středový ostrov 
(kusů): 
80=80,000 [A] 
Plochy kolem nároží 
(kusů): 
(40+17+16+12+48+17+16+12)=178,000 [B] 
Celkem: A+B=258,000 [C]</t>
  </si>
  <si>
    <t>103_ZV</t>
  </si>
  <si>
    <t>Vykácení stávajících keřů 
Od km 15,641 do km 15,59 
KÚ 15,698 
viz. přílohy D.1.1.2  
(plocha m2):40.2=40,200 [A]</t>
  </si>
  <si>
    <t>Skrývka ornice 
Od km 15,641 do km 15,59 
KÚ 15,698 
viz. přílohy D.1.1.2  
(plocha*tloušťka):40.2*0.25=10,050 [A]</t>
  </si>
  <si>
    <t>Doplnění zeminy v místě zeleně 
Od km 15,641 do km 15,59 
KÚ 15,698 
viz. přílohy D.1.1.2  
(plocha*tloušťka): 
40.2*0.1=4,020 [A]</t>
  </si>
  <si>
    <t>Rozprostření ornice 
Od km 15,641 do km 15,59 
KÚ 15,698 
viz. přílohy D.1.1.2  
(plocha*tloušťka):40.2*0.1=4,020 [A]</t>
  </si>
  <si>
    <t>Vysázení keřů 
Od km 15,641 do km 15,59 
KÚ 15,698 
viz. přílohy D.1.1.2  
(kusů):25=25,000 [A]</t>
  </si>
  <si>
    <t>SO 901.ZV</t>
  </si>
  <si>
    <t>Dopravně - inženýrské opatření</t>
  </si>
  <si>
    <t>901.1.Etapa</t>
  </si>
  <si>
    <t>Uzavírka levého pruhu</t>
  </si>
  <si>
    <t>56364</t>
  </si>
  <si>
    <t>VOZOVKOVÉ VRSTVY Z RECYKLOVANÉHO MATERIÁLU TL DO 200MM</t>
  </si>
  <si>
    <t>Dočasná komunikace pro pěší 
52=52,000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</si>
  <si>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</si>
  <si>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Dočasné přechody pro chodce, žlutá barva 
(3*0.5)*21=31,500 [A]</t>
  </si>
  <si>
    <t>916151</t>
  </si>
  <si>
    <t>SEMAFOROVÁ PŘENOSNÁ SOUPRAVA - DOD A MONTÁŽ</t>
  </si>
  <si>
    <t>Semaforová souprava v počtu 4 světelných signalizací</t>
  </si>
  <si>
    <t>4=4,000 [A]</t>
  </si>
  <si>
    <t>položka zahrnuje: 
- dodání zařízení v předepsaném provedení včetně jejich osazení (souprava zahrnuje 2 semafory) 
- údržbu po celou dobu trvání funkce, náhradu zničených nebo ztracených kusů, nutnou opravu poškozených částí 
- napájení z baterie včetně záložní baterie</t>
  </si>
  <si>
    <t>916153</t>
  </si>
  <si>
    <t>SEMAFOROVÁ PŘENOSNÁ SOUPRAVA - DEMONTÁŽ</t>
  </si>
  <si>
    <t>Semaforová souprava v počtu 4 světelných signalizací,odvoz zpět pronajímateli</t>
  </si>
  <si>
    <t>916159</t>
  </si>
  <si>
    <t>SEMAFOROVÁ PŘENOSNÁ SOUPRAVA - NÁJEMNÉ</t>
  </si>
  <si>
    <t>KSDEN</t>
  </si>
  <si>
    <t>4 kusy 
doba výstavby 126 dní 
4*126=504,000 [A]</t>
  </si>
  <si>
    <t>položka zahrnuje sazbu za pronájem zařízení. Počet měrných jednotek se určí jako součin počtu zařízení a počtu dní použití.</t>
  </si>
  <si>
    <t>916311</t>
  </si>
  <si>
    <t>DOPRAVNÍ ZÁBRANY Z2 S FÓLIÍ TŘ 1 - DOD A MONTÁŽ</t>
  </si>
  <si>
    <t>7=7,000 [A]</t>
  </si>
  <si>
    <t>916313</t>
  </si>
  <si>
    <t>DOPRAVNÍ ZÁBRANY Z2 S FÓLIÍ TŘ 1 - DEMONTÁŽ</t>
  </si>
  <si>
    <t>odvoz zpět pronajímateli</t>
  </si>
  <si>
    <t>8=8,000 [A]</t>
  </si>
  <si>
    <t>916329</t>
  </si>
  <si>
    <t>DOPRAVNÍ ZÁBRANY Z2 S FÓLIÍ TŘ 2 - NÁJEMNÉ</t>
  </si>
  <si>
    <t>7 kusů 
365 dní 
7*365=2 555,000 [A]</t>
  </si>
  <si>
    <t>916331</t>
  </si>
  <si>
    <t>SMĚROVACÍ DESKY Z4 JEDNOSTR S FÓLIÍ TŘ 1 - DOD A MONTÁŽ</t>
  </si>
  <si>
    <t>916333</t>
  </si>
  <si>
    <t>SMĚROVACÍ DESKY Z4 JEDNOSTR S FÓLIÍ TŘ 1 - DEMONTÁŽ</t>
  </si>
  <si>
    <t>916339</t>
  </si>
  <si>
    <t>SMĚROVACÍ DESKY Z4 - NÁJEMNÉ</t>
  </si>
  <si>
    <t>1*365=365,000 [A]</t>
  </si>
  <si>
    <t>901.2.Etapa</t>
  </si>
  <si>
    <t>Uzavírka pravého pruhu</t>
  </si>
  <si>
    <t>pol.113138 (objem) 
10,4=10,400 [A] 
Celkem: 2,4*A=24,960 [E]</t>
  </si>
  <si>
    <t>Odstranění dočasné komunikace pro pěší 
52*0.2=10,400 [A] 
souvisí s pol.014102.4</t>
  </si>
  <si>
    <t>915112</t>
  </si>
  <si>
    <t>VODOROVNÉ DOPRAVNÍ ZNAČENÍ BARVOU HLADKÉ - ODSTRANĚNÍ</t>
  </si>
  <si>
    <t>zahrnuje odstranění značení bez ohledu na způsob provedení (zatření, zbroušení) a odklizení vzniklé suti</t>
  </si>
  <si>
    <t>7 kusů 
365 dní 
8*365=2 920,000 [A]</t>
  </si>
  <si>
    <t>SO 901.3</t>
  </si>
  <si>
    <t>Ochrana přeložek IS</t>
  </si>
  <si>
    <t>451314</t>
  </si>
  <si>
    <t>PODKLADNÍ A VÝPLŇOVÉ VRSTVY Z PROSTÉHO BETONU C25/30</t>
  </si>
  <si>
    <t>Ochrana inženýrských sítí 
(předpokládaná plocha*předpokládaná tloušťka): 
(20*1*0.5)=10,000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</si>
</sst>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font>
      <sz val="10"/>
      <name val="Arial"/>
      <family val="2"/>
    </font>
    <font>
      <b/>
      <sz val="16"/>
      <color indexed="8"/>
      <name val="Arial"/>
      <family val="2"/>
    </font>
    <font>
      <b/>
      <sz val="16"/>
      <name val="Arial"/>
      <family val="2"/>
    </font>
    <font>
      <b/>
      <sz val="10"/>
      <name val="Arial"/>
      <family val="2"/>
    </font>
    <font>
      <sz val="10"/>
      <color indexed="9"/>
      <name val="Arial"/>
      <family val="2"/>
    </font>
    <font>
      <b/>
      <sz val="11"/>
      <name val="Arial"/>
      <family val="2"/>
    </font>
    <font>
      <i/>
      <sz val="10"/>
      <name val="Arial"/>
      <family val="2"/>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6">
    <border>
      <left/>
      <right/>
      <top/>
      <bottom/>
      <diagonal/>
    </border>
    <border>
      <left style="thin"/>
      <right style="thin"/>
      <top style="thin"/>
      <bottom style="thin"/>
    </border>
    <border>
      <left/>
      <right/>
      <top/>
      <bottom style="thin"/>
    </border>
    <border>
      <left/>
      <right style="thin"/>
      <top/>
      <bottom/>
    </border>
    <border>
      <left/>
      <right/>
      <top style="thin"/>
      <bottom/>
    </border>
    <border>
      <left/>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4"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left" vertical="center"/>
    </xf>
    <xf numFmtId="0" fontId="0" fillId="0" borderId="1" xfId="0" applyBorder="1" applyAlignment="1">
      <alignment horizontal="left" vertical="center"/>
    </xf>
    <xf numFmtId="4" fontId="0" fillId="0" borderId="1" xfId="0" applyNumberFormat="1" applyBorder="1" applyAlignment="1">
      <alignment horizontal="right" vertical="center"/>
    </xf>
    <xf numFmtId="0" fontId="0" fillId="0" borderId="1" xfId="0" applyBorder="1" applyAlignment="1">
      <alignment vertical="center"/>
    </xf>
    <xf numFmtId="0" fontId="0" fillId="2" borderId="5" xfId="0" applyFill="1" applyBorder="1" applyAlignment="1">
      <alignment vertical="center"/>
    </xf>
    <xf numFmtId="0" fontId="3" fillId="2" borderId="5" xfId="0" applyFont="1" applyFill="1" applyBorder="1" applyAlignment="1">
      <alignment horizontal="right" vertical="center"/>
    </xf>
    <xf numFmtId="0" fontId="3" fillId="2" borderId="5" xfId="0" applyFont="1" applyFill="1" applyBorder="1" applyAlignment="1">
      <alignment vertical="center" wrapText="1"/>
    </xf>
    <xf numFmtId="4" fontId="3" fillId="2" borderId="5"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0" fillId="0" borderId="4"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4" fontId="0" fillId="2" borderId="1" xfId="0" applyNumberFormat="1" applyFill="1" applyBorder="1" applyAlignment="1">
      <alignment horizontal="center" vertical="center"/>
    </xf>
    <xf numFmtId="0" fontId="3" fillId="2" borderId="2" xfId="0" applyFont="1" applyFill="1" applyBorder="1" applyAlignment="1">
      <alignment horizontal="right" vertical="center"/>
    </xf>
    <xf numFmtId="4" fontId="3" fillId="2" borderId="2" xfId="0" applyNumberFormat="1" applyFont="1" applyFill="1" applyBorder="1" applyAlignment="1">
      <alignment horizontal="center"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vertical="center"/>
    </xf>
    <xf numFmtId="0" fontId="5" fillId="2" borderId="2" xfId="0" applyFont="1" applyFill="1" applyBorder="1" applyAlignment="1">
      <alignment horizontal="right" vertical="center"/>
    </xf>
    <xf numFmtId="0" fontId="0" fillId="2" borderId="2" xfId="0" applyFill="1" applyBorder="1" applyAlignment="1">
      <alignment vertical="center"/>
    </xf>
    <xf numFmtId="0" fontId="4" fillId="3" borderId="1" xfId="0" applyFont="1" applyFill="1" applyBorder="1" applyAlignment="1">
      <alignment horizontal="center" vertical="center" wrapText="1"/>
    </xf>
    <xf numFmtId="0" fontId="0" fillId="2" borderId="3" xfId="0"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s>
</file>

<file path=xl/drawings/_rels/drawing47.xml.rels><?xml version="1.0" encoding="utf-8" standalone="yes"?><Relationships xmlns="http://schemas.openxmlformats.org/package/2006/relationships"><Relationship Id="rId1" Type="http://schemas.openxmlformats.org/officeDocument/2006/relationships/image" Target="../media/image1.png" /></Relationships>
</file>

<file path=xl/drawings/_rels/drawing48.xml.rels><?xml version="1.0" encoding="utf-8" standalone="yes"?><Relationships xmlns="http://schemas.openxmlformats.org/package/2006/relationships"><Relationship Id="rId1" Type="http://schemas.openxmlformats.org/officeDocument/2006/relationships/image" Target="../media/image1.png" /></Relationships>
</file>

<file path=xl/drawings/_rels/drawing49.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50.xml.rels><?xml version="1.0" encoding="utf-8" standalone="yes"?><Relationships xmlns="http://schemas.openxmlformats.org/package/2006/relationships"><Relationship Id="rId1" Type="http://schemas.openxmlformats.org/officeDocument/2006/relationships/image" Target="../media/image1.png" /></Relationships>
</file>

<file path=xl/drawings/_rels/drawing5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2.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02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28575"/>
          <a:ext cx="1333500" cy="571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024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126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228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331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433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536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638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740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843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945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04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048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150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252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355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457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560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662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764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867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969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07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072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174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276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379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481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584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686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788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891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993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409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4096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4198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4300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4403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4505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4608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4710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4812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4915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5017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512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5120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5222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5324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614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716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819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921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tabSelected="1" workbookViewId="0" topLeftCell="A1">
      <selection activeCell="A1" sqref="A1:A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34"/>
      <c r="B1" s="1" t="s">
        <v>0</v>
      </c>
      <c r="C1" s="1"/>
      <c r="D1" s="1"/>
      <c r="E1" s="1"/>
    </row>
    <row r="2" spans="1:5" ht="12.75" customHeight="1">
      <c r="A2" s="34"/>
      <c r="B2" s="35" t="s">
        <v>1</v>
      </c>
      <c r="C2" s="1"/>
      <c r="D2" s="1"/>
      <c r="E2" s="1"/>
    </row>
    <row r="3" spans="1:5" ht="20.1" customHeight="1">
      <c r="A3" s="34"/>
      <c r="B3" s="34"/>
      <c r="C3" s="1"/>
      <c r="D3" s="1"/>
      <c r="E3" s="1"/>
    </row>
    <row r="4" spans="1:5" ht="20.1" customHeight="1">
      <c r="A4" s="1"/>
      <c r="B4" s="36" t="s">
        <v>2</v>
      </c>
      <c r="C4" s="34"/>
      <c r="D4" s="34"/>
      <c r="E4" s="1"/>
    </row>
    <row r="5" spans="1:5" ht="12.75" customHeight="1">
      <c r="A5" s="1"/>
      <c r="B5" s="34" t="s">
        <v>3</v>
      </c>
      <c r="C5" s="34"/>
      <c r="D5" s="34"/>
      <c r="E5" s="1"/>
    </row>
    <row r="6" spans="1:5" ht="12.75" customHeight="1">
      <c r="A6" s="1"/>
      <c r="B6" s="3" t="s">
        <v>4</v>
      </c>
      <c r="C6" s="6">
        <f>SUM(C10:C60)</f>
        <v>0</v>
      </c>
      <c r="D6" s="1"/>
      <c r="E6" s="1"/>
    </row>
    <row r="7" spans="1:5" ht="12.75" customHeight="1">
      <c r="A7" s="1"/>
      <c r="B7" s="3" t="s">
        <v>5</v>
      </c>
      <c r="C7" s="6">
        <f>SUM(E10:E60)</f>
        <v>0</v>
      </c>
      <c r="D7" s="1"/>
      <c r="E7" s="1"/>
    </row>
    <row r="8" spans="1:5" ht="12.75" customHeight="1">
      <c r="A8" s="5"/>
      <c r="B8" s="5"/>
      <c r="C8" s="5"/>
      <c r="D8" s="5"/>
      <c r="E8" s="5"/>
    </row>
    <row r="9" spans="1:5" ht="12.75" customHeight="1">
      <c r="A9" s="4" t="s">
        <v>6</v>
      </c>
      <c r="B9" s="4" t="s">
        <v>7</v>
      </c>
      <c r="C9" s="4" t="s">
        <v>8</v>
      </c>
      <c r="D9" s="4" t="s">
        <v>9</v>
      </c>
      <c r="E9" s="4" t="s">
        <v>10</v>
      </c>
    </row>
    <row r="10" spans="1:5" ht="12.75" customHeight="1">
      <c r="A10" s="15" t="s">
        <v>29</v>
      </c>
      <c r="B10" s="15" t="s">
        <v>20</v>
      </c>
      <c r="C10" s="16">
        <f>'001_001.1.ZH'!I3</f>
        <v>0</v>
      </c>
      <c r="D10" s="16">
        <f>'001_001.1.ZH'!O2</f>
        <v>0</v>
      </c>
      <c r="E10" s="16">
        <f aca="true" t="shared" si="0" ref="E10:E41">C10+D10</f>
        <v>0</v>
      </c>
    </row>
    <row r="11" spans="1:5" ht="12.75" customHeight="1">
      <c r="A11" s="15" t="s">
        <v>114</v>
      </c>
      <c r="B11" s="15" t="s">
        <v>20</v>
      </c>
      <c r="C11" s="16">
        <f>'001_001.2.ZV'!I3</f>
        <v>0</v>
      </c>
      <c r="D11" s="16">
        <f>'001_001.2.ZV'!O2</f>
        <v>0</v>
      </c>
      <c r="E11" s="16">
        <f t="shared" si="0"/>
        <v>0</v>
      </c>
    </row>
    <row r="12" spans="1:5" ht="12.75" customHeight="1">
      <c r="A12" s="15" t="s">
        <v>122</v>
      </c>
      <c r="B12" s="15" t="s">
        <v>123</v>
      </c>
      <c r="C12" s="16">
        <f>'SO 001.ZH'!I3</f>
        <v>0</v>
      </c>
      <c r="D12" s="16">
        <f>'SO 001.ZH'!O2</f>
        <v>0</v>
      </c>
      <c r="E12" s="16">
        <f t="shared" si="0"/>
        <v>0</v>
      </c>
    </row>
    <row r="13" spans="1:5" ht="12.75" customHeight="1">
      <c r="A13" s="15" t="s">
        <v>194</v>
      </c>
      <c r="B13" s="15" t="s">
        <v>195</v>
      </c>
      <c r="C13" s="16">
        <f>'SO 101_101.1_ZH'!I3</f>
        <v>0</v>
      </c>
      <c r="D13" s="16">
        <f>'SO 101_101.1_ZH'!O2</f>
        <v>0</v>
      </c>
      <c r="E13" s="16">
        <f t="shared" si="0"/>
        <v>0</v>
      </c>
    </row>
    <row r="14" spans="1:5" ht="12.75" customHeight="1">
      <c r="A14" s="15" t="s">
        <v>295</v>
      </c>
      <c r="B14" s="15" t="s">
        <v>296</v>
      </c>
      <c r="C14" s="16">
        <f>'SO 101_101.2_ZV'!I3</f>
        <v>0</v>
      </c>
      <c r="D14" s="16">
        <f>'SO 101_101.2_ZV'!O2</f>
        <v>0</v>
      </c>
      <c r="E14" s="16">
        <f t="shared" si="0"/>
        <v>0</v>
      </c>
    </row>
    <row r="15" spans="1:5" ht="12.75" customHeight="1">
      <c r="A15" s="15" t="s">
        <v>316</v>
      </c>
      <c r="B15" s="15" t="s">
        <v>317</v>
      </c>
      <c r="C15" s="16">
        <f>'SO 101_101.3_ZH'!I3</f>
        <v>0</v>
      </c>
      <c r="D15" s="16">
        <f>'SO 101_101.3_ZH'!O2</f>
        <v>0</v>
      </c>
      <c r="E15" s="16">
        <f t="shared" si="0"/>
        <v>0</v>
      </c>
    </row>
    <row r="16" spans="1:5" ht="12.75" customHeight="1">
      <c r="A16" s="15" t="s">
        <v>329</v>
      </c>
      <c r="B16" s="15" t="s">
        <v>330</v>
      </c>
      <c r="C16" s="16">
        <f>'SO 101_101.4_ZH'!I3</f>
        <v>0</v>
      </c>
      <c r="D16" s="16">
        <f>'SO 101_101.4_ZH'!O2</f>
        <v>0</v>
      </c>
      <c r="E16" s="16">
        <f t="shared" si="0"/>
        <v>0</v>
      </c>
    </row>
    <row r="17" spans="1:5" ht="12.75" customHeight="1">
      <c r="A17" s="15" t="s">
        <v>347</v>
      </c>
      <c r="B17" s="15" t="s">
        <v>348</v>
      </c>
      <c r="C17" s="16">
        <f>'SO 101_101.5_ZH'!I3</f>
        <v>0</v>
      </c>
      <c r="D17" s="16">
        <f>'SO 101_101.5_ZH'!O2</f>
        <v>0</v>
      </c>
      <c r="E17" s="16">
        <f t="shared" si="0"/>
        <v>0</v>
      </c>
    </row>
    <row r="18" spans="1:5" ht="12.75" customHeight="1">
      <c r="A18" s="15" t="s">
        <v>399</v>
      </c>
      <c r="B18" s="15" t="s">
        <v>400</v>
      </c>
      <c r="C18" s="16">
        <f>'SO 101_101.6_ZH'!I3</f>
        <v>0</v>
      </c>
      <c r="D18" s="16">
        <f>'SO 101_101.6_ZH'!O2</f>
        <v>0</v>
      </c>
      <c r="E18" s="16">
        <f t="shared" si="0"/>
        <v>0</v>
      </c>
    </row>
    <row r="19" spans="1:5" ht="12.75" customHeight="1">
      <c r="A19" s="15" t="s">
        <v>420</v>
      </c>
      <c r="B19" s="15" t="s">
        <v>20</v>
      </c>
      <c r="C19" s="16">
        <f>'SO 101_101.7_(0)'!I3</f>
        <v>0</v>
      </c>
      <c r="D19" s="16">
        <f>'SO 101_101.7_(0)'!O2</f>
        <v>0</v>
      </c>
      <c r="E19" s="16">
        <f t="shared" si="0"/>
        <v>0</v>
      </c>
    </row>
    <row r="20" spans="1:5" ht="12.75" customHeight="1">
      <c r="A20" s="15" t="s">
        <v>430</v>
      </c>
      <c r="B20" s="15" t="s">
        <v>431</v>
      </c>
      <c r="C20" s="16">
        <f>'SO 101_101.7_(1)'!I3</f>
        <v>0</v>
      </c>
      <c r="D20" s="16">
        <f>'SO 101_101.7_(1)'!O2</f>
        <v>0</v>
      </c>
      <c r="E20" s="16">
        <f t="shared" si="0"/>
        <v>0</v>
      </c>
    </row>
    <row r="21" spans="1:5" ht="12.75" customHeight="1">
      <c r="A21" s="15" t="s">
        <v>437</v>
      </c>
      <c r="B21" s="15" t="s">
        <v>438</v>
      </c>
      <c r="C21" s="16">
        <f>'SO 101_101.7_(2)'!I3</f>
        <v>0</v>
      </c>
      <c r="D21" s="16">
        <f>'SO 101_101.7_(2)'!O2</f>
        <v>0</v>
      </c>
      <c r="E21" s="16">
        <f t="shared" si="0"/>
        <v>0</v>
      </c>
    </row>
    <row r="22" spans="1:5" ht="12.75" customHeight="1">
      <c r="A22" s="15" t="s">
        <v>444</v>
      </c>
      <c r="B22" s="15" t="s">
        <v>445</v>
      </c>
      <c r="C22" s="16">
        <f>'SO 101_101.7_(3)'!I3</f>
        <v>0</v>
      </c>
      <c r="D22" s="16">
        <f>'SO 101_101.7_(3)'!O2</f>
        <v>0</v>
      </c>
      <c r="E22" s="16">
        <f t="shared" si="0"/>
        <v>0</v>
      </c>
    </row>
    <row r="23" spans="1:5" ht="12.75" customHeight="1">
      <c r="A23" s="15" t="s">
        <v>451</v>
      </c>
      <c r="B23" s="15" t="s">
        <v>452</v>
      </c>
      <c r="C23" s="16">
        <f>'SO 101_101.7_(4)'!I3</f>
        <v>0</v>
      </c>
      <c r="D23" s="16">
        <f>'SO 101_101.7_(4)'!O2</f>
        <v>0</v>
      </c>
      <c r="E23" s="16">
        <f t="shared" si="0"/>
        <v>0</v>
      </c>
    </row>
    <row r="24" spans="1:5" ht="12.75" customHeight="1">
      <c r="A24" s="15" t="s">
        <v>457</v>
      </c>
      <c r="B24" s="15" t="s">
        <v>458</v>
      </c>
      <c r="C24" s="16">
        <f>'SO 101_101.7_(5)'!I3</f>
        <v>0</v>
      </c>
      <c r="D24" s="16">
        <f>'SO 101_101.7_(5)'!O2</f>
        <v>0</v>
      </c>
      <c r="E24" s="16">
        <f t="shared" si="0"/>
        <v>0</v>
      </c>
    </row>
    <row r="25" spans="1:5" ht="12.75" customHeight="1">
      <c r="A25" s="15" t="s">
        <v>464</v>
      </c>
      <c r="B25" s="15" t="s">
        <v>465</v>
      </c>
      <c r="C25" s="16">
        <f>'SO 102_102.1_ZH'!I3</f>
        <v>0</v>
      </c>
      <c r="D25" s="16">
        <f>'SO 102_102.1_ZH'!O2</f>
        <v>0</v>
      </c>
      <c r="E25" s="16">
        <f t="shared" si="0"/>
        <v>0</v>
      </c>
    </row>
    <row r="26" spans="1:5" ht="12.75" customHeight="1">
      <c r="A26" s="15" t="s">
        <v>491</v>
      </c>
      <c r="B26" s="15" t="s">
        <v>492</v>
      </c>
      <c r="C26" s="16">
        <f>'SO 102_102.2_ZH'!I3</f>
        <v>0</v>
      </c>
      <c r="D26" s="16">
        <f>'SO 102_102.2_ZH'!O2</f>
        <v>0</v>
      </c>
      <c r="E26" s="16">
        <f t="shared" si="0"/>
        <v>0</v>
      </c>
    </row>
    <row r="27" spans="1:5" ht="12.75" customHeight="1">
      <c r="A27" s="15" t="s">
        <v>511</v>
      </c>
      <c r="B27" s="15" t="s">
        <v>512</v>
      </c>
      <c r="C27" s="16">
        <f>'SO 102_102.3_ZV'!I3</f>
        <v>0</v>
      </c>
      <c r="D27" s="16">
        <f>'SO 102_102.3_ZV'!O2</f>
        <v>0</v>
      </c>
      <c r="E27" s="16">
        <f t="shared" si="0"/>
        <v>0</v>
      </c>
    </row>
    <row r="28" spans="1:5" ht="12.75" customHeight="1">
      <c r="A28" s="15" t="s">
        <v>514</v>
      </c>
      <c r="B28" s="15" t="s">
        <v>330</v>
      </c>
      <c r="C28" s="16">
        <f>'SO 102_102.4_ZH'!I3</f>
        <v>0</v>
      </c>
      <c r="D28" s="16">
        <f>'SO 102_102.4_ZH'!O2</f>
        <v>0</v>
      </c>
      <c r="E28" s="16">
        <f t="shared" si="0"/>
        <v>0</v>
      </c>
    </row>
    <row r="29" spans="1:5" ht="12.75" customHeight="1">
      <c r="A29" s="15" t="s">
        <v>520</v>
      </c>
      <c r="B29" s="15" t="s">
        <v>521</v>
      </c>
      <c r="C29" s="16">
        <f>'SO 102_102.5_ZH'!I3</f>
        <v>0</v>
      </c>
      <c r="D29" s="16">
        <f>'SO 102_102.5_ZH'!O2</f>
        <v>0</v>
      </c>
      <c r="E29" s="16">
        <f t="shared" si="0"/>
        <v>0</v>
      </c>
    </row>
    <row r="30" spans="1:5" ht="12.75" customHeight="1">
      <c r="A30" s="15" t="s">
        <v>536</v>
      </c>
      <c r="B30" s="15" t="s">
        <v>537</v>
      </c>
      <c r="C30" s="16">
        <f>'SO 102_102.6_ZV'!I3</f>
        <v>0</v>
      </c>
      <c r="D30" s="16">
        <f>'SO 102_102.6_ZV'!O2</f>
        <v>0</v>
      </c>
      <c r="E30" s="16">
        <f t="shared" si="0"/>
        <v>0</v>
      </c>
    </row>
    <row r="31" spans="1:5" ht="12.75" customHeight="1">
      <c r="A31" s="15" t="s">
        <v>613</v>
      </c>
      <c r="B31" s="15" t="s">
        <v>614</v>
      </c>
      <c r="C31" s="16">
        <f>'SO 102_102.7_N'!I3</f>
        <v>0</v>
      </c>
      <c r="D31" s="16">
        <f>'SO 102_102.7_N'!O2</f>
        <v>0</v>
      </c>
      <c r="E31" s="16">
        <f t="shared" si="0"/>
        <v>0</v>
      </c>
    </row>
    <row r="32" spans="1:5" ht="12.75" customHeight="1">
      <c r="A32" s="15" t="s">
        <v>656</v>
      </c>
      <c r="B32" s="15" t="s">
        <v>657</v>
      </c>
      <c r="C32" s="16">
        <f>'SO 102_102.8_ZV'!I3</f>
        <v>0</v>
      </c>
      <c r="D32" s="16">
        <f>'SO 102_102.8_ZV'!O2</f>
        <v>0</v>
      </c>
      <c r="E32" s="16">
        <f t="shared" si="0"/>
        <v>0</v>
      </c>
    </row>
    <row r="33" spans="1:5" ht="12.75" customHeight="1">
      <c r="A33" s="15" t="s">
        <v>420</v>
      </c>
      <c r="B33" s="15" t="s">
        <v>20</v>
      </c>
      <c r="C33" s="16">
        <f>'SO 102_103.9_(0)'!I3</f>
        <v>0</v>
      </c>
      <c r="D33" s="16">
        <f>'SO 102_103.9_(0)'!O2</f>
        <v>0</v>
      </c>
      <c r="E33" s="16">
        <f t="shared" si="0"/>
        <v>0</v>
      </c>
    </row>
    <row r="34" spans="1:5" ht="12.75" customHeight="1">
      <c r="A34" s="15" t="s">
        <v>430</v>
      </c>
      <c r="B34" s="15" t="s">
        <v>431</v>
      </c>
      <c r="C34" s="16">
        <f>'SO 102_103.9_(1)'!I3</f>
        <v>0</v>
      </c>
      <c r="D34" s="16">
        <f>'SO 102_103.9_(1)'!O2</f>
        <v>0</v>
      </c>
      <c r="E34" s="16">
        <f t="shared" si="0"/>
        <v>0</v>
      </c>
    </row>
    <row r="35" spans="1:5" ht="12.75" customHeight="1">
      <c r="A35" s="15" t="s">
        <v>437</v>
      </c>
      <c r="B35" s="15" t="s">
        <v>438</v>
      </c>
      <c r="C35" s="16">
        <f>'SO 102_103.9_(2)'!I3</f>
        <v>0</v>
      </c>
      <c r="D35" s="16">
        <f>'SO 102_103.9_(2)'!O2</f>
        <v>0</v>
      </c>
      <c r="E35" s="16">
        <f t="shared" si="0"/>
        <v>0</v>
      </c>
    </row>
    <row r="36" spans="1:5" ht="12.75" customHeight="1">
      <c r="A36" s="15" t="s">
        <v>444</v>
      </c>
      <c r="B36" s="15" t="s">
        <v>445</v>
      </c>
      <c r="C36" s="16">
        <f>'SO 102_103.9_(3)'!I3</f>
        <v>0</v>
      </c>
      <c r="D36" s="16">
        <f>'SO 102_103.9_(3)'!O2</f>
        <v>0</v>
      </c>
      <c r="E36" s="16">
        <f t="shared" si="0"/>
        <v>0</v>
      </c>
    </row>
    <row r="37" spans="1:5" ht="12.75" customHeight="1">
      <c r="A37" s="15" t="s">
        <v>451</v>
      </c>
      <c r="B37" s="15" t="s">
        <v>452</v>
      </c>
      <c r="C37" s="16">
        <f>'SO 102_103.9_(4)'!I3</f>
        <v>0</v>
      </c>
      <c r="D37" s="16">
        <f>'SO 102_103.9_(4)'!O2</f>
        <v>0</v>
      </c>
      <c r="E37" s="16">
        <f t="shared" si="0"/>
        <v>0</v>
      </c>
    </row>
    <row r="38" spans="1:5" ht="12.75" customHeight="1">
      <c r="A38" s="15" t="s">
        <v>457</v>
      </c>
      <c r="B38" s="15" t="s">
        <v>458</v>
      </c>
      <c r="C38" s="16">
        <f>'SO 102_103.9_(5)'!I3</f>
        <v>0</v>
      </c>
      <c r="D38" s="16">
        <f>'SO 102_103.9_(5)'!O2</f>
        <v>0</v>
      </c>
      <c r="E38" s="16">
        <f t="shared" si="0"/>
        <v>0</v>
      </c>
    </row>
    <row r="39" spans="1:5" ht="12.75" customHeight="1">
      <c r="A39" s="15" t="s">
        <v>704</v>
      </c>
      <c r="B39" s="15" t="s">
        <v>195</v>
      </c>
      <c r="C39" s="16">
        <f>'SO 103_103.1_ZH'!I3</f>
        <v>0</v>
      </c>
      <c r="D39" s="16">
        <f>'SO 103_103.1_ZH'!O2</f>
        <v>0</v>
      </c>
      <c r="E39" s="16">
        <f t="shared" si="0"/>
        <v>0</v>
      </c>
    </row>
    <row r="40" spans="1:5" ht="12.75" customHeight="1">
      <c r="A40" s="15" t="s">
        <v>732</v>
      </c>
      <c r="B40" s="15" t="s">
        <v>296</v>
      </c>
      <c r="C40" s="16">
        <f>'SO 103_103.2_ZV'!I3</f>
        <v>0</v>
      </c>
      <c r="D40" s="16">
        <f>'SO 103_103.2_ZV'!O2</f>
        <v>0</v>
      </c>
      <c r="E40" s="16">
        <f t="shared" si="0"/>
        <v>0</v>
      </c>
    </row>
    <row r="41" spans="1:5" ht="12.75" customHeight="1">
      <c r="A41" s="15" t="s">
        <v>745</v>
      </c>
      <c r="B41" s="15" t="s">
        <v>746</v>
      </c>
      <c r="C41" s="16">
        <f>'SO 103_103.3_ZH'!I3</f>
        <v>0</v>
      </c>
      <c r="D41" s="16">
        <f>'SO 103_103.3_ZH'!O2</f>
        <v>0</v>
      </c>
      <c r="E41" s="16">
        <f t="shared" si="0"/>
        <v>0</v>
      </c>
    </row>
    <row r="42" spans="1:5" ht="12.75" customHeight="1">
      <c r="A42" s="15" t="s">
        <v>754</v>
      </c>
      <c r="B42" s="15" t="s">
        <v>755</v>
      </c>
      <c r="C42" s="16">
        <f>'SO 103_103.4_ZH'!I3</f>
        <v>0</v>
      </c>
      <c r="D42" s="16">
        <f>'SO 103_103.4_ZH'!O2</f>
        <v>0</v>
      </c>
      <c r="E42" s="16">
        <f aca="true" t="shared" si="1" ref="E42:E73">C42+D42</f>
        <v>0</v>
      </c>
    </row>
    <row r="43" spans="1:5" ht="12.75" customHeight="1">
      <c r="A43" s="15" t="s">
        <v>762</v>
      </c>
      <c r="B43" s="15" t="s">
        <v>763</v>
      </c>
      <c r="C43" s="16">
        <f>'SO 103_103.5_ZH'!I3</f>
        <v>0</v>
      </c>
      <c r="D43" s="16">
        <f>'SO 103_103.5_ZH'!O2</f>
        <v>0</v>
      </c>
      <c r="E43" s="16">
        <f t="shared" si="1"/>
        <v>0</v>
      </c>
    </row>
    <row r="44" spans="1:5" ht="12.75" customHeight="1">
      <c r="A44" s="15" t="s">
        <v>772</v>
      </c>
      <c r="B44" s="15" t="s">
        <v>330</v>
      </c>
      <c r="C44" s="16">
        <f>'SO 103_103.6_ZH'!I3</f>
        <v>0</v>
      </c>
      <c r="D44" s="16">
        <f>'SO 103_103.6_ZH'!O2</f>
        <v>0</v>
      </c>
      <c r="E44" s="16">
        <f t="shared" si="1"/>
        <v>0</v>
      </c>
    </row>
    <row r="45" spans="1:5" ht="12.75" customHeight="1">
      <c r="A45" s="15" t="s">
        <v>778</v>
      </c>
      <c r="B45" s="15" t="s">
        <v>348</v>
      </c>
      <c r="C45" s="16">
        <f>'SO 103_103.7_ZH'!I3</f>
        <v>0</v>
      </c>
      <c r="D45" s="16">
        <f>'SO 103_103.7_ZH'!O2</f>
        <v>0</v>
      </c>
      <c r="E45" s="16">
        <f t="shared" si="1"/>
        <v>0</v>
      </c>
    </row>
    <row r="46" spans="1:5" ht="12.75" customHeight="1">
      <c r="A46" s="15" t="s">
        <v>792</v>
      </c>
      <c r="B46" s="15" t="s">
        <v>400</v>
      </c>
      <c r="C46" s="16">
        <f>'SO 103_103.8_ZH'!I3</f>
        <v>0</v>
      </c>
      <c r="D46" s="16">
        <f>'SO 103_103.8_ZH'!O2</f>
        <v>0</v>
      </c>
      <c r="E46" s="16">
        <f t="shared" si="1"/>
        <v>0</v>
      </c>
    </row>
    <row r="47" spans="1:5" ht="12.75" customHeight="1">
      <c r="A47" s="15" t="s">
        <v>420</v>
      </c>
      <c r="B47" s="15" t="s">
        <v>20</v>
      </c>
      <c r="C47" s="16">
        <f>'SO 103_103.9_(0)'!I3</f>
        <v>0</v>
      </c>
      <c r="D47" s="16">
        <f>'SO 103_103.9_(0)'!O2</f>
        <v>0</v>
      </c>
      <c r="E47" s="16">
        <f t="shared" si="1"/>
        <v>0</v>
      </c>
    </row>
    <row r="48" spans="1:5" ht="12.75" customHeight="1">
      <c r="A48" s="15" t="s">
        <v>430</v>
      </c>
      <c r="B48" s="15" t="s">
        <v>431</v>
      </c>
      <c r="C48" s="16">
        <f>'SO 103_103.9_(1)'!I3</f>
        <v>0</v>
      </c>
      <c r="D48" s="16">
        <f>'SO 103_103.9_(1)'!O2</f>
        <v>0</v>
      </c>
      <c r="E48" s="16">
        <f t="shared" si="1"/>
        <v>0</v>
      </c>
    </row>
    <row r="49" spans="1:5" ht="12.75" customHeight="1">
      <c r="A49" s="15" t="s">
        <v>437</v>
      </c>
      <c r="B49" s="15" t="s">
        <v>438</v>
      </c>
      <c r="C49" s="16">
        <f>'SO 103_103.9_(2)'!I3</f>
        <v>0</v>
      </c>
      <c r="D49" s="16">
        <f>'SO 103_103.9_(2)'!O2</f>
        <v>0</v>
      </c>
      <c r="E49" s="16">
        <f t="shared" si="1"/>
        <v>0</v>
      </c>
    </row>
    <row r="50" spans="1:5" ht="12.75" customHeight="1">
      <c r="A50" s="15" t="s">
        <v>444</v>
      </c>
      <c r="B50" s="15" t="s">
        <v>445</v>
      </c>
      <c r="C50" s="16">
        <f>'SO 103_103.9_(3)'!I3</f>
        <v>0</v>
      </c>
      <c r="D50" s="16">
        <f>'SO 103_103.9_(3)'!O2</f>
        <v>0</v>
      </c>
      <c r="E50" s="16">
        <f t="shared" si="1"/>
        <v>0</v>
      </c>
    </row>
    <row r="51" spans="1:5" ht="12.75" customHeight="1">
      <c r="A51" s="15" t="s">
        <v>451</v>
      </c>
      <c r="B51" s="15" t="s">
        <v>452</v>
      </c>
      <c r="C51" s="16">
        <f>'SO 103_103.9_(4)'!I3</f>
        <v>0</v>
      </c>
      <c r="D51" s="16">
        <f>'SO 103_103.9_(4)'!O2</f>
        <v>0</v>
      </c>
      <c r="E51" s="16">
        <f t="shared" si="1"/>
        <v>0</v>
      </c>
    </row>
    <row r="52" spans="1:5" ht="12.75" customHeight="1">
      <c r="A52" s="15" t="s">
        <v>457</v>
      </c>
      <c r="B52" s="15" t="s">
        <v>458</v>
      </c>
      <c r="C52" s="16">
        <f>'SO 103_103.9_(5)'!I3</f>
        <v>0</v>
      </c>
      <c r="D52" s="16">
        <f>'SO 103_103.9_(5)'!O2</f>
        <v>0</v>
      </c>
      <c r="E52" s="16">
        <f t="shared" si="1"/>
        <v>0</v>
      </c>
    </row>
    <row r="53" spans="1:5" ht="12.75" customHeight="1">
      <c r="A53" s="15" t="s">
        <v>804</v>
      </c>
      <c r="B53" s="15" t="s">
        <v>805</v>
      </c>
      <c r="C53" s="16">
        <f>'SO 201.ZH'!I3</f>
        <v>0</v>
      </c>
      <c r="D53" s="16">
        <f>'SO 201.ZH'!O2</f>
        <v>0</v>
      </c>
      <c r="E53" s="16">
        <f t="shared" si="1"/>
        <v>0</v>
      </c>
    </row>
    <row r="54" spans="1:5" ht="12.75" customHeight="1">
      <c r="A54" s="15" t="s">
        <v>1125</v>
      </c>
      <c r="B54" s="15" t="s">
        <v>1126</v>
      </c>
      <c r="C54" s="16">
        <f>'SO 401.ZV'!I3</f>
        <v>0</v>
      </c>
      <c r="D54" s="16">
        <f>'SO 401.ZV'!O2</f>
        <v>0</v>
      </c>
      <c r="E54" s="16">
        <f t="shared" si="1"/>
        <v>0</v>
      </c>
    </row>
    <row r="55" spans="1:5" ht="12.75" customHeight="1">
      <c r="A55" s="15" t="s">
        <v>1265</v>
      </c>
      <c r="B55" s="15" t="s">
        <v>1266</v>
      </c>
      <c r="C55" s="16">
        <f>'SO 801.ZV_101_ZV'!I3</f>
        <v>0</v>
      </c>
      <c r="D55" s="16">
        <f>'SO 801.ZV_101_ZV'!O2</f>
        <v>0</v>
      </c>
      <c r="E55" s="16">
        <f t="shared" si="1"/>
        <v>0</v>
      </c>
    </row>
    <row r="56" spans="1:5" ht="12.75" customHeight="1">
      <c r="A56" s="15" t="s">
        <v>1290</v>
      </c>
      <c r="B56" s="15" t="s">
        <v>1266</v>
      </c>
      <c r="C56" s="16">
        <f>'SO 801.ZV_102_ZV'!I3</f>
        <v>0</v>
      </c>
      <c r="D56" s="16">
        <f>'SO 801.ZV_102_ZV'!O2</f>
        <v>0</v>
      </c>
      <c r="E56" s="16">
        <f t="shared" si="1"/>
        <v>0</v>
      </c>
    </row>
    <row r="57" spans="1:5" ht="12.75" customHeight="1">
      <c r="A57" s="15" t="s">
        <v>1298</v>
      </c>
      <c r="B57" s="15" t="s">
        <v>1266</v>
      </c>
      <c r="C57" s="16">
        <f>'SO 801.ZV_103_ZV'!I3</f>
        <v>0</v>
      </c>
      <c r="D57" s="16">
        <f>'SO 801.ZV_103_ZV'!O2</f>
        <v>0</v>
      </c>
      <c r="E57" s="16">
        <f t="shared" si="1"/>
        <v>0</v>
      </c>
    </row>
    <row r="58" spans="1:5" ht="12.75" customHeight="1">
      <c r="A58" s="15" t="s">
        <v>1306</v>
      </c>
      <c r="B58" s="15" t="s">
        <v>1307</v>
      </c>
      <c r="C58" s="16">
        <f>'SO 901.ZV_901.1.Etapa'!I3</f>
        <v>0</v>
      </c>
      <c r="D58" s="16">
        <f>'SO 901.ZV_901.1.Etapa'!O2</f>
        <v>0</v>
      </c>
      <c r="E58" s="16">
        <f t="shared" si="1"/>
        <v>0</v>
      </c>
    </row>
    <row r="59" spans="1:5" ht="12.75" customHeight="1">
      <c r="A59" s="15" t="s">
        <v>1343</v>
      </c>
      <c r="B59" s="15" t="s">
        <v>1344</v>
      </c>
      <c r="C59" s="16">
        <f>'SO 901.ZV_901.2.Etapa'!I3</f>
        <v>0</v>
      </c>
      <c r="D59" s="16">
        <f>'SO 901.ZV_901.2.Etapa'!O2</f>
        <v>0</v>
      </c>
      <c r="E59" s="16">
        <f t="shared" si="1"/>
        <v>0</v>
      </c>
    </row>
    <row r="60" spans="1:5" ht="12.75" customHeight="1">
      <c r="A60" s="15" t="s">
        <v>1351</v>
      </c>
      <c r="B60" s="15" t="s">
        <v>1352</v>
      </c>
      <c r="C60" s="16">
        <f>'SO 901.ZV_SO 901.3'!I3</f>
        <v>0</v>
      </c>
      <c r="D60" s="16">
        <f>'SO 901.ZV_SO 901.3'!O2</f>
        <v>0</v>
      </c>
      <c r="E60" s="16">
        <f t="shared" si="1"/>
        <v>0</v>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f>
        <v>0</v>
      </c>
      <c r="P2" t="s">
        <v>27</v>
      </c>
    </row>
    <row r="3" spans="1:16" ht="15" customHeight="1">
      <c r="A3" t="s">
        <v>12</v>
      </c>
      <c r="B3" s="10" t="s">
        <v>14</v>
      </c>
      <c r="C3" s="37" t="s">
        <v>15</v>
      </c>
      <c r="D3" s="34"/>
      <c r="E3" s="11" t="s">
        <v>16</v>
      </c>
      <c r="F3" s="1"/>
      <c r="G3" s="8"/>
      <c r="H3" s="7" t="s">
        <v>399</v>
      </c>
      <c r="I3" s="31">
        <f>0+I9</f>
        <v>0</v>
      </c>
      <c r="O3" t="s">
        <v>24</v>
      </c>
      <c r="P3" t="s">
        <v>28</v>
      </c>
    </row>
    <row r="4" spans="1:16" ht="15" customHeight="1">
      <c r="A4" t="s">
        <v>17</v>
      </c>
      <c r="B4" s="10" t="s">
        <v>18</v>
      </c>
      <c r="C4" s="37" t="s">
        <v>192</v>
      </c>
      <c r="D4" s="34"/>
      <c r="E4" s="11" t="s">
        <v>193</v>
      </c>
      <c r="F4" s="38" t="s">
        <v>23</v>
      </c>
      <c r="G4" s="34"/>
      <c r="H4" s="9"/>
      <c r="I4" s="9"/>
      <c r="O4" t="s">
        <v>25</v>
      </c>
      <c r="P4" t="s">
        <v>28</v>
      </c>
    </row>
    <row r="5" spans="1:16" ht="12.75" customHeight="1">
      <c r="A5" t="s">
        <v>21</v>
      </c>
      <c r="B5" s="13" t="s">
        <v>22</v>
      </c>
      <c r="C5" s="39" t="s">
        <v>399</v>
      </c>
      <c r="D5" s="40"/>
      <c r="E5" s="14" t="s">
        <v>400</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44</v>
      </c>
      <c r="D9" s="18"/>
      <c r="E9" s="20" t="s">
        <v>142</v>
      </c>
      <c r="F9" s="18"/>
      <c r="G9" s="18"/>
      <c r="H9" s="18"/>
      <c r="I9" s="21">
        <f>0+Q9</f>
        <v>0</v>
      </c>
      <c r="O9">
        <f>0+R9</f>
        <v>0</v>
      </c>
      <c r="Q9">
        <f>0+I10+I14+I18+I22</f>
        <v>0</v>
      </c>
      <c r="R9">
        <f>0+O10+O14+O18+O22</f>
        <v>0</v>
      </c>
    </row>
    <row r="10" spans="1:16" ht="25.5">
      <c r="A10" s="17" t="s">
        <v>49</v>
      </c>
      <c r="B10" s="22" t="s">
        <v>33</v>
      </c>
      <c r="C10" s="22" t="s">
        <v>401</v>
      </c>
      <c r="D10" s="17" t="s">
        <v>51</v>
      </c>
      <c r="E10" s="23" t="s">
        <v>402</v>
      </c>
      <c r="F10" s="24" t="s">
        <v>73</v>
      </c>
      <c r="G10" s="25">
        <v>4</v>
      </c>
      <c r="H10" s="26">
        <v>0</v>
      </c>
      <c r="I10" s="26">
        <f>ROUND(ROUND(H10,2)*ROUND(G10,3),2)</f>
        <v>0</v>
      </c>
      <c r="O10">
        <f>(I10*21)/100</f>
        <v>0</v>
      </c>
      <c r="P10" t="s">
        <v>28</v>
      </c>
    </row>
    <row r="11" spans="1:5" ht="12.75">
      <c r="A11" s="27" t="s">
        <v>54</v>
      </c>
      <c r="E11" s="28" t="s">
        <v>403</v>
      </c>
    </row>
    <row r="12" spans="1:5" ht="38.25">
      <c r="A12" s="29" t="s">
        <v>56</v>
      </c>
      <c r="E12" s="30" t="s">
        <v>404</v>
      </c>
    </row>
    <row r="13" spans="1:5" ht="25.5">
      <c r="A13" t="s">
        <v>58</v>
      </c>
      <c r="E13" s="28" t="s">
        <v>405</v>
      </c>
    </row>
    <row r="14" spans="1:16" ht="25.5">
      <c r="A14" s="17" t="s">
        <v>49</v>
      </c>
      <c r="B14" s="22" t="s">
        <v>28</v>
      </c>
      <c r="C14" s="22" t="s">
        <v>406</v>
      </c>
      <c r="D14" s="17" t="s">
        <v>51</v>
      </c>
      <c r="E14" s="23" t="s">
        <v>407</v>
      </c>
      <c r="F14" s="24" t="s">
        <v>73</v>
      </c>
      <c r="G14" s="25">
        <v>4</v>
      </c>
      <c r="H14" s="26">
        <v>0</v>
      </c>
      <c r="I14" s="26">
        <f>ROUND(ROUND(H14,2)*ROUND(G14,3),2)</f>
        <v>0</v>
      </c>
      <c r="O14">
        <f>(I14*21)/100</f>
        <v>0</v>
      </c>
      <c r="P14" t="s">
        <v>28</v>
      </c>
    </row>
    <row r="15" spans="1:5" ht="25.5">
      <c r="A15" s="27" t="s">
        <v>54</v>
      </c>
      <c r="E15" s="28" t="s">
        <v>226</v>
      </c>
    </row>
    <row r="16" spans="1:5" ht="38.25">
      <c r="A16" s="29" t="s">
        <v>56</v>
      </c>
      <c r="E16" s="30" t="s">
        <v>408</v>
      </c>
    </row>
    <row r="17" spans="1:5" ht="25.5">
      <c r="A17" t="s">
        <v>58</v>
      </c>
      <c r="E17" s="28" t="s">
        <v>409</v>
      </c>
    </row>
    <row r="18" spans="1:16" ht="25.5">
      <c r="A18" s="17" t="s">
        <v>49</v>
      </c>
      <c r="B18" s="22" t="s">
        <v>27</v>
      </c>
      <c r="C18" s="22" t="s">
        <v>410</v>
      </c>
      <c r="D18" s="17" t="s">
        <v>51</v>
      </c>
      <c r="E18" s="23" t="s">
        <v>411</v>
      </c>
      <c r="F18" s="24" t="s">
        <v>73</v>
      </c>
      <c r="G18" s="25">
        <v>3</v>
      </c>
      <c r="H18" s="26">
        <v>0</v>
      </c>
      <c r="I18" s="26">
        <f>ROUND(ROUND(H18,2)*ROUND(G18,3),2)</f>
        <v>0</v>
      </c>
      <c r="O18">
        <f>(I18*21)/100</f>
        <v>0</v>
      </c>
      <c r="P18" t="s">
        <v>28</v>
      </c>
    </row>
    <row r="19" spans="1:5" ht="25.5">
      <c r="A19" s="27" t="s">
        <v>54</v>
      </c>
      <c r="E19" s="28" t="s">
        <v>226</v>
      </c>
    </row>
    <row r="20" spans="1:5" ht="38.25">
      <c r="A20" s="29" t="s">
        <v>56</v>
      </c>
      <c r="E20" s="30" t="s">
        <v>412</v>
      </c>
    </row>
    <row r="21" spans="1:5" ht="38.25">
      <c r="A21" t="s">
        <v>58</v>
      </c>
      <c r="E21" s="28" t="s">
        <v>413</v>
      </c>
    </row>
    <row r="22" spans="1:16" ht="12.75">
      <c r="A22" s="17" t="s">
        <v>49</v>
      </c>
      <c r="B22" s="22" t="s">
        <v>37</v>
      </c>
      <c r="C22" s="22" t="s">
        <v>414</v>
      </c>
      <c r="D22" s="17" t="s">
        <v>51</v>
      </c>
      <c r="E22" s="23" t="s">
        <v>415</v>
      </c>
      <c r="F22" s="24" t="s">
        <v>73</v>
      </c>
      <c r="G22" s="25">
        <v>3</v>
      </c>
      <c r="H22" s="26">
        <v>0</v>
      </c>
      <c r="I22" s="26">
        <f>ROUND(ROUND(H22,2)*ROUND(G22,3),2)</f>
        <v>0</v>
      </c>
      <c r="O22">
        <f>(I22*21)/100</f>
        <v>0</v>
      </c>
      <c r="P22" t="s">
        <v>28</v>
      </c>
    </row>
    <row r="23" spans="1:5" ht="12.75">
      <c r="A23" s="27" t="s">
        <v>54</v>
      </c>
      <c r="E23" s="28" t="s">
        <v>403</v>
      </c>
    </row>
    <row r="24" spans="1:5" ht="38.25">
      <c r="A24" s="29" t="s">
        <v>56</v>
      </c>
      <c r="E24" s="30" t="s">
        <v>416</v>
      </c>
    </row>
    <row r="25" spans="1:5" ht="25.5">
      <c r="A25" t="s">
        <v>58</v>
      </c>
      <c r="E25" s="28" t="s">
        <v>405</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420</v>
      </c>
      <c r="I3" s="31">
        <f>0+I10</f>
        <v>0</v>
      </c>
      <c r="O3" t="s">
        <v>24</v>
      </c>
      <c r="P3" t="s">
        <v>28</v>
      </c>
    </row>
    <row r="4" spans="1:16" ht="15" customHeight="1">
      <c r="A4" t="s">
        <v>17</v>
      </c>
      <c r="B4" s="10" t="s">
        <v>18</v>
      </c>
      <c r="C4" s="37" t="s">
        <v>192</v>
      </c>
      <c r="D4" s="34"/>
      <c r="E4" s="11" t="s">
        <v>193</v>
      </c>
      <c r="F4" s="1"/>
      <c r="G4" s="1"/>
      <c r="H4" s="9"/>
      <c r="I4" s="9"/>
      <c r="O4" t="s">
        <v>25</v>
      </c>
      <c r="P4" t="s">
        <v>28</v>
      </c>
    </row>
    <row r="5" spans="1:16" ht="12.75" customHeight="1">
      <c r="A5" t="s">
        <v>21</v>
      </c>
      <c r="B5" s="10" t="s">
        <v>18</v>
      </c>
      <c r="C5" s="37" t="s">
        <v>417</v>
      </c>
      <c r="D5" s="34"/>
      <c r="E5" s="11" t="s">
        <v>418</v>
      </c>
      <c r="F5" s="38" t="s">
        <v>23</v>
      </c>
      <c r="G5" s="34"/>
      <c r="H5" s="1"/>
      <c r="I5" s="1"/>
      <c r="O5" t="s">
        <v>26</v>
      </c>
      <c r="P5" t="s">
        <v>28</v>
      </c>
    </row>
    <row r="6" spans="1:9" ht="12.75" customHeight="1">
      <c r="A6" t="s">
        <v>419</v>
      </c>
      <c r="B6" s="13" t="s">
        <v>22</v>
      </c>
      <c r="C6" s="39" t="s">
        <v>420</v>
      </c>
      <c r="D6" s="40"/>
      <c r="E6" s="14" t="s">
        <v>20</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86</v>
      </c>
      <c r="D10" s="18"/>
      <c r="E10" s="20" t="s">
        <v>374</v>
      </c>
      <c r="F10" s="18"/>
      <c r="G10" s="18"/>
      <c r="H10" s="18"/>
      <c r="I10" s="21">
        <f>0+Q10</f>
        <v>0</v>
      </c>
      <c r="O10">
        <f>0+R10</f>
        <v>0</v>
      </c>
      <c r="Q10">
        <f>0+I11+I15</f>
        <v>0</v>
      </c>
      <c r="R10">
        <f>0+O11+O15</f>
        <v>0</v>
      </c>
    </row>
    <row r="11" spans="1:16" ht="12.75">
      <c r="A11" s="17" t="s">
        <v>49</v>
      </c>
      <c r="B11" s="22" t="s">
        <v>33</v>
      </c>
      <c r="C11" s="22" t="s">
        <v>421</v>
      </c>
      <c r="D11" s="17" t="s">
        <v>51</v>
      </c>
      <c r="E11" s="23" t="s">
        <v>422</v>
      </c>
      <c r="F11" s="24" t="s">
        <v>138</v>
      </c>
      <c r="G11" s="25">
        <v>180</v>
      </c>
      <c r="H11" s="26">
        <v>0</v>
      </c>
      <c r="I11" s="26">
        <f>ROUND(ROUND(H11,2)*ROUND(G11,3),2)</f>
        <v>0</v>
      </c>
      <c r="O11">
        <f>(I11*21)/100</f>
        <v>0</v>
      </c>
      <c r="P11" t="s">
        <v>28</v>
      </c>
    </row>
    <row r="12" spans="1:5" ht="12.75">
      <c r="A12" s="27" t="s">
        <v>54</v>
      </c>
      <c r="E12" s="28" t="s">
        <v>51</v>
      </c>
    </row>
    <row r="13" spans="1:5" ht="25.5">
      <c r="A13" s="29" t="s">
        <v>56</v>
      </c>
      <c r="E13" s="30" t="s">
        <v>423</v>
      </c>
    </row>
    <row r="14" spans="1:5" ht="63.75">
      <c r="A14" t="s">
        <v>58</v>
      </c>
      <c r="E14" s="28" t="s">
        <v>424</v>
      </c>
    </row>
    <row r="15" spans="1:16" ht="12.75">
      <c r="A15" s="17" t="s">
        <v>49</v>
      </c>
      <c r="B15" s="22" t="s">
        <v>28</v>
      </c>
      <c r="C15" s="22" t="s">
        <v>425</v>
      </c>
      <c r="D15" s="17" t="s">
        <v>51</v>
      </c>
      <c r="E15" s="23" t="s">
        <v>426</v>
      </c>
      <c r="F15" s="24" t="s">
        <v>138</v>
      </c>
      <c r="G15" s="25">
        <v>180</v>
      </c>
      <c r="H15" s="26">
        <v>0</v>
      </c>
      <c r="I15" s="26">
        <f>ROUND(ROUND(H15,2)*ROUND(G15,3),2)</f>
        <v>0</v>
      </c>
      <c r="O15">
        <f>(I15*21)/100</f>
        <v>0</v>
      </c>
      <c r="P15" t="s">
        <v>28</v>
      </c>
    </row>
    <row r="16" spans="1:5" ht="12.75">
      <c r="A16" s="27" t="s">
        <v>54</v>
      </c>
      <c r="E16" s="28" t="s">
        <v>427</v>
      </c>
    </row>
    <row r="17" spans="1:5" ht="12.75">
      <c r="A17" s="29" t="s">
        <v>56</v>
      </c>
      <c r="E17" s="30" t="s">
        <v>428</v>
      </c>
    </row>
    <row r="18" spans="1:5" ht="25.5">
      <c r="A18" t="s">
        <v>58</v>
      </c>
      <c r="E18" s="28" t="s">
        <v>429</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0+O10+O15</f>
        <v>0</v>
      </c>
      <c r="P2" t="s">
        <v>27</v>
      </c>
    </row>
    <row r="3" spans="1:16" ht="15" customHeight="1">
      <c r="A3" t="s">
        <v>12</v>
      </c>
      <c r="B3" s="10" t="s">
        <v>14</v>
      </c>
      <c r="C3" s="37" t="s">
        <v>15</v>
      </c>
      <c r="D3" s="34"/>
      <c r="E3" s="11" t="s">
        <v>16</v>
      </c>
      <c r="F3" s="1"/>
      <c r="G3" s="8"/>
      <c r="H3" s="7" t="s">
        <v>430</v>
      </c>
      <c r="I3" s="31">
        <f>0+I10+I15</f>
        <v>0</v>
      </c>
      <c r="O3" t="s">
        <v>24</v>
      </c>
      <c r="P3" t="s">
        <v>28</v>
      </c>
    </row>
    <row r="4" spans="1:16" ht="15" customHeight="1">
      <c r="A4" t="s">
        <v>17</v>
      </c>
      <c r="B4" s="10" t="s">
        <v>18</v>
      </c>
      <c r="C4" s="37" t="s">
        <v>192</v>
      </c>
      <c r="D4" s="34"/>
      <c r="E4" s="11" t="s">
        <v>193</v>
      </c>
      <c r="F4" s="1"/>
      <c r="G4" s="1"/>
      <c r="H4" s="9"/>
      <c r="I4" s="9"/>
      <c r="O4" t="s">
        <v>25</v>
      </c>
      <c r="P4" t="s">
        <v>28</v>
      </c>
    </row>
    <row r="5" spans="1:16" ht="12.75" customHeight="1">
      <c r="A5" t="s">
        <v>21</v>
      </c>
      <c r="B5" s="10" t="s">
        <v>18</v>
      </c>
      <c r="C5" s="37" t="s">
        <v>417</v>
      </c>
      <c r="D5" s="34"/>
      <c r="E5" s="11" t="s">
        <v>418</v>
      </c>
      <c r="F5" s="38" t="s">
        <v>23</v>
      </c>
      <c r="G5" s="34"/>
      <c r="H5" s="1"/>
      <c r="I5" s="1"/>
      <c r="O5" t="s">
        <v>26</v>
      </c>
      <c r="P5" t="s">
        <v>28</v>
      </c>
    </row>
    <row r="6" spans="1:9" ht="12.75" customHeight="1">
      <c r="A6" t="s">
        <v>419</v>
      </c>
      <c r="B6" s="13" t="s">
        <v>22</v>
      </c>
      <c r="C6" s="39" t="s">
        <v>430</v>
      </c>
      <c r="D6" s="40"/>
      <c r="E6" s="14" t="s">
        <v>431</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31</v>
      </c>
      <c r="D10" s="18"/>
      <c r="E10" s="20" t="s">
        <v>48</v>
      </c>
      <c r="F10" s="18"/>
      <c r="G10" s="18"/>
      <c r="H10" s="18"/>
      <c r="I10" s="21">
        <f>0+Q10</f>
        <v>0</v>
      </c>
      <c r="O10">
        <f>0+R10</f>
        <v>0</v>
      </c>
      <c r="Q10">
        <f>0+I11</f>
        <v>0</v>
      </c>
      <c r="R10">
        <f>0+O11</f>
        <v>0</v>
      </c>
    </row>
    <row r="11" spans="1:16" ht="12.75">
      <c r="A11" s="17" t="s">
        <v>49</v>
      </c>
      <c r="B11" s="22" t="s">
        <v>33</v>
      </c>
      <c r="C11" s="22" t="s">
        <v>124</v>
      </c>
      <c r="D11" s="17" t="s">
        <v>33</v>
      </c>
      <c r="E11" s="23" t="s">
        <v>125</v>
      </c>
      <c r="F11" s="24" t="s">
        <v>126</v>
      </c>
      <c r="G11" s="25">
        <v>126</v>
      </c>
      <c r="H11" s="26">
        <v>0</v>
      </c>
      <c r="I11" s="26">
        <f>ROUND(ROUND(H11,2)*ROUND(G11,3),2)</f>
        <v>0</v>
      </c>
      <c r="O11">
        <f>(I11*21)/100</f>
        <v>0</v>
      </c>
      <c r="P11" t="s">
        <v>28</v>
      </c>
    </row>
    <row r="12" spans="1:5" ht="12.75">
      <c r="A12" s="27" t="s">
        <v>54</v>
      </c>
      <c r="E12" s="28" t="s">
        <v>432</v>
      </c>
    </row>
    <row r="13" spans="1:5" ht="25.5">
      <c r="A13" s="29" t="s">
        <v>56</v>
      </c>
      <c r="E13" s="30" t="s">
        <v>433</v>
      </c>
    </row>
    <row r="14" spans="1:5" ht="25.5">
      <c r="A14" t="s">
        <v>58</v>
      </c>
      <c r="E14" s="28" t="s">
        <v>129</v>
      </c>
    </row>
    <row r="15" spans="1:18" ht="12.75" customHeight="1">
      <c r="A15" s="5" t="s">
        <v>47</v>
      </c>
      <c r="B15" s="5"/>
      <c r="C15" s="32" t="s">
        <v>33</v>
      </c>
      <c r="D15" s="5"/>
      <c r="E15" s="20" t="s">
        <v>135</v>
      </c>
      <c r="F15" s="5"/>
      <c r="G15" s="5"/>
      <c r="H15" s="5"/>
      <c r="I15" s="33">
        <f>0+Q15</f>
        <v>0</v>
      </c>
      <c r="O15">
        <f>0+R15</f>
        <v>0</v>
      </c>
      <c r="Q15">
        <f>0+I16</f>
        <v>0</v>
      </c>
      <c r="R15">
        <f>0+O16</f>
        <v>0</v>
      </c>
    </row>
    <row r="16" spans="1:16" ht="12.75">
      <c r="A16" s="17" t="s">
        <v>49</v>
      </c>
      <c r="B16" s="22" t="s">
        <v>28</v>
      </c>
      <c r="C16" s="22" t="s">
        <v>434</v>
      </c>
      <c r="D16" s="17" t="s">
        <v>51</v>
      </c>
      <c r="E16" s="23" t="s">
        <v>435</v>
      </c>
      <c r="F16" s="24" t="s">
        <v>161</v>
      </c>
      <c r="G16" s="25">
        <v>63</v>
      </c>
      <c r="H16" s="26">
        <v>0</v>
      </c>
      <c r="I16" s="26">
        <f>ROUND(ROUND(H16,2)*ROUND(G16,3),2)</f>
        <v>0</v>
      </c>
      <c r="O16">
        <f>(I16*21)/100</f>
        <v>0</v>
      </c>
      <c r="P16" t="s">
        <v>28</v>
      </c>
    </row>
    <row r="17" spans="1:5" ht="38.25">
      <c r="A17" s="27" t="s">
        <v>54</v>
      </c>
      <c r="E17" s="28" t="s">
        <v>204</v>
      </c>
    </row>
    <row r="18" spans="1:5" ht="12.75">
      <c r="A18" s="29" t="s">
        <v>56</v>
      </c>
      <c r="E18" s="30" t="s">
        <v>436</v>
      </c>
    </row>
    <row r="19" spans="1:5" ht="318.75">
      <c r="A19" t="s">
        <v>58</v>
      </c>
      <c r="E19" s="28" t="s">
        <v>356</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437</v>
      </c>
      <c r="I3" s="31">
        <f>0+I10</f>
        <v>0</v>
      </c>
      <c r="O3" t="s">
        <v>24</v>
      </c>
      <c r="P3" t="s">
        <v>28</v>
      </c>
    </row>
    <row r="4" spans="1:16" ht="15" customHeight="1">
      <c r="A4" t="s">
        <v>17</v>
      </c>
      <c r="B4" s="10" t="s">
        <v>18</v>
      </c>
      <c r="C4" s="37" t="s">
        <v>192</v>
      </c>
      <c r="D4" s="34"/>
      <c r="E4" s="11" t="s">
        <v>193</v>
      </c>
      <c r="F4" s="1"/>
      <c r="G4" s="1"/>
      <c r="H4" s="9"/>
      <c r="I4" s="9"/>
      <c r="O4" t="s">
        <v>25</v>
      </c>
      <c r="P4" t="s">
        <v>28</v>
      </c>
    </row>
    <row r="5" spans="1:16" ht="12.75" customHeight="1">
      <c r="A5" t="s">
        <v>21</v>
      </c>
      <c r="B5" s="10" t="s">
        <v>18</v>
      </c>
      <c r="C5" s="37" t="s">
        <v>417</v>
      </c>
      <c r="D5" s="34"/>
      <c r="E5" s="11" t="s">
        <v>418</v>
      </c>
      <c r="F5" s="38" t="s">
        <v>23</v>
      </c>
      <c r="G5" s="34"/>
      <c r="H5" s="1"/>
      <c r="I5" s="1"/>
      <c r="O5" t="s">
        <v>26</v>
      </c>
      <c r="P5" t="s">
        <v>28</v>
      </c>
    </row>
    <row r="6" spans="1:9" ht="12.75" customHeight="1">
      <c r="A6" t="s">
        <v>419</v>
      </c>
      <c r="B6" s="13" t="s">
        <v>22</v>
      </c>
      <c r="C6" s="39" t="s">
        <v>437</v>
      </c>
      <c r="D6" s="40"/>
      <c r="E6" s="14" t="s">
        <v>438</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37</v>
      </c>
      <c r="D10" s="18"/>
      <c r="E10" s="20" t="s">
        <v>439</v>
      </c>
      <c r="F10" s="18"/>
      <c r="G10" s="18"/>
      <c r="H10" s="18"/>
      <c r="I10" s="21">
        <f>0+Q10</f>
        <v>0</v>
      </c>
      <c r="O10">
        <f>0+R10</f>
        <v>0</v>
      </c>
      <c r="Q10">
        <f>0+I11</f>
        <v>0</v>
      </c>
      <c r="R10">
        <f>0+O11</f>
        <v>0</v>
      </c>
    </row>
    <row r="11" spans="1:16" ht="12.75">
      <c r="A11" s="17" t="s">
        <v>49</v>
      </c>
      <c r="B11" s="22" t="s">
        <v>33</v>
      </c>
      <c r="C11" s="22" t="s">
        <v>440</v>
      </c>
      <c r="D11" s="17" t="s">
        <v>51</v>
      </c>
      <c r="E11" s="23" t="s">
        <v>441</v>
      </c>
      <c r="F11" s="24" t="s">
        <v>161</v>
      </c>
      <c r="G11" s="25">
        <v>6.3</v>
      </c>
      <c r="H11" s="26">
        <v>0</v>
      </c>
      <c r="I11" s="26">
        <f>ROUND(ROUND(H11,2)*ROUND(G11,3),2)</f>
        <v>0</v>
      </c>
      <c r="O11">
        <f>(I11*21)/100</f>
        <v>0</v>
      </c>
      <c r="P11" t="s">
        <v>28</v>
      </c>
    </row>
    <row r="12" spans="1:5" ht="25.5">
      <c r="A12" s="27" t="s">
        <v>54</v>
      </c>
      <c r="E12" s="28" t="s">
        <v>226</v>
      </c>
    </row>
    <row r="13" spans="1:5" ht="25.5">
      <c r="A13" s="29" t="s">
        <v>56</v>
      </c>
      <c r="E13" s="30" t="s">
        <v>442</v>
      </c>
    </row>
    <row r="14" spans="1:5" ht="38.25">
      <c r="A14" t="s">
        <v>58</v>
      </c>
      <c r="E14" s="28" t="s">
        <v>443</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444</v>
      </c>
      <c r="I3" s="31">
        <f>0+I10</f>
        <v>0</v>
      </c>
      <c r="O3" t="s">
        <v>24</v>
      </c>
      <c r="P3" t="s">
        <v>28</v>
      </c>
    </row>
    <row r="4" spans="1:16" ht="15" customHeight="1">
      <c r="A4" t="s">
        <v>17</v>
      </c>
      <c r="B4" s="10" t="s">
        <v>18</v>
      </c>
      <c r="C4" s="37" t="s">
        <v>192</v>
      </c>
      <c r="D4" s="34"/>
      <c r="E4" s="11" t="s">
        <v>193</v>
      </c>
      <c r="F4" s="1"/>
      <c r="G4" s="1"/>
      <c r="H4" s="9"/>
      <c r="I4" s="9"/>
      <c r="O4" t="s">
        <v>25</v>
      </c>
      <c r="P4" t="s">
        <v>28</v>
      </c>
    </row>
    <row r="5" spans="1:16" ht="12.75" customHeight="1">
      <c r="A5" t="s">
        <v>21</v>
      </c>
      <c r="B5" s="10" t="s">
        <v>18</v>
      </c>
      <c r="C5" s="37" t="s">
        <v>417</v>
      </c>
      <c r="D5" s="34"/>
      <c r="E5" s="11" t="s">
        <v>418</v>
      </c>
      <c r="F5" s="38" t="s">
        <v>23</v>
      </c>
      <c r="G5" s="34"/>
      <c r="H5" s="1"/>
      <c r="I5" s="1"/>
      <c r="O5" t="s">
        <v>26</v>
      </c>
      <c r="P5" t="s">
        <v>28</v>
      </c>
    </row>
    <row r="6" spans="1:9" ht="12.75" customHeight="1">
      <c r="A6" t="s">
        <v>419</v>
      </c>
      <c r="B6" s="13" t="s">
        <v>22</v>
      </c>
      <c r="C6" s="39" t="s">
        <v>444</v>
      </c>
      <c r="D6" s="40"/>
      <c r="E6" s="14" t="s">
        <v>445</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33</v>
      </c>
      <c r="D10" s="18"/>
      <c r="E10" s="20" t="s">
        <v>135</v>
      </c>
      <c r="F10" s="18"/>
      <c r="G10" s="18"/>
      <c r="H10" s="18"/>
      <c r="I10" s="21">
        <f>0+Q10</f>
        <v>0</v>
      </c>
      <c r="O10">
        <f>0+R10</f>
        <v>0</v>
      </c>
      <c r="Q10">
        <f>0+I11+I15</f>
        <v>0</v>
      </c>
      <c r="R10">
        <f>0+O11+O15</f>
        <v>0</v>
      </c>
    </row>
    <row r="11" spans="1:16" ht="12.75">
      <c r="A11" s="17" t="s">
        <v>49</v>
      </c>
      <c r="B11" s="22" t="s">
        <v>33</v>
      </c>
      <c r="C11" s="22" t="s">
        <v>446</v>
      </c>
      <c r="D11" s="17" t="s">
        <v>51</v>
      </c>
      <c r="E11" s="23" t="s">
        <v>447</v>
      </c>
      <c r="F11" s="24" t="s">
        <v>161</v>
      </c>
      <c r="G11" s="25">
        <v>44.1</v>
      </c>
      <c r="H11" s="26">
        <v>0</v>
      </c>
      <c r="I11" s="26">
        <f>ROUND(ROUND(H11,2)*ROUND(G11,3),2)</f>
        <v>0</v>
      </c>
      <c r="O11">
        <f>(I11*21)/100</f>
        <v>0</v>
      </c>
      <c r="P11" t="s">
        <v>28</v>
      </c>
    </row>
    <row r="12" spans="1:5" ht="25.5">
      <c r="A12" s="27" t="s">
        <v>54</v>
      </c>
      <c r="E12" s="28" t="s">
        <v>226</v>
      </c>
    </row>
    <row r="13" spans="1:5" ht="12.75">
      <c r="A13" s="29" t="s">
        <v>56</v>
      </c>
      <c r="E13" s="30" t="s">
        <v>448</v>
      </c>
    </row>
    <row r="14" spans="1:5" ht="267.75">
      <c r="A14" t="s">
        <v>58</v>
      </c>
      <c r="E14" s="28" t="s">
        <v>449</v>
      </c>
    </row>
    <row r="15" spans="1:16" ht="12.75">
      <c r="A15" s="17" t="s">
        <v>49</v>
      </c>
      <c r="B15" s="22" t="s">
        <v>28</v>
      </c>
      <c r="C15" s="22" t="s">
        <v>365</v>
      </c>
      <c r="D15" s="17" t="s">
        <v>51</v>
      </c>
      <c r="E15" s="23" t="s">
        <v>366</v>
      </c>
      <c r="F15" s="24" t="s">
        <v>161</v>
      </c>
      <c r="G15" s="25">
        <v>12.6</v>
      </c>
      <c r="H15" s="26">
        <v>0</v>
      </c>
      <c r="I15" s="26">
        <f>ROUND(ROUND(H15,2)*ROUND(G15,3),2)</f>
        <v>0</v>
      </c>
      <c r="O15">
        <f>(I15*21)/100</f>
        <v>0</v>
      </c>
      <c r="P15" t="s">
        <v>28</v>
      </c>
    </row>
    <row r="16" spans="1:5" ht="25.5">
      <c r="A16" s="27" t="s">
        <v>54</v>
      </c>
      <c r="E16" s="28" t="s">
        <v>226</v>
      </c>
    </row>
    <row r="17" spans="1:5" ht="25.5">
      <c r="A17" s="29" t="s">
        <v>56</v>
      </c>
      <c r="E17" s="30" t="s">
        <v>450</v>
      </c>
    </row>
    <row r="18" spans="1:5" ht="293.25">
      <c r="A18" t="s">
        <v>58</v>
      </c>
      <c r="E18" s="28" t="s">
        <v>368</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451</v>
      </c>
      <c r="I3" s="31">
        <f>0+I10</f>
        <v>0</v>
      </c>
      <c r="O3" t="s">
        <v>24</v>
      </c>
      <c r="P3" t="s">
        <v>28</v>
      </c>
    </row>
    <row r="4" spans="1:16" ht="15" customHeight="1">
      <c r="A4" t="s">
        <v>17</v>
      </c>
      <c r="B4" s="10" t="s">
        <v>18</v>
      </c>
      <c r="C4" s="37" t="s">
        <v>192</v>
      </c>
      <c r="D4" s="34"/>
      <c r="E4" s="11" t="s">
        <v>193</v>
      </c>
      <c r="F4" s="1"/>
      <c r="G4" s="1"/>
      <c r="H4" s="9"/>
      <c r="I4" s="9"/>
      <c r="O4" t="s">
        <v>25</v>
      </c>
      <c r="P4" t="s">
        <v>28</v>
      </c>
    </row>
    <row r="5" spans="1:16" ht="12.75" customHeight="1">
      <c r="A5" t="s">
        <v>21</v>
      </c>
      <c r="B5" s="10" t="s">
        <v>18</v>
      </c>
      <c r="C5" s="37" t="s">
        <v>417</v>
      </c>
      <c r="D5" s="34"/>
      <c r="E5" s="11" t="s">
        <v>418</v>
      </c>
      <c r="F5" s="38" t="s">
        <v>23</v>
      </c>
      <c r="G5" s="34"/>
      <c r="H5" s="1"/>
      <c r="I5" s="1"/>
      <c r="O5" t="s">
        <v>26</v>
      </c>
      <c r="P5" t="s">
        <v>28</v>
      </c>
    </row>
    <row r="6" spans="1:9" ht="12.75" customHeight="1">
      <c r="A6" t="s">
        <v>419</v>
      </c>
      <c r="B6" s="13" t="s">
        <v>22</v>
      </c>
      <c r="C6" s="39" t="s">
        <v>451</v>
      </c>
      <c r="D6" s="40"/>
      <c r="E6" s="14" t="s">
        <v>452</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86</v>
      </c>
      <c r="D10" s="18"/>
      <c r="E10" s="20" t="s">
        <v>374</v>
      </c>
      <c r="F10" s="18"/>
      <c r="G10" s="18"/>
      <c r="H10" s="18"/>
      <c r="I10" s="21">
        <f>0+Q10</f>
        <v>0</v>
      </c>
      <c r="O10">
        <f>0+R10</f>
        <v>0</v>
      </c>
      <c r="Q10">
        <f>0+I11</f>
        <v>0</v>
      </c>
      <c r="R10">
        <f>0+O11</f>
        <v>0</v>
      </c>
    </row>
    <row r="11" spans="1:16" ht="12.75">
      <c r="A11" s="17" t="s">
        <v>49</v>
      </c>
      <c r="B11" s="22" t="s">
        <v>33</v>
      </c>
      <c r="C11" s="22" t="s">
        <v>453</v>
      </c>
      <c r="D11" s="17" t="s">
        <v>51</v>
      </c>
      <c r="E11" s="23" t="s">
        <v>454</v>
      </c>
      <c r="F11" s="24" t="s">
        <v>138</v>
      </c>
      <c r="G11" s="25">
        <v>180</v>
      </c>
      <c r="H11" s="26">
        <v>0</v>
      </c>
      <c r="I11" s="26">
        <f>ROUND(ROUND(H11,2)*ROUND(G11,3),2)</f>
        <v>0</v>
      </c>
      <c r="O11">
        <f>(I11*21)/100</f>
        <v>0</v>
      </c>
      <c r="P11" t="s">
        <v>28</v>
      </c>
    </row>
    <row r="12" spans="1:5" ht="25.5">
      <c r="A12" s="27" t="s">
        <v>54</v>
      </c>
      <c r="E12" s="28" t="s">
        <v>226</v>
      </c>
    </row>
    <row r="13" spans="1:5" ht="12.75">
      <c r="A13" s="29" t="s">
        <v>56</v>
      </c>
      <c r="E13" s="30" t="s">
        <v>455</v>
      </c>
    </row>
    <row r="14" spans="1:5" ht="242.25">
      <c r="A14" t="s">
        <v>58</v>
      </c>
      <c r="E14" s="28" t="s">
        <v>456</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457</v>
      </c>
      <c r="I3" s="31">
        <f>0+I10</f>
        <v>0</v>
      </c>
      <c r="O3" t="s">
        <v>24</v>
      </c>
      <c r="P3" t="s">
        <v>28</v>
      </c>
    </row>
    <row r="4" spans="1:16" ht="15" customHeight="1">
      <c r="A4" t="s">
        <v>17</v>
      </c>
      <c r="B4" s="10" t="s">
        <v>18</v>
      </c>
      <c r="C4" s="37" t="s">
        <v>192</v>
      </c>
      <c r="D4" s="34"/>
      <c r="E4" s="11" t="s">
        <v>193</v>
      </c>
      <c r="F4" s="1"/>
      <c r="G4" s="1"/>
      <c r="H4" s="9"/>
      <c r="I4" s="9"/>
      <c r="O4" t="s">
        <v>25</v>
      </c>
      <c r="P4" t="s">
        <v>28</v>
      </c>
    </row>
    <row r="5" spans="1:16" ht="12.75" customHeight="1">
      <c r="A5" t="s">
        <v>21</v>
      </c>
      <c r="B5" s="10" t="s">
        <v>18</v>
      </c>
      <c r="C5" s="37" t="s">
        <v>417</v>
      </c>
      <c r="D5" s="34"/>
      <c r="E5" s="11" t="s">
        <v>418</v>
      </c>
      <c r="F5" s="38" t="s">
        <v>23</v>
      </c>
      <c r="G5" s="34"/>
      <c r="H5" s="1"/>
      <c r="I5" s="1"/>
      <c r="O5" t="s">
        <v>26</v>
      </c>
      <c r="P5" t="s">
        <v>28</v>
      </c>
    </row>
    <row r="6" spans="1:9" ht="12.75" customHeight="1">
      <c r="A6" t="s">
        <v>419</v>
      </c>
      <c r="B6" s="13" t="s">
        <v>22</v>
      </c>
      <c r="C6" s="39" t="s">
        <v>457</v>
      </c>
      <c r="D6" s="40"/>
      <c r="E6" s="14" t="s">
        <v>458</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86</v>
      </c>
      <c r="D10" s="18"/>
      <c r="E10" s="20" t="s">
        <v>374</v>
      </c>
      <c r="F10" s="18"/>
      <c r="G10" s="18"/>
      <c r="H10" s="18"/>
      <c r="I10" s="21">
        <f>0+Q10</f>
        <v>0</v>
      </c>
      <c r="O10">
        <f>0+R10</f>
        <v>0</v>
      </c>
      <c r="Q10">
        <f>0+I11</f>
        <v>0</v>
      </c>
      <c r="R10">
        <f>0+O11</f>
        <v>0</v>
      </c>
    </row>
    <row r="11" spans="1:16" ht="12.75">
      <c r="A11" s="17" t="s">
        <v>49</v>
      </c>
      <c r="B11" s="22" t="s">
        <v>33</v>
      </c>
      <c r="C11" s="22" t="s">
        <v>459</v>
      </c>
      <c r="D11" s="17" t="s">
        <v>51</v>
      </c>
      <c r="E11" s="23" t="s">
        <v>460</v>
      </c>
      <c r="F11" s="24" t="s">
        <v>138</v>
      </c>
      <c r="G11" s="25">
        <v>180</v>
      </c>
      <c r="H11" s="26">
        <v>0</v>
      </c>
      <c r="I11" s="26">
        <f>ROUND(ROUND(H11,2)*ROUND(G11,3),2)</f>
        <v>0</v>
      </c>
      <c r="O11">
        <f>(I11*21)/100</f>
        <v>0</v>
      </c>
      <c r="P11" t="s">
        <v>28</v>
      </c>
    </row>
    <row r="12" spans="1:5" ht="25.5">
      <c r="A12" s="27" t="s">
        <v>54</v>
      </c>
      <c r="E12" s="28" t="s">
        <v>226</v>
      </c>
    </row>
    <row r="13" spans="1:5" ht="12.75">
      <c r="A13" s="29" t="s">
        <v>56</v>
      </c>
      <c r="E13" s="30" t="s">
        <v>455</v>
      </c>
    </row>
    <row r="14" spans="1:5" ht="38.25">
      <c r="A14" t="s">
        <v>58</v>
      </c>
      <c r="E14" s="28" t="s">
        <v>461</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1"/>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0+O9+O22+O47+O52+O89</f>
        <v>0</v>
      </c>
      <c r="P2" t="s">
        <v>27</v>
      </c>
    </row>
    <row r="3" spans="1:16" ht="15" customHeight="1">
      <c r="A3" t="s">
        <v>12</v>
      </c>
      <c r="B3" s="10" t="s">
        <v>14</v>
      </c>
      <c r="C3" s="37" t="s">
        <v>15</v>
      </c>
      <c r="D3" s="34"/>
      <c r="E3" s="11" t="s">
        <v>16</v>
      </c>
      <c r="F3" s="1"/>
      <c r="G3" s="8"/>
      <c r="H3" s="7" t="s">
        <v>464</v>
      </c>
      <c r="I3" s="31">
        <f>0+I9+I22+I47+I52+I89</f>
        <v>0</v>
      </c>
      <c r="O3" t="s">
        <v>24</v>
      </c>
      <c r="P3" t="s">
        <v>28</v>
      </c>
    </row>
    <row r="4" spans="1:16" ht="15" customHeight="1">
      <c r="A4" t="s">
        <v>17</v>
      </c>
      <c r="B4" s="10" t="s">
        <v>18</v>
      </c>
      <c r="C4" s="37" t="s">
        <v>462</v>
      </c>
      <c r="D4" s="34"/>
      <c r="E4" s="11" t="s">
        <v>463</v>
      </c>
      <c r="F4" s="38" t="s">
        <v>23</v>
      </c>
      <c r="G4" s="34"/>
      <c r="H4" s="9"/>
      <c r="I4" s="9"/>
      <c r="O4" t="s">
        <v>25</v>
      </c>
      <c r="P4" t="s">
        <v>28</v>
      </c>
    </row>
    <row r="5" spans="1:16" ht="12.75" customHeight="1">
      <c r="A5" t="s">
        <v>21</v>
      </c>
      <c r="B5" s="13" t="s">
        <v>22</v>
      </c>
      <c r="C5" s="39" t="s">
        <v>464</v>
      </c>
      <c r="D5" s="40"/>
      <c r="E5" s="14" t="s">
        <v>465</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0+I10+I14+I18</f>
        <v>0</v>
      </c>
      <c r="R9">
        <f>0+O10+O14+O18</f>
        <v>0</v>
      </c>
    </row>
    <row r="10" spans="1:16" ht="12.75">
      <c r="A10" s="17" t="s">
        <v>49</v>
      </c>
      <c r="B10" s="22" t="s">
        <v>33</v>
      </c>
      <c r="C10" s="22" t="s">
        <v>124</v>
      </c>
      <c r="D10" s="17" t="s">
        <v>33</v>
      </c>
      <c r="E10" s="23" t="s">
        <v>125</v>
      </c>
      <c r="F10" s="24" t="s">
        <v>126</v>
      </c>
      <c r="G10" s="25">
        <v>941.223</v>
      </c>
      <c r="H10" s="26">
        <v>0</v>
      </c>
      <c r="I10" s="26">
        <f>ROUND(ROUND(H10,2)*ROUND(G10,3),2)</f>
        <v>0</v>
      </c>
      <c r="O10">
        <f>(I10*21)/100</f>
        <v>0</v>
      </c>
      <c r="P10" t="s">
        <v>28</v>
      </c>
    </row>
    <row r="11" spans="1:5" ht="25.5">
      <c r="A11" s="27" t="s">
        <v>54</v>
      </c>
      <c r="E11" s="28" t="s">
        <v>466</v>
      </c>
    </row>
    <row r="12" spans="1:5" ht="191.25">
      <c r="A12" s="29" t="s">
        <v>56</v>
      </c>
      <c r="E12" s="30" t="s">
        <v>467</v>
      </c>
    </row>
    <row r="13" spans="1:5" ht="25.5">
      <c r="A13" t="s">
        <v>58</v>
      </c>
      <c r="E13" s="28" t="s">
        <v>129</v>
      </c>
    </row>
    <row r="14" spans="1:16" ht="12.75">
      <c r="A14" s="17" t="s">
        <v>49</v>
      </c>
      <c r="B14" s="22" t="s">
        <v>28</v>
      </c>
      <c r="C14" s="22" t="s">
        <v>124</v>
      </c>
      <c r="D14" s="17" t="s">
        <v>28</v>
      </c>
      <c r="E14" s="23" t="s">
        <v>125</v>
      </c>
      <c r="F14" s="24" t="s">
        <v>126</v>
      </c>
      <c r="G14" s="25">
        <v>16.273</v>
      </c>
      <c r="H14" s="26">
        <v>0</v>
      </c>
      <c r="I14" s="26">
        <f>ROUND(ROUND(H14,2)*ROUND(G14,3),2)</f>
        <v>0</v>
      </c>
      <c r="O14">
        <f>(I14*21)/100</f>
        <v>0</v>
      </c>
      <c r="P14" t="s">
        <v>28</v>
      </c>
    </row>
    <row r="15" spans="1:5" ht="12.75">
      <c r="A15" s="27" t="s">
        <v>54</v>
      </c>
      <c r="E15" s="28" t="s">
        <v>468</v>
      </c>
    </row>
    <row r="16" spans="1:5" ht="76.5">
      <c r="A16" s="29" t="s">
        <v>56</v>
      </c>
      <c r="E16" s="30" t="s">
        <v>469</v>
      </c>
    </row>
    <row r="17" spans="1:5" ht="25.5">
      <c r="A17" t="s">
        <v>58</v>
      </c>
      <c r="E17" s="28" t="s">
        <v>129</v>
      </c>
    </row>
    <row r="18" spans="1:16" ht="12.75">
      <c r="A18" s="17" t="s">
        <v>49</v>
      </c>
      <c r="B18" s="22" t="s">
        <v>27</v>
      </c>
      <c r="C18" s="22" t="s">
        <v>124</v>
      </c>
      <c r="D18" s="17" t="s">
        <v>37</v>
      </c>
      <c r="E18" s="23" t="s">
        <v>125</v>
      </c>
      <c r="F18" s="24" t="s">
        <v>126</v>
      </c>
      <c r="G18" s="25">
        <v>391.602</v>
      </c>
      <c r="H18" s="26">
        <v>0</v>
      </c>
      <c r="I18" s="26">
        <f>ROUND(ROUND(H18,2)*ROUND(G18,3),2)</f>
        <v>0</v>
      </c>
      <c r="O18">
        <f>(I18*21)/100</f>
        <v>0</v>
      </c>
      <c r="P18" t="s">
        <v>28</v>
      </c>
    </row>
    <row r="19" spans="1:5" ht="12.75">
      <c r="A19" s="27" t="s">
        <v>54</v>
      </c>
      <c r="E19" s="28" t="s">
        <v>200</v>
      </c>
    </row>
    <row r="20" spans="1:5" ht="165.75">
      <c r="A20" s="29" t="s">
        <v>56</v>
      </c>
      <c r="E20" s="30" t="s">
        <v>470</v>
      </c>
    </row>
    <row r="21" spans="1:5" ht="25.5">
      <c r="A21" t="s">
        <v>58</v>
      </c>
      <c r="E21" s="28" t="s">
        <v>129</v>
      </c>
    </row>
    <row r="22" spans="1:18" ht="12.75" customHeight="1">
      <c r="A22" s="5" t="s">
        <v>47</v>
      </c>
      <c r="B22" s="5"/>
      <c r="C22" s="32" t="s">
        <v>33</v>
      </c>
      <c r="D22" s="5"/>
      <c r="E22" s="20" t="s">
        <v>135</v>
      </c>
      <c r="F22" s="5"/>
      <c r="G22" s="5"/>
      <c r="H22" s="5"/>
      <c r="I22" s="33">
        <f>0+Q22</f>
        <v>0</v>
      </c>
      <c r="O22">
        <f>0+R22</f>
        <v>0</v>
      </c>
      <c r="Q22">
        <f>0+I23+I27+I31+I35+I39+I43</f>
        <v>0</v>
      </c>
      <c r="R22">
        <f>0+O23+O27+O31+O35+O39+O43</f>
        <v>0</v>
      </c>
    </row>
    <row r="23" spans="1:16" ht="25.5">
      <c r="A23" s="17" t="s">
        <v>49</v>
      </c>
      <c r="B23" s="22" t="s">
        <v>37</v>
      </c>
      <c r="C23" s="22" t="s">
        <v>202</v>
      </c>
      <c r="D23" s="17" t="s">
        <v>51</v>
      </c>
      <c r="E23" s="23" t="s">
        <v>203</v>
      </c>
      <c r="F23" s="24" t="s">
        <v>161</v>
      </c>
      <c r="G23" s="25">
        <v>104.893</v>
      </c>
      <c r="H23" s="26">
        <v>0</v>
      </c>
      <c r="I23" s="26">
        <f>ROUND(ROUND(H23,2)*ROUND(G23,3),2)</f>
        <v>0</v>
      </c>
      <c r="O23">
        <f>(I23*21)/100</f>
        <v>0</v>
      </c>
      <c r="P23" t="s">
        <v>28</v>
      </c>
    </row>
    <row r="24" spans="1:5" ht="38.25">
      <c r="A24" s="27" t="s">
        <v>54</v>
      </c>
      <c r="E24" s="28" t="s">
        <v>204</v>
      </c>
    </row>
    <row r="25" spans="1:5" ht="102">
      <c r="A25" s="29" t="s">
        <v>56</v>
      </c>
      <c r="E25" s="30" t="s">
        <v>471</v>
      </c>
    </row>
    <row r="26" spans="1:5" ht="63.75">
      <c r="A26" t="s">
        <v>58</v>
      </c>
      <c r="E26" s="28" t="s">
        <v>141</v>
      </c>
    </row>
    <row r="27" spans="1:16" ht="25.5">
      <c r="A27" s="17" t="s">
        <v>49</v>
      </c>
      <c r="B27" s="22" t="s">
        <v>39</v>
      </c>
      <c r="C27" s="22" t="s">
        <v>206</v>
      </c>
      <c r="D27" s="17" t="s">
        <v>51</v>
      </c>
      <c r="E27" s="23" t="s">
        <v>207</v>
      </c>
      <c r="F27" s="24" t="s">
        <v>161</v>
      </c>
      <c r="G27" s="25">
        <v>136.459</v>
      </c>
      <c r="H27" s="26">
        <v>0</v>
      </c>
      <c r="I27" s="26">
        <f>ROUND(ROUND(H27,2)*ROUND(G27,3),2)</f>
        <v>0</v>
      </c>
      <c r="O27">
        <f>(I27*21)/100</f>
        <v>0</v>
      </c>
      <c r="P27" t="s">
        <v>28</v>
      </c>
    </row>
    <row r="28" spans="1:5" ht="38.25">
      <c r="A28" s="27" t="s">
        <v>54</v>
      </c>
      <c r="E28" s="28" t="s">
        <v>204</v>
      </c>
    </row>
    <row r="29" spans="1:5" ht="165.75">
      <c r="A29" s="29" t="s">
        <v>56</v>
      </c>
      <c r="E29" s="30" t="s">
        <v>472</v>
      </c>
    </row>
    <row r="30" spans="1:5" ht="63.75">
      <c r="A30" t="s">
        <v>58</v>
      </c>
      <c r="E30" s="28" t="s">
        <v>141</v>
      </c>
    </row>
    <row r="31" spans="1:16" ht="25.5">
      <c r="A31" s="17" t="s">
        <v>49</v>
      </c>
      <c r="B31" s="22" t="s">
        <v>41</v>
      </c>
      <c r="C31" s="22" t="s">
        <v>209</v>
      </c>
      <c r="D31" s="17" t="s">
        <v>51</v>
      </c>
      <c r="E31" s="23" t="s">
        <v>210</v>
      </c>
      <c r="F31" s="24" t="s">
        <v>138</v>
      </c>
      <c r="G31" s="25">
        <v>28.3</v>
      </c>
      <c r="H31" s="26">
        <v>0</v>
      </c>
      <c r="I31" s="26">
        <f>ROUND(ROUND(H31,2)*ROUND(G31,3),2)</f>
        <v>0</v>
      </c>
      <c r="O31">
        <f>(I31*21)/100</f>
        <v>0</v>
      </c>
      <c r="P31" t="s">
        <v>28</v>
      </c>
    </row>
    <row r="32" spans="1:5" ht="38.25">
      <c r="A32" s="27" t="s">
        <v>54</v>
      </c>
      <c r="E32" s="28" t="s">
        <v>204</v>
      </c>
    </row>
    <row r="33" spans="1:5" ht="114.75">
      <c r="A33" s="29" t="s">
        <v>56</v>
      </c>
      <c r="E33" s="30" t="s">
        <v>473</v>
      </c>
    </row>
    <row r="34" spans="1:5" ht="63.75">
      <c r="A34" t="s">
        <v>58</v>
      </c>
      <c r="E34" s="28" t="s">
        <v>141</v>
      </c>
    </row>
    <row r="35" spans="1:16" ht="25.5">
      <c r="A35" s="17" t="s">
        <v>49</v>
      </c>
      <c r="B35" s="22" t="s">
        <v>81</v>
      </c>
      <c r="C35" s="22" t="s">
        <v>212</v>
      </c>
      <c r="D35" s="17" t="s">
        <v>51</v>
      </c>
      <c r="E35" s="23" t="s">
        <v>213</v>
      </c>
      <c r="F35" s="24" t="s">
        <v>161</v>
      </c>
      <c r="G35" s="25">
        <v>58.274</v>
      </c>
      <c r="H35" s="26">
        <v>0</v>
      </c>
      <c r="I35" s="26">
        <f>ROUND(ROUND(H35,2)*ROUND(G35,3),2)</f>
        <v>0</v>
      </c>
      <c r="O35">
        <f>(I35*21)/100</f>
        <v>0</v>
      </c>
      <c r="P35" t="s">
        <v>28</v>
      </c>
    </row>
    <row r="36" spans="1:5" ht="38.25">
      <c r="A36" s="27" t="s">
        <v>54</v>
      </c>
      <c r="E36" s="28" t="s">
        <v>204</v>
      </c>
    </row>
    <row r="37" spans="1:5" ht="89.25">
      <c r="A37" s="29" t="s">
        <v>56</v>
      </c>
      <c r="E37" s="30" t="s">
        <v>474</v>
      </c>
    </row>
    <row r="38" spans="1:5" ht="63.75">
      <c r="A38" t="s">
        <v>58</v>
      </c>
      <c r="E38" s="28" t="s">
        <v>141</v>
      </c>
    </row>
    <row r="39" spans="1:16" ht="25.5">
      <c r="A39" s="17" t="s">
        <v>49</v>
      </c>
      <c r="B39" s="22" t="s">
        <v>86</v>
      </c>
      <c r="C39" s="22" t="s">
        <v>215</v>
      </c>
      <c r="D39" s="17" t="s">
        <v>51</v>
      </c>
      <c r="E39" s="23" t="s">
        <v>216</v>
      </c>
      <c r="F39" s="24" t="s">
        <v>161</v>
      </c>
      <c r="G39" s="25">
        <v>291.37</v>
      </c>
      <c r="H39" s="26">
        <v>0</v>
      </c>
      <c r="I39" s="26">
        <f>ROUND(ROUND(H39,2)*ROUND(G39,3),2)</f>
        <v>0</v>
      </c>
      <c r="O39">
        <f>(I39*21)/100</f>
        <v>0</v>
      </c>
      <c r="P39" t="s">
        <v>28</v>
      </c>
    </row>
    <row r="40" spans="1:5" ht="38.25">
      <c r="A40" s="27" t="s">
        <v>54</v>
      </c>
      <c r="E40" s="28" t="s">
        <v>204</v>
      </c>
    </row>
    <row r="41" spans="1:5" ht="102">
      <c r="A41" s="29" t="s">
        <v>56</v>
      </c>
      <c r="E41" s="30" t="s">
        <v>475</v>
      </c>
    </row>
    <row r="42" spans="1:5" ht="369.75">
      <c r="A42" t="s">
        <v>58</v>
      </c>
      <c r="E42" s="28" t="s">
        <v>218</v>
      </c>
    </row>
    <row r="43" spans="1:16" ht="12.75">
      <c r="A43" s="17" t="s">
        <v>49</v>
      </c>
      <c r="B43" s="22" t="s">
        <v>44</v>
      </c>
      <c r="C43" s="22" t="s">
        <v>219</v>
      </c>
      <c r="D43" s="17" t="s">
        <v>51</v>
      </c>
      <c r="E43" s="23" t="s">
        <v>220</v>
      </c>
      <c r="F43" s="24" t="s">
        <v>190</v>
      </c>
      <c r="G43" s="25">
        <v>582.74</v>
      </c>
      <c r="H43" s="26">
        <v>0</v>
      </c>
      <c r="I43" s="26">
        <f>ROUND(ROUND(H43,2)*ROUND(G43,3),2)</f>
        <v>0</v>
      </c>
      <c r="O43">
        <f>(I43*21)/100</f>
        <v>0</v>
      </c>
      <c r="P43" t="s">
        <v>28</v>
      </c>
    </row>
    <row r="44" spans="1:5" ht="12.75">
      <c r="A44" s="27" t="s">
        <v>54</v>
      </c>
      <c r="E44" s="28" t="s">
        <v>51</v>
      </c>
    </row>
    <row r="45" spans="1:5" ht="114.75">
      <c r="A45" s="29" t="s">
        <v>56</v>
      </c>
      <c r="E45" s="30" t="s">
        <v>476</v>
      </c>
    </row>
    <row r="46" spans="1:5" ht="25.5">
      <c r="A46" t="s">
        <v>58</v>
      </c>
      <c r="E46" s="28" t="s">
        <v>222</v>
      </c>
    </row>
    <row r="47" spans="1:18" ht="12.75" customHeight="1">
      <c r="A47" s="5" t="s">
        <v>47</v>
      </c>
      <c r="B47" s="5"/>
      <c r="C47" s="32" t="s">
        <v>28</v>
      </c>
      <c r="D47" s="5"/>
      <c r="E47" s="20" t="s">
        <v>223</v>
      </c>
      <c r="F47" s="5"/>
      <c r="G47" s="5"/>
      <c r="H47" s="5"/>
      <c r="I47" s="33">
        <f>0+Q47</f>
        <v>0</v>
      </c>
      <c r="O47">
        <f>0+R47</f>
        <v>0</v>
      </c>
      <c r="Q47">
        <f>0+I48</f>
        <v>0</v>
      </c>
      <c r="R47">
        <f>0+O48</f>
        <v>0</v>
      </c>
    </row>
    <row r="48" spans="1:16" ht="12.75">
      <c r="A48" s="17" t="s">
        <v>49</v>
      </c>
      <c r="B48" s="22" t="s">
        <v>46</v>
      </c>
      <c r="C48" s="22" t="s">
        <v>224</v>
      </c>
      <c r="D48" s="17" t="s">
        <v>51</v>
      </c>
      <c r="E48" s="23" t="s">
        <v>225</v>
      </c>
      <c r="F48" s="24" t="s">
        <v>190</v>
      </c>
      <c r="G48" s="25">
        <v>646.304</v>
      </c>
      <c r="H48" s="26">
        <v>0</v>
      </c>
      <c r="I48" s="26">
        <f>ROUND(ROUND(H48,2)*ROUND(G48,3),2)</f>
        <v>0</v>
      </c>
      <c r="O48">
        <f>(I48*21)/100</f>
        <v>0</v>
      </c>
      <c r="P48" t="s">
        <v>28</v>
      </c>
    </row>
    <row r="49" spans="1:5" ht="25.5">
      <c r="A49" s="27" t="s">
        <v>54</v>
      </c>
      <c r="E49" s="28" t="s">
        <v>226</v>
      </c>
    </row>
    <row r="50" spans="1:5" ht="76.5">
      <c r="A50" s="29" t="s">
        <v>56</v>
      </c>
      <c r="E50" s="30" t="s">
        <v>477</v>
      </c>
    </row>
    <row r="51" spans="1:5" ht="102">
      <c r="A51" t="s">
        <v>58</v>
      </c>
      <c r="E51" s="28" t="s">
        <v>228</v>
      </c>
    </row>
    <row r="52" spans="1:18" ht="12.75" customHeight="1">
      <c r="A52" s="5" t="s">
        <v>47</v>
      </c>
      <c r="B52" s="5"/>
      <c r="C52" s="32" t="s">
        <v>39</v>
      </c>
      <c r="D52" s="5"/>
      <c r="E52" s="20" t="s">
        <v>229</v>
      </c>
      <c r="F52" s="5"/>
      <c r="G52" s="5"/>
      <c r="H52" s="5"/>
      <c r="I52" s="33">
        <f>0+Q52</f>
        <v>0</v>
      </c>
      <c r="O52">
        <f>0+R52</f>
        <v>0</v>
      </c>
      <c r="Q52">
        <f>0+I53+I57+I61+I65+I69+I73+I77+I81+I85</f>
        <v>0</v>
      </c>
      <c r="R52">
        <f>0+O53+O57+O61+O65+O69+O73+O77+O81+O85</f>
        <v>0</v>
      </c>
    </row>
    <row r="53" spans="1:16" ht="12.75">
      <c r="A53" s="17" t="s">
        <v>49</v>
      </c>
      <c r="B53" s="22" t="s">
        <v>97</v>
      </c>
      <c r="C53" s="22" t="s">
        <v>230</v>
      </c>
      <c r="D53" s="17" t="s">
        <v>51</v>
      </c>
      <c r="E53" s="23" t="s">
        <v>231</v>
      </c>
      <c r="F53" s="24" t="s">
        <v>190</v>
      </c>
      <c r="G53" s="25">
        <v>582.74</v>
      </c>
      <c r="H53" s="26">
        <v>0</v>
      </c>
      <c r="I53" s="26">
        <f>ROUND(ROUND(H53,2)*ROUND(G53,3),2)</f>
        <v>0</v>
      </c>
      <c r="O53">
        <f>(I53*21)/100</f>
        <v>0</v>
      </c>
      <c r="P53" t="s">
        <v>28</v>
      </c>
    </row>
    <row r="54" spans="1:5" ht="25.5">
      <c r="A54" s="27" t="s">
        <v>54</v>
      </c>
      <c r="E54" s="28" t="s">
        <v>226</v>
      </c>
    </row>
    <row r="55" spans="1:5" ht="89.25">
      <c r="A55" s="29" t="s">
        <v>56</v>
      </c>
      <c r="E55" s="30" t="s">
        <v>478</v>
      </c>
    </row>
    <row r="56" spans="1:5" ht="127.5">
      <c r="A56" t="s">
        <v>58</v>
      </c>
      <c r="E56" s="28" t="s">
        <v>233</v>
      </c>
    </row>
    <row r="57" spans="1:16" ht="12.75">
      <c r="A57" s="17" t="s">
        <v>49</v>
      </c>
      <c r="B57" s="22" t="s">
        <v>104</v>
      </c>
      <c r="C57" s="22" t="s">
        <v>234</v>
      </c>
      <c r="D57" s="17" t="s">
        <v>51</v>
      </c>
      <c r="E57" s="23" t="s">
        <v>235</v>
      </c>
      <c r="F57" s="24" t="s">
        <v>190</v>
      </c>
      <c r="G57" s="25">
        <v>582.74</v>
      </c>
      <c r="H57" s="26">
        <v>0</v>
      </c>
      <c r="I57" s="26">
        <f>ROUND(ROUND(H57,2)*ROUND(G57,3),2)</f>
        <v>0</v>
      </c>
      <c r="O57">
        <f>(I57*21)/100</f>
        <v>0</v>
      </c>
      <c r="P57" t="s">
        <v>28</v>
      </c>
    </row>
    <row r="58" spans="1:5" ht="25.5">
      <c r="A58" s="27" t="s">
        <v>54</v>
      </c>
      <c r="E58" s="28" t="s">
        <v>226</v>
      </c>
    </row>
    <row r="59" spans="1:5" ht="89.25">
      <c r="A59" s="29" t="s">
        <v>56</v>
      </c>
      <c r="E59" s="30" t="s">
        <v>479</v>
      </c>
    </row>
    <row r="60" spans="1:5" ht="51">
      <c r="A60" t="s">
        <v>58</v>
      </c>
      <c r="E60" s="28" t="s">
        <v>237</v>
      </c>
    </row>
    <row r="61" spans="1:16" ht="12.75">
      <c r="A61" s="17" t="s">
        <v>49</v>
      </c>
      <c r="B61" s="22" t="s">
        <v>108</v>
      </c>
      <c r="C61" s="22" t="s">
        <v>238</v>
      </c>
      <c r="D61" s="17" t="s">
        <v>51</v>
      </c>
      <c r="E61" s="23" t="s">
        <v>239</v>
      </c>
      <c r="F61" s="24" t="s">
        <v>190</v>
      </c>
      <c r="G61" s="25">
        <v>624.02</v>
      </c>
      <c r="H61" s="26">
        <v>0</v>
      </c>
      <c r="I61" s="26">
        <f>ROUND(ROUND(H61,2)*ROUND(G61,3),2)</f>
        <v>0</v>
      </c>
      <c r="O61">
        <f>(I61*21)/100</f>
        <v>0</v>
      </c>
      <c r="P61" t="s">
        <v>28</v>
      </c>
    </row>
    <row r="62" spans="1:5" ht="25.5">
      <c r="A62" s="27" t="s">
        <v>54</v>
      </c>
      <c r="E62" s="28" t="s">
        <v>226</v>
      </c>
    </row>
    <row r="63" spans="1:5" ht="153">
      <c r="A63" s="29" t="s">
        <v>56</v>
      </c>
      <c r="E63" s="30" t="s">
        <v>480</v>
      </c>
    </row>
    <row r="64" spans="1:5" ht="51">
      <c r="A64" t="s">
        <v>58</v>
      </c>
      <c r="E64" s="28" t="s">
        <v>237</v>
      </c>
    </row>
    <row r="65" spans="1:16" ht="12.75">
      <c r="A65" s="17" t="s">
        <v>49</v>
      </c>
      <c r="B65" s="22" t="s">
        <v>179</v>
      </c>
      <c r="C65" s="22" t="s">
        <v>241</v>
      </c>
      <c r="D65" s="17" t="s">
        <v>33</v>
      </c>
      <c r="E65" s="23" t="s">
        <v>242</v>
      </c>
      <c r="F65" s="24" t="s">
        <v>190</v>
      </c>
      <c r="G65" s="25">
        <v>624.02</v>
      </c>
      <c r="H65" s="26">
        <v>0</v>
      </c>
      <c r="I65" s="26">
        <f>ROUND(ROUND(H65,2)*ROUND(G65,3),2)</f>
        <v>0</v>
      </c>
      <c r="O65">
        <f>(I65*21)/100</f>
        <v>0</v>
      </c>
      <c r="P65" t="s">
        <v>28</v>
      </c>
    </row>
    <row r="66" spans="1:5" ht="25.5">
      <c r="A66" s="27" t="s">
        <v>54</v>
      </c>
      <c r="E66" s="28" t="s">
        <v>226</v>
      </c>
    </row>
    <row r="67" spans="1:5" ht="153">
      <c r="A67" s="29" t="s">
        <v>56</v>
      </c>
      <c r="E67" s="30" t="s">
        <v>481</v>
      </c>
    </row>
    <row r="68" spans="1:5" ht="51">
      <c r="A68" t="s">
        <v>58</v>
      </c>
      <c r="E68" s="28" t="s">
        <v>237</v>
      </c>
    </row>
    <row r="69" spans="1:16" ht="12.75">
      <c r="A69" s="17" t="s">
        <v>49</v>
      </c>
      <c r="B69" s="22" t="s">
        <v>183</v>
      </c>
      <c r="C69" s="22" t="s">
        <v>244</v>
      </c>
      <c r="D69" s="17" t="s">
        <v>51</v>
      </c>
      <c r="E69" s="23" t="s">
        <v>245</v>
      </c>
      <c r="F69" s="24" t="s">
        <v>190</v>
      </c>
      <c r="G69" s="25">
        <v>582.74</v>
      </c>
      <c r="H69" s="26">
        <v>0</v>
      </c>
      <c r="I69" s="26">
        <f>ROUND(ROUND(H69,2)*ROUND(G69,3),2)</f>
        <v>0</v>
      </c>
      <c r="O69">
        <f>(I69*21)/100</f>
        <v>0</v>
      </c>
      <c r="P69" t="s">
        <v>28</v>
      </c>
    </row>
    <row r="70" spans="1:5" ht="25.5">
      <c r="A70" s="27" t="s">
        <v>54</v>
      </c>
      <c r="E70" s="28" t="s">
        <v>226</v>
      </c>
    </row>
    <row r="71" spans="1:5" ht="76.5">
      <c r="A71" s="29" t="s">
        <v>56</v>
      </c>
      <c r="E71" s="30" t="s">
        <v>482</v>
      </c>
    </row>
    <row r="72" spans="1:5" ht="51">
      <c r="A72" t="s">
        <v>58</v>
      </c>
      <c r="E72" s="28" t="s">
        <v>247</v>
      </c>
    </row>
    <row r="73" spans="1:16" ht="12.75">
      <c r="A73" s="17" t="s">
        <v>49</v>
      </c>
      <c r="B73" s="22" t="s">
        <v>187</v>
      </c>
      <c r="C73" s="22" t="s">
        <v>248</v>
      </c>
      <c r="D73" s="17" t="s">
        <v>51</v>
      </c>
      <c r="E73" s="23" t="s">
        <v>249</v>
      </c>
      <c r="F73" s="24" t="s">
        <v>190</v>
      </c>
      <c r="G73" s="25">
        <v>1165.48</v>
      </c>
      <c r="H73" s="26">
        <v>0</v>
      </c>
      <c r="I73" s="26">
        <f>ROUND(ROUND(H73,2)*ROUND(G73,3),2)</f>
        <v>0</v>
      </c>
      <c r="O73">
        <f>(I73*21)/100</f>
        <v>0</v>
      </c>
      <c r="P73" t="s">
        <v>28</v>
      </c>
    </row>
    <row r="74" spans="1:5" ht="25.5">
      <c r="A74" s="27" t="s">
        <v>54</v>
      </c>
      <c r="E74" s="28" t="s">
        <v>226</v>
      </c>
    </row>
    <row r="75" spans="1:5" ht="89.25">
      <c r="A75" s="29" t="s">
        <v>56</v>
      </c>
      <c r="E75" s="30" t="s">
        <v>483</v>
      </c>
    </row>
    <row r="76" spans="1:5" ht="51">
      <c r="A76" t="s">
        <v>58</v>
      </c>
      <c r="E76" s="28" t="s">
        <v>247</v>
      </c>
    </row>
    <row r="77" spans="1:16" ht="12.75">
      <c r="A77" s="17" t="s">
        <v>49</v>
      </c>
      <c r="B77" s="22" t="s">
        <v>251</v>
      </c>
      <c r="C77" s="22" t="s">
        <v>484</v>
      </c>
      <c r="D77" s="17" t="s">
        <v>51</v>
      </c>
      <c r="E77" s="23" t="s">
        <v>485</v>
      </c>
      <c r="F77" s="24" t="s">
        <v>190</v>
      </c>
      <c r="G77" s="25">
        <v>582.74</v>
      </c>
      <c r="H77" s="26">
        <v>0</v>
      </c>
      <c r="I77" s="26">
        <f>ROUND(ROUND(H77,2)*ROUND(G77,3),2)</f>
        <v>0</v>
      </c>
      <c r="O77">
        <f>(I77*21)/100</f>
        <v>0</v>
      </c>
      <c r="P77" t="s">
        <v>28</v>
      </c>
    </row>
    <row r="78" spans="1:5" ht="25.5">
      <c r="A78" s="27" t="s">
        <v>54</v>
      </c>
      <c r="E78" s="28" t="s">
        <v>226</v>
      </c>
    </row>
    <row r="79" spans="1:5" ht="76.5">
      <c r="A79" s="29" t="s">
        <v>56</v>
      </c>
      <c r="E79" s="30" t="s">
        <v>486</v>
      </c>
    </row>
    <row r="80" spans="1:5" ht="140.25">
      <c r="A80" t="s">
        <v>58</v>
      </c>
      <c r="E80" s="28" t="s">
        <v>260</v>
      </c>
    </row>
    <row r="81" spans="1:16" ht="12.75">
      <c r="A81" s="17" t="s">
        <v>49</v>
      </c>
      <c r="B81" s="22" t="s">
        <v>256</v>
      </c>
      <c r="C81" s="22" t="s">
        <v>262</v>
      </c>
      <c r="D81" s="17" t="s">
        <v>51</v>
      </c>
      <c r="E81" s="23" t="s">
        <v>263</v>
      </c>
      <c r="F81" s="24" t="s">
        <v>190</v>
      </c>
      <c r="G81" s="25">
        <v>582.74</v>
      </c>
      <c r="H81" s="26">
        <v>0</v>
      </c>
      <c r="I81" s="26">
        <f>ROUND(ROUND(H81,2)*ROUND(G81,3),2)</f>
        <v>0</v>
      </c>
      <c r="O81">
        <f>(I81*21)/100</f>
        <v>0</v>
      </c>
      <c r="P81" t="s">
        <v>28</v>
      </c>
    </row>
    <row r="82" spans="1:5" ht="25.5">
      <c r="A82" s="27" t="s">
        <v>54</v>
      </c>
      <c r="E82" s="28" t="s">
        <v>226</v>
      </c>
    </row>
    <row r="83" spans="1:5" ht="76.5">
      <c r="A83" s="29" t="s">
        <v>56</v>
      </c>
      <c r="E83" s="30" t="s">
        <v>487</v>
      </c>
    </row>
    <row r="84" spans="1:5" ht="140.25">
      <c r="A84" t="s">
        <v>58</v>
      </c>
      <c r="E84" s="28" t="s">
        <v>260</v>
      </c>
    </row>
    <row r="85" spans="1:16" ht="12.75">
      <c r="A85" s="17" t="s">
        <v>49</v>
      </c>
      <c r="B85" s="22" t="s">
        <v>261</v>
      </c>
      <c r="C85" s="22" t="s">
        <v>266</v>
      </c>
      <c r="D85" s="17" t="s">
        <v>51</v>
      </c>
      <c r="E85" s="23" t="s">
        <v>267</v>
      </c>
      <c r="F85" s="24" t="s">
        <v>190</v>
      </c>
      <c r="G85" s="25">
        <v>582.74</v>
      </c>
      <c r="H85" s="26">
        <v>0</v>
      </c>
      <c r="I85" s="26">
        <f>ROUND(ROUND(H85,2)*ROUND(G85,3),2)</f>
        <v>0</v>
      </c>
      <c r="O85">
        <f>(I85*21)/100</f>
        <v>0</v>
      </c>
      <c r="P85" t="s">
        <v>28</v>
      </c>
    </row>
    <row r="86" spans="1:5" ht="25.5">
      <c r="A86" s="27" t="s">
        <v>54</v>
      </c>
      <c r="E86" s="28" t="s">
        <v>226</v>
      </c>
    </row>
    <row r="87" spans="1:5" ht="76.5">
      <c r="A87" s="29" t="s">
        <v>56</v>
      </c>
      <c r="E87" s="30" t="s">
        <v>488</v>
      </c>
    </row>
    <row r="88" spans="1:5" ht="140.25">
      <c r="A88" t="s">
        <v>58</v>
      </c>
      <c r="E88" s="28" t="s">
        <v>260</v>
      </c>
    </row>
    <row r="89" spans="1:18" ht="12.75" customHeight="1">
      <c r="A89" s="5" t="s">
        <v>47</v>
      </c>
      <c r="B89" s="5"/>
      <c r="C89" s="32" t="s">
        <v>44</v>
      </c>
      <c r="D89" s="5"/>
      <c r="E89" s="20" t="s">
        <v>142</v>
      </c>
      <c r="F89" s="5"/>
      <c r="G89" s="5"/>
      <c r="H89" s="5"/>
      <c r="I89" s="33">
        <f>0+Q89</f>
        <v>0</v>
      </c>
      <c r="O89">
        <f>0+R89</f>
        <v>0</v>
      </c>
      <c r="Q89">
        <f>0+I90+I94+I98</f>
        <v>0</v>
      </c>
      <c r="R89">
        <f>0+O90+O94+O98</f>
        <v>0</v>
      </c>
    </row>
    <row r="90" spans="1:16" ht="25.5">
      <c r="A90" s="17" t="s">
        <v>49</v>
      </c>
      <c r="B90" s="22" t="s">
        <v>265</v>
      </c>
      <c r="C90" s="22" t="s">
        <v>275</v>
      </c>
      <c r="D90" s="17" t="s">
        <v>51</v>
      </c>
      <c r="E90" s="23" t="s">
        <v>276</v>
      </c>
      <c r="F90" s="24" t="s">
        <v>190</v>
      </c>
      <c r="G90" s="25">
        <v>42.425</v>
      </c>
      <c r="H90" s="26">
        <v>0</v>
      </c>
      <c r="I90" s="26">
        <f>ROUND(ROUND(H90,2)*ROUND(G90,3),2)</f>
        <v>0</v>
      </c>
      <c r="O90">
        <f>(I90*21)/100</f>
        <v>0</v>
      </c>
      <c r="P90" t="s">
        <v>28</v>
      </c>
    </row>
    <row r="91" spans="1:5" ht="25.5">
      <c r="A91" s="27" t="s">
        <v>54</v>
      </c>
      <c r="E91" s="28" t="s">
        <v>226</v>
      </c>
    </row>
    <row r="92" spans="1:5" ht="76.5">
      <c r="A92" s="29" t="s">
        <v>56</v>
      </c>
      <c r="E92" s="30" t="s">
        <v>489</v>
      </c>
    </row>
    <row r="93" spans="1:5" ht="38.25">
      <c r="A93" t="s">
        <v>58</v>
      </c>
      <c r="E93" s="28" t="s">
        <v>278</v>
      </c>
    </row>
    <row r="94" spans="1:16" ht="25.5">
      <c r="A94" s="17" t="s">
        <v>49</v>
      </c>
      <c r="B94" s="22" t="s">
        <v>269</v>
      </c>
      <c r="C94" s="22" t="s">
        <v>280</v>
      </c>
      <c r="D94" s="17" t="s">
        <v>51</v>
      </c>
      <c r="E94" s="23" t="s">
        <v>281</v>
      </c>
      <c r="F94" s="24" t="s">
        <v>190</v>
      </c>
      <c r="G94" s="25">
        <v>42.425</v>
      </c>
      <c r="H94" s="26">
        <v>0</v>
      </c>
      <c r="I94" s="26">
        <f>ROUND(ROUND(H94,2)*ROUND(G94,3),2)</f>
        <v>0</v>
      </c>
      <c r="O94">
        <f>(I94*21)/100</f>
        <v>0</v>
      </c>
      <c r="P94" t="s">
        <v>28</v>
      </c>
    </row>
    <row r="95" spans="1:5" ht="25.5">
      <c r="A95" s="27" t="s">
        <v>54</v>
      </c>
      <c r="E95" s="28" t="s">
        <v>226</v>
      </c>
    </row>
    <row r="96" spans="1:5" ht="76.5">
      <c r="A96" s="29" t="s">
        <v>56</v>
      </c>
      <c r="E96" s="30" t="s">
        <v>489</v>
      </c>
    </row>
    <row r="97" spans="1:5" ht="38.25">
      <c r="A97" t="s">
        <v>58</v>
      </c>
      <c r="E97" s="28" t="s">
        <v>278</v>
      </c>
    </row>
    <row r="98" spans="1:16" ht="25.5">
      <c r="A98" s="17" t="s">
        <v>49</v>
      </c>
      <c r="B98" s="22" t="s">
        <v>274</v>
      </c>
      <c r="C98" s="22" t="s">
        <v>291</v>
      </c>
      <c r="D98" s="17" t="s">
        <v>51</v>
      </c>
      <c r="E98" s="23" t="s">
        <v>292</v>
      </c>
      <c r="F98" s="24" t="s">
        <v>190</v>
      </c>
      <c r="G98" s="25">
        <v>7.075</v>
      </c>
      <c r="H98" s="26">
        <v>0</v>
      </c>
      <c r="I98" s="26">
        <f>ROUND(ROUND(H98,2)*ROUND(G98,3),2)</f>
        <v>0</v>
      </c>
      <c r="O98">
        <f>(I98*21)/100</f>
        <v>0</v>
      </c>
      <c r="P98" t="s">
        <v>28</v>
      </c>
    </row>
    <row r="99" spans="1:5" ht="12.75">
      <c r="A99" s="27" t="s">
        <v>54</v>
      </c>
      <c r="E99" s="28" t="s">
        <v>51</v>
      </c>
    </row>
    <row r="100" spans="1:5" ht="76.5">
      <c r="A100" s="29" t="s">
        <v>56</v>
      </c>
      <c r="E100" s="30" t="s">
        <v>490</v>
      </c>
    </row>
    <row r="101" spans="1:5" ht="102">
      <c r="A101" t="s">
        <v>58</v>
      </c>
      <c r="E101" s="28" t="s">
        <v>294</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0+O9+O14+O31+O36</f>
        <v>0</v>
      </c>
      <c r="P2" t="s">
        <v>27</v>
      </c>
    </row>
    <row r="3" spans="1:16" ht="15" customHeight="1">
      <c r="A3" t="s">
        <v>12</v>
      </c>
      <c r="B3" s="10" t="s">
        <v>14</v>
      </c>
      <c r="C3" s="37" t="s">
        <v>15</v>
      </c>
      <c r="D3" s="34"/>
      <c r="E3" s="11" t="s">
        <v>16</v>
      </c>
      <c r="F3" s="1"/>
      <c r="G3" s="8"/>
      <c r="H3" s="7" t="s">
        <v>491</v>
      </c>
      <c r="I3" s="31">
        <f>0+I9+I14+I31+I36</f>
        <v>0</v>
      </c>
      <c r="O3" t="s">
        <v>24</v>
      </c>
      <c r="P3" t="s">
        <v>28</v>
      </c>
    </row>
    <row r="4" spans="1:16" ht="15" customHeight="1">
      <c r="A4" t="s">
        <v>17</v>
      </c>
      <c r="B4" s="10" t="s">
        <v>18</v>
      </c>
      <c r="C4" s="37" t="s">
        <v>462</v>
      </c>
      <c r="D4" s="34"/>
      <c r="E4" s="11" t="s">
        <v>463</v>
      </c>
      <c r="F4" s="38" t="s">
        <v>23</v>
      </c>
      <c r="G4" s="34"/>
      <c r="H4" s="9"/>
      <c r="I4" s="9"/>
      <c r="O4" t="s">
        <v>25</v>
      </c>
      <c r="P4" t="s">
        <v>28</v>
      </c>
    </row>
    <row r="5" spans="1:16" ht="12.75" customHeight="1">
      <c r="A5" t="s">
        <v>21</v>
      </c>
      <c r="B5" s="13" t="s">
        <v>22</v>
      </c>
      <c r="C5" s="39" t="s">
        <v>491</v>
      </c>
      <c r="D5" s="40"/>
      <c r="E5" s="14" t="s">
        <v>492</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f>
        <v>0</v>
      </c>
      <c r="R9">
        <f>0+O10</f>
        <v>0</v>
      </c>
    </row>
    <row r="10" spans="1:16" ht="12.75">
      <c r="A10" s="17" t="s">
        <v>49</v>
      </c>
      <c r="B10" s="22" t="s">
        <v>33</v>
      </c>
      <c r="C10" s="22" t="s">
        <v>124</v>
      </c>
      <c r="D10" s="17" t="s">
        <v>33</v>
      </c>
      <c r="E10" s="23" t="s">
        <v>125</v>
      </c>
      <c r="F10" s="24" t="s">
        <v>126</v>
      </c>
      <c r="G10" s="25">
        <v>263.34</v>
      </c>
      <c r="H10" s="26">
        <v>0</v>
      </c>
      <c r="I10" s="26">
        <f>ROUND(ROUND(H10,2)*ROUND(G10,3),2)</f>
        <v>0</v>
      </c>
      <c r="O10">
        <f>(I10*21)/100</f>
        <v>0</v>
      </c>
      <c r="P10" t="s">
        <v>28</v>
      </c>
    </row>
    <row r="11" spans="1:5" ht="25.5">
      <c r="A11" s="27" t="s">
        <v>54</v>
      </c>
      <c r="E11" s="28" t="s">
        <v>466</v>
      </c>
    </row>
    <row r="12" spans="1:5" ht="153">
      <c r="A12" s="29" t="s">
        <v>56</v>
      </c>
      <c r="E12" s="30" t="s">
        <v>493</v>
      </c>
    </row>
    <row r="13" spans="1:5" ht="25.5">
      <c r="A13" t="s">
        <v>58</v>
      </c>
      <c r="E13" s="28" t="s">
        <v>129</v>
      </c>
    </row>
    <row r="14" spans="1:18" ht="12.75" customHeight="1">
      <c r="A14" s="5" t="s">
        <v>47</v>
      </c>
      <c r="B14" s="5"/>
      <c r="C14" s="32" t="s">
        <v>33</v>
      </c>
      <c r="D14" s="5"/>
      <c r="E14" s="20" t="s">
        <v>135</v>
      </c>
      <c r="F14" s="5"/>
      <c r="G14" s="5"/>
      <c r="H14" s="5"/>
      <c r="I14" s="33">
        <f>0+Q14</f>
        <v>0</v>
      </c>
      <c r="O14">
        <f>0+R14</f>
        <v>0</v>
      </c>
      <c r="Q14">
        <f>0+I15+I19+I23+I27</f>
        <v>0</v>
      </c>
      <c r="R14">
        <f>0+O15+O19+O23+O27</f>
        <v>0</v>
      </c>
    </row>
    <row r="15" spans="1:16" ht="25.5">
      <c r="A15" s="17" t="s">
        <v>49</v>
      </c>
      <c r="B15" s="22" t="s">
        <v>28</v>
      </c>
      <c r="C15" s="22" t="s">
        <v>494</v>
      </c>
      <c r="D15" s="17" t="s">
        <v>51</v>
      </c>
      <c r="E15" s="23" t="s">
        <v>495</v>
      </c>
      <c r="F15" s="24" t="s">
        <v>161</v>
      </c>
      <c r="G15" s="25">
        <v>12.6</v>
      </c>
      <c r="H15" s="26">
        <v>0</v>
      </c>
      <c r="I15" s="26">
        <f>ROUND(ROUND(H15,2)*ROUND(G15,3),2)</f>
        <v>0</v>
      </c>
      <c r="O15">
        <f>(I15*21)/100</f>
        <v>0</v>
      </c>
      <c r="P15" t="s">
        <v>28</v>
      </c>
    </row>
    <row r="16" spans="1:5" ht="38.25">
      <c r="A16" s="27" t="s">
        <v>54</v>
      </c>
      <c r="E16" s="28" t="s">
        <v>496</v>
      </c>
    </row>
    <row r="17" spans="1:5" ht="102">
      <c r="A17" s="29" t="s">
        <v>56</v>
      </c>
      <c r="E17" s="30" t="s">
        <v>497</v>
      </c>
    </row>
    <row r="18" spans="1:5" ht="63.75">
      <c r="A18" t="s">
        <v>58</v>
      </c>
      <c r="E18" s="28" t="s">
        <v>141</v>
      </c>
    </row>
    <row r="19" spans="1:16" ht="25.5">
      <c r="A19" s="17" t="s">
        <v>49</v>
      </c>
      <c r="B19" s="22" t="s">
        <v>27</v>
      </c>
      <c r="C19" s="22" t="s">
        <v>206</v>
      </c>
      <c r="D19" s="17" t="s">
        <v>51</v>
      </c>
      <c r="E19" s="23" t="s">
        <v>207</v>
      </c>
      <c r="F19" s="24" t="s">
        <v>161</v>
      </c>
      <c r="G19" s="25">
        <v>64.26</v>
      </c>
      <c r="H19" s="26">
        <v>0</v>
      </c>
      <c r="I19" s="26">
        <f>ROUND(ROUND(H19,2)*ROUND(G19,3),2)</f>
        <v>0</v>
      </c>
      <c r="O19">
        <f>(I19*21)/100</f>
        <v>0</v>
      </c>
      <c r="P19" t="s">
        <v>28</v>
      </c>
    </row>
    <row r="20" spans="1:5" ht="38.25">
      <c r="A20" s="27" t="s">
        <v>54</v>
      </c>
      <c r="E20" s="28" t="s">
        <v>204</v>
      </c>
    </row>
    <row r="21" spans="1:5" ht="102">
      <c r="A21" s="29" t="s">
        <v>56</v>
      </c>
      <c r="E21" s="30" t="s">
        <v>498</v>
      </c>
    </row>
    <row r="22" spans="1:5" ht="63.75">
      <c r="A22" t="s">
        <v>58</v>
      </c>
      <c r="E22" s="28" t="s">
        <v>141</v>
      </c>
    </row>
    <row r="23" spans="1:16" ht="25.5">
      <c r="A23" s="17" t="s">
        <v>49</v>
      </c>
      <c r="B23" s="22" t="s">
        <v>37</v>
      </c>
      <c r="C23" s="22" t="s">
        <v>215</v>
      </c>
      <c r="D23" s="17" t="s">
        <v>51</v>
      </c>
      <c r="E23" s="23" t="s">
        <v>216</v>
      </c>
      <c r="F23" s="24" t="s">
        <v>161</v>
      </c>
      <c r="G23" s="25">
        <v>63</v>
      </c>
      <c r="H23" s="26">
        <v>0</v>
      </c>
      <c r="I23" s="26">
        <f>ROUND(ROUND(H23,2)*ROUND(G23,3),2)</f>
        <v>0</v>
      </c>
      <c r="O23">
        <f>(I23*21)/100</f>
        <v>0</v>
      </c>
      <c r="P23" t="s">
        <v>28</v>
      </c>
    </row>
    <row r="24" spans="1:5" ht="38.25">
      <c r="A24" s="27" t="s">
        <v>54</v>
      </c>
      <c r="E24" s="28" t="s">
        <v>204</v>
      </c>
    </row>
    <row r="25" spans="1:5" ht="89.25">
      <c r="A25" s="29" t="s">
        <v>56</v>
      </c>
      <c r="E25" s="30" t="s">
        <v>499</v>
      </c>
    </row>
    <row r="26" spans="1:5" ht="369.75">
      <c r="A26" t="s">
        <v>58</v>
      </c>
      <c r="E26" s="28" t="s">
        <v>218</v>
      </c>
    </row>
    <row r="27" spans="1:16" ht="12.75">
      <c r="A27" s="17" t="s">
        <v>49</v>
      </c>
      <c r="B27" s="22" t="s">
        <v>39</v>
      </c>
      <c r="C27" s="22" t="s">
        <v>219</v>
      </c>
      <c r="D27" s="17" t="s">
        <v>51</v>
      </c>
      <c r="E27" s="23" t="s">
        <v>220</v>
      </c>
      <c r="F27" s="24" t="s">
        <v>190</v>
      </c>
      <c r="G27" s="25">
        <v>126</v>
      </c>
      <c r="H27" s="26">
        <v>0</v>
      </c>
      <c r="I27" s="26">
        <f>ROUND(ROUND(H27,2)*ROUND(G27,3),2)</f>
        <v>0</v>
      </c>
      <c r="O27">
        <f>(I27*21)/100</f>
        <v>0</v>
      </c>
      <c r="P27" t="s">
        <v>28</v>
      </c>
    </row>
    <row r="28" spans="1:5" ht="12.75">
      <c r="A28" s="27" t="s">
        <v>54</v>
      </c>
      <c r="E28" s="28" t="s">
        <v>51</v>
      </c>
    </row>
    <row r="29" spans="1:5" ht="114.75">
      <c r="A29" s="29" t="s">
        <v>56</v>
      </c>
      <c r="E29" s="30" t="s">
        <v>500</v>
      </c>
    </row>
    <row r="30" spans="1:5" ht="25.5">
      <c r="A30" t="s">
        <v>58</v>
      </c>
      <c r="E30" s="28" t="s">
        <v>222</v>
      </c>
    </row>
    <row r="31" spans="1:18" ht="12.75" customHeight="1">
      <c r="A31" s="5" t="s">
        <v>47</v>
      </c>
      <c r="B31" s="5"/>
      <c r="C31" s="32" t="s">
        <v>28</v>
      </c>
      <c r="D31" s="5"/>
      <c r="E31" s="20" t="s">
        <v>223</v>
      </c>
      <c r="F31" s="5"/>
      <c r="G31" s="5"/>
      <c r="H31" s="5"/>
      <c r="I31" s="33">
        <f>0+Q31</f>
        <v>0</v>
      </c>
      <c r="O31">
        <f>0+R31</f>
        <v>0</v>
      </c>
      <c r="Q31">
        <f>0+I32</f>
        <v>0</v>
      </c>
      <c r="R31">
        <f>0+O32</f>
        <v>0</v>
      </c>
    </row>
    <row r="32" spans="1:16" ht="12.75">
      <c r="A32" s="17" t="s">
        <v>49</v>
      </c>
      <c r="B32" s="22" t="s">
        <v>41</v>
      </c>
      <c r="C32" s="22" t="s">
        <v>224</v>
      </c>
      <c r="D32" s="17" t="s">
        <v>51</v>
      </c>
      <c r="E32" s="23" t="s">
        <v>225</v>
      </c>
      <c r="F32" s="24" t="s">
        <v>190</v>
      </c>
      <c r="G32" s="25">
        <v>194.04</v>
      </c>
      <c r="H32" s="26">
        <v>0</v>
      </c>
      <c r="I32" s="26">
        <f>ROUND(ROUND(H32,2)*ROUND(G32,3),2)</f>
        <v>0</v>
      </c>
      <c r="O32">
        <f>(I32*21)/100</f>
        <v>0</v>
      </c>
      <c r="P32" t="s">
        <v>28</v>
      </c>
    </row>
    <row r="33" spans="1:5" ht="25.5">
      <c r="A33" s="27" t="s">
        <v>54</v>
      </c>
      <c r="E33" s="28" t="s">
        <v>226</v>
      </c>
    </row>
    <row r="34" spans="1:5" ht="76.5">
      <c r="A34" s="29" t="s">
        <v>56</v>
      </c>
      <c r="E34" s="30" t="s">
        <v>501</v>
      </c>
    </row>
    <row r="35" spans="1:5" ht="102">
      <c r="A35" t="s">
        <v>58</v>
      </c>
      <c r="E35" s="28" t="s">
        <v>228</v>
      </c>
    </row>
    <row r="36" spans="1:18" ht="12.75" customHeight="1">
      <c r="A36" s="5" t="s">
        <v>47</v>
      </c>
      <c r="B36" s="5"/>
      <c r="C36" s="32" t="s">
        <v>39</v>
      </c>
      <c r="D36" s="5"/>
      <c r="E36" s="20" t="s">
        <v>229</v>
      </c>
      <c r="F36" s="5"/>
      <c r="G36" s="5"/>
      <c r="H36" s="5"/>
      <c r="I36" s="33">
        <f>0+Q36</f>
        <v>0</v>
      </c>
      <c r="O36">
        <f>0+R36</f>
        <v>0</v>
      </c>
      <c r="Q36">
        <f>0+I37+I41+I45+I49+I53</f>
        <v>0</v>
      </c>
      <c r="R36">
        <f>0+O37+O41+O45+O49+O53</f>
        <v>0</v>
      </c>
    </row>
    <row r="37" spans="1:16" ht="12.75">
      <c r="A37" s="17" t="s">
        <v>49</v>
      </c>
      <c r="B37" s="22" t="s">
        <v>81</v>
      </c>
      <c r="C37" s="22" t="s">
        <v>502</v>
      </c>
      <c r="D37" s="17" t="s">
        <v>51</v>
      </c>
      <c r="E37" s="23" t="s">
        <v>503</v>
      </c>
      <c r="F37" s="24" t="s">
        <v>190</v>
      </c>
      <c r="G37" s="25">
        <v>126</v>
      </c>
      <c r="H37" s="26">
        <v>0</v>
      </c>
      <c r="I37" s="26">
        <f>ROUND(ROUND(H37,2)*ROUND(G37,3),2)</f>
        <v>0</v>
      </c>
      <c r="O37">
        <f>(I37*21)/100</f>
        <v>0</v>
      </c>
      <c r="P37" t="s">
        <v>28</v>
      </c>
    </row>
    <row r="38" spans="1:5" ht="25.5">
      <c r="A38" s="27" t="s">
        <v>54</v>
      </c>
      <c r="E38" s="28" t="s">
        <v>226</v>
      </c>
    </row>
    <row r="39" spans="1:5" ht="76.5">
      <c r="A39" s="29" t="s">
        <v>56</v>
      </c>
      <c r="E39" s="30" t="s">
        <v>504</v>
      </c>
    </row>
    <row r="40" spans="1:5" ht="127.5">
      <c r="A40" t="s">
        <v>58</v>
      </c>
      <c r="E40" s="28" t="s">
        <v>233</v>
      </c>
    </row>
    <row r="41" spans="1:16" ht="12.75">
      <c r="A41" s="17" t="s">
        <v>49</v>
      </c>
      <c r="B41" s="22" t="s">
        <v>86</v>
      </c>
      <c r="C41" s="22" t="s">
        <v>234</v>
      </c>
      <c r="D41" s="17" t="s">
        <v>51</v>
      </c>
      <c r="E41" s="23" t="s">
        <v>235</v>
      </c>
      <c r="F41" s="24" t="s">
        <v>190</v>
      </c>
      <c r="G41" s="25">
        <v>195.3</v>
      </c>
      <c r="H41" s="26">
        <v>0</v>
      </c>
      <c r="I41" s="26">
        <f>ROUND(ROUND(H41,2)*ROUND(G41,3),2)</f>
        <v>0</v>
      </c>
      <c r="O41">
        <f>(I41*21)/100</f>
        <v>0</v>
      </c>
      <c r="P41" t="s">
        <v>28</v>
      </c>
    </row>
    <row r="42" spans="1:5" ht="25.5">
      <c r="A42" s="27" t="s">
        <v>54</v>
      </c>
      <c r="E42" s="28" t="s">
        <v>226</v>
      </c>
    </row>
    <row r="43" spans="1:5" ht="153">
      <c r="A43" s="29" t="s">
        <v>56</v>
      </c>
      <c r="E43" s="30" t="s">
        <v>505</v>
      </c>
    </row>
    <row r="44" spans="1:5" ht="51">
      <c r="A44" t="s">
        <v>58</v>
      </c>
      <c r="E44" s="28" t="s">
        <v>237</v>
      </c>
    </row>
    <row r="45" spans="1:16" ht="12.75">
      <c r="A45" s="17" t="s">
        <v>49</v>
      </c>
      <c r="B45" s="22" t="s">
        <v>44</v>
      </c>
      <c r="C45" s="22" t="s">
        <v>234</v>
      </c>
      <c r="D45" s="17" t="s">
        <v>33</v>
      </c>
      <c r="E45" s="23" t="s">
        <v>235</v>
      </c>
      <c r="F45" s="24" t="s">
        <v>190</v>
      </c>
      <c r="G45" s="25">
        <v>126</v>
      </c>
      <c r="H45" s="26">
        <v>0</v>
      </c>
      <c r="I45" s="26">
        <f>ROUND(ROUND(H45,2)*ROUND(G45,3),2)</f>
        <v>0</v>
      </c>
      <c r="O45">
        <f>(I45*21)/100</f>
        <v>0</v>
      </c>
      <c r="P45" t="s">
        <v>28</v>
      </c>
    </row>
    <row r="46" spans="1:5" ht="25.5">
      <c r="A46" s="27" t="s">
        <v>54</v>
      </c>
      <c r="E46" s="28" t="s">
        <v>226</v>
      </c>
    </row>
    <row r="47" spans="1:5" ht="89.25">
      <c r="A47" s="29" t="s">
        <v>56</v>
      </c>
      <c r="E47" s="30" t="s">
        <v>506</v>
      </c>
    </row>
    <row r="48" spans="1:5" ht="51">
      <c r="A48" t="s">
        <v>58</v>
      </c>
      <c r="E48" s="28" t="s">
        <v>237</v>
      </c>
    </row>
    <row r="49" spans="1:16" ht="12.75">
      <c r="A49" s="17" t="s">
        <v>49</v>
      </c>
      <c r="B49" s="22" t="s">
        <v>46</v>
      </c>
      <c r="C49" s="22" t="s">
        <v>241</v>
      </c>
      <c r="D49" s="17" t="s">
        <v>33</v>
      </c>
      <c r="E49" s="23" t="s">
        <v>242</v>
      </c>
      <c r="F49" s="24" t="s">
        <v>190</v>
      </c>
      <c r="G49" s="25">
        <v>195.3</v>
      </c>
      <c r="H49" s="26">
        <v>0</v>
      </c>
      <c r="I49" s="26">
        <f>ROUND(ROUND(H49,2)*ROUND(G49,3),2)</f>
        <v>0</v>
      </c>
      <c r="O49">
        <f>(I49*21)/100</f>
        <v>0</v>
      </c>
      <c r="P49" t="s">
        <v>28</v>
      </c>
    </row>
    <row r="50" spans="1:5" ht="25.5">
      <c r="A50" s="27" t="s">
        <v>54</v>
      </c>
      <c r="E50" s="28" t="s">
        <v>226</v>
      </c>
    </row>
    <row r="51" spans="1:5" ht="153">
      <c r="A51" s="29" t="s">
        <v>56</v>
      </c>
      <c r="E51" s="30" t="s">
        <v>507</v>
      </c>
    </row>
    <row r="52" spans="1:5" ht="51">
      <c r="A52" t="s">
        <v>58</v>
      </c>
      <c r="E52" s="28" t="s">
        <v>237</v>
      </c>
    </row>
    <row r="53" spans="1:16" ht="12.75">
      <c r="A53" s="17" t="s">
        <v>49</v>
      </c>
      <c r="B53" s="22" t="s">
        <v>97</v>
      </c>
      <c r="C53" s="22" t="s">
        <v>508</v>
      </c>
      <c r="D53" s="17" t="s">
        <v>51</v>
      </c>
      <c r="E53" s="23" t="s">
        <v>509</v>
      </c>
      <c r="F53" s="24" t="s">
        <v>190</v>
      </c>
      <c r="G53" s="25">
        <v>126</v>
      </c>
      <c r="H53" s="26">
        <v>0</v>
      </c>
      <c r="I53" s="26">
        <f>ROUND(ROUND(H53,2)*ROUND(G53,3),2)</f>
        <v>0</v>
      </c>
      <c r="O53">
        <f>(I53*21)/100</f>
        <v>0</v>
      </c>
      <c r="P53" t="s">
        <v>28</v>
      </c>
    </row>
    <row r="54" spans="1:5" ht="25.5">
      <c r="A54" s="27" t="s">
        <v>54</v>
      </c>
      <c r="E54" s="28" t="s">
        <v>226</v>
      </c>
    </row>
    <row r="55" spans="1:5" ht="76.5">
      <c r="A55" s="29" t="s">
        <v>56</v>
      </c>
      <c r="E55" s="30" t="s">
        <v>510</v>
      </c>
    </row>
    <row r="56" spans="1:5" ht="165.75">
      <c r="A56" t="s">
        <v>58</v>
      </c>
      <c r="E56" s="28" t="s">
        <v>308</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f>
        <v>0</v>
      </c>
      <c r="P2" t="s">
        <v>27</v>
      </c>
    </row>
    <row r="3" spans="1:16" ht="15" customHeight="1">
      <c r="A3" t="s">
        <v>12</v>
      </c>
      <c r="B3" s="10" t="s">
        <v>14</v>
      </c>
      <c r="C3" s="37" t="s">
        <v>15</v>
      </c>
      <c r="D3" s="34"/>
      <c r="E3" s="11" t="s">
        <v>16</v>
      </c>
      <c r="F3" s="1"/>
      <c r="G3" s="8"/>
      <c r="H3" s="7" t="s">
        <v>511</v>
      </c>
      <c r="I3" s="31">
        <f>0+I9</f>
        <v>0</v>
      </c>
      <c r="O3" t="s">
        <v>24</v>
      </c>
      <c r="P3" t="s">
        <v>28</v>
      </c>
    </row>
    <row r="4" spans="1:16" ht="15" customHeight="1">
      <c r="A4" t="s">
        <v>17</v>
      </c>
      <c r="B4" s="10" t="s">
        <v>18</v>
      </c>
      <c r="C4" s="37" t="s">
        <v>462</v>
      </c>
      <c r="D4" s="34"/>
      <c r="E4" s="11" t="s">
        <v>463</v>
      </c>
      <c r="F4" s="38" t="s">
        <v>23</v>
      </c>
      <c r="G4" s="34"/>
      <c r="H4" s="9"/>
      <c r="I4" s="9"/>
      <c r="O4" t="s">
        <v>25</v>
      </c>
      <c r="P4" t="s">
        <v>28</v>
      </c>
    </row>
    <row r="5" spans="1:16" ht="12.75" customHeight="1">
      <c r="A5" t="s">
        <v>21</v>
      </c>
      <c r="B5" s="13" t="s">
        <v>22</v>
      </c>
      <c r="C5" s="39" t="s">
        <v>511</v>
      </c>
      <c r="D5" s="40"/>
      <c r="E5" s="14" t="s">
        <v>512</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39</v>
      </c>
      <c r="D9" s="18"/>
      <c r="E9" s="20" t="s">
        <v>229</v>
      </c>
      <c r="F9" s="18"/>
      <c r="G9" s="18"/>
      <c r="H9" s="18"/>
      <c r="I9" s="21">
        <f>0+Q9</f>
        <v>0</v>
      </c>
      <c r="O9">
        <f>0+R9</f>
        <v>0</v>
      </c>
      <c r="Q9">
        <f>0+I10</f>
        <v>0</v>
      </c>
      <c r="R9">
        <f>0+O10</f>
        <v>0</v>
      </c>
    </row>
    <row r="10" spans="1:16" ht="12.75">
      <c r="A10" s="17" t="s">
        <v>49</v>
      </c>
      <c r="B10" s="22" t="s">
        <v>33</v>
      </c>
      <c r="C10" s="22" t="s">
        <v>312</v>
      </c>
      <c r="D10" s="17" t="s">
        <v>51</v>
      </c>
      <c r="E10" s="23" t="s">
        <v>313</v>
      </c>
      <c r="F10" s="24" t="s">
        <v>190</v>
      </c>
      <c r="G10" s="25">
        <v>35.1</v>
      </c>
      <c r="H10" s="26">
        <v>0</v>
      </c>
      <c r="I10" s="26">
        <f>ROUND(ROUND(H10,2)*ROUND(G10,3),2)</f>
        <v>0</v>
      </c>
      <c r="O10">
        <f>(I10*21)/100</f>
        <v>0</v>
      </c>
      <c r="P10" t="s">
        <v>28</v>
      </c>
    </row>
    <row r="11" spans="1:5" ht="25.5">
      <c r="A11" s="27" t="s">
        <v>54</v>
      </c>
      <c r="E11" s="28" t="s">
        <v>226</v>
      </c>
    </row>
    <row r="12" spans="1:5" ht="89.25">
      <c r="A12" s="29" t="s">
        <v>56</v>
      </c>
      <c r="E12" s="30" t="s">
        <v>513</v>
      </c>
    </row>
    <row r="13" spans="1:5" ht="102">
      <c r="A13" t="s">
        <v>58</v>
      </c>
      <c r="E13" s="28" t="s">
        <v>315</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f>
        <v>0</v>
      </c>
      <c r="P2" t="s">
        <v>27</v>
      </c>
    </row>
    <row r="3" spans="1:16" ht="15" customHeight="1">
      <c r="A3" t="s">
        <v>12</v>
      </c>
      <c r="B3" s="10" t="s">
        <v>14</v>
      </c>
      <c r="C3" s="37" t="s">
        <v>15</v>
      </c>
      <c r="D3" s="34"/>
      <c r="E3" s="11" t="s">
        <v>16</v>
      </c>
      <c r="F3" s="1"/>
      <c r="G3" s="8"/>
      <c r="H3" s="7" t="s">
        <v>29</v>
      </c>
      <c r="I3" s="31">
        <f>0+I9</f>
        <v>0</v>
      </c>
      <c r="O3" t="s">
        <v>24</v>
      </c>
      <c r="P3" t="s">
        <v>28</v>
      </c>
    </row>
    <row r="4" spans="1:16" ht="15" customHeight="1">
      <c r="A4" t="s">
        <v>17</v>
      </c>
      <c r="B4" s="10" t="s">
        <v>18</v>
      </c>
      <c r="C4" s="37" t="s">
        <v>19</v>
      </c>
      <c r="D4" s="34"/>
      <c r="E4" s="11" t="s">
        <v>20</v>
      </c>
      <c r="F4" s="38" t="s">
        <v>23</v>
      </c>
      <c r="G4" s="34"/>
      <c r="H4" s="9"/>
      <c r="I4" s="9"/>
      <c r="O4" t="s">
        <v>25</v>
      </c>
      <c r="P4" t="s">
        <v>28</v>
      </c>
    </row>
    <row r="5" spans="1:16" ht="12.75" customHeight="1">
      <c r="A5" t="s">
        <v>21</v>
      </c>
      <c r="B5" s="13" t="s">
        <v>22</v>
      </c>
      <c r="C5" s="39" t="s">
        <v>29</v>
      </c>
      <c r="D5" s="40"/>
      <c r="E5" s="14" t="s">
        <v>20</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0+I10+I14+I18+I22+I26+I30+I34+I38+I42+I46+I50+I54+I58</f>
        <v>0</v>
      </c>
      <c r="R9">
        <f>0+O10+O14+O18+O22+O26+O30+O34+O38+O42+O46+O50+O54+O58</f>
        <v>0</v>
      </c>
    </row>
    <row r="10" spans="1:16" ht="12.75">
      <c r="A10" s="17" t="s">
        <v>49</v>
      </c>
      <c r="B10" s="22" t="s">
        <v>33</v>
      </c>
      <c r="C10" s="22" t="s">
        <v>50</v>
      </c>
      <c r="D10" s="17" t="s">
        <v>51</v>
      </c>
      <c r="E10" s="23" t="s">
        <v>52</v>
      </c>
      <c r="F10" s="24" t="s">
        <v>53</v>
      </c>
      <c r="G10" s="25">
        <v>1</v>
      </c>
      <c r="H10" s="26">
        <v>0</v>
      </c>
      <c r="I10" s="26">
        <f>ROUND(ROUND(H10,2)*ROUND(G10,3),2)</f>
        <v>0</v>
      </c>
      <c r="O10">
        <f>(I10*21)/100</f>
        <v>0</v>
      </c>
      <c r="P10" t="s">
        <v>28</v>
      </c>
    </row>
    <row r="11" spans="1:5" ht="12.75">
      <c r="A11" s="27" t="s">
        <v>54</v>
      </c>
      <c r="E11" s="28" t="s">
        <v>55</v>
      </c>
    </row>
    <row r="12" spans="1:5" ht="12.75">
      <c r="A12" s="29" t="s">
        <v>56</v>
      </c>
      <c r="E12" s="30" t="s">
        <v>57</v>
      </c>
    </row>
    <row r="13" spans="1:5" ht="12.75">
      <c r="A13" t="s">
        <v>58</v>
      </c>
      <c r="E13" s="28" t="s">
        <v>59</v>
      </c>
    </row>
    <row r="14" spans="1:16" ht="12.75">
      <c r="A14" s="17" t="s">
        <v>49</v>
      </c>
      <c r="B14" s="22" t="s">
        <v>28</v>
      </c>
      <c r="C14" s="22" t="s">
        <v>60</v>
      </c>
      <c r="D14" s="17" t="s">
        <v>51</v>
      </c>
      <c r="E14" s="23" t="s">
        <v>61</v>
      </c>
      <c r="F14" s="24" t="s">
        <v>62</v>
      </c>
      <c r="G14" s="25">
        <v>1</v>
      </c>
      <c r="H14" s="26">
        <v>0</v>
      </c>
      <c r="I14" s="26">
        <f>ROUND(ROUND(H14,2)*ROUND(G14,3),2)</f>
        <v>0</v>
      </c>
      <c r="O14">
        <f>(I14*21)/100</f>
        <v>0</v>
      </c>
      <c r="P14" t="s">
        <v>28</v>
      </c>
    </row>
    <row r="15" spans="1:5" ht="114.75">
      <c r="A15" s="27" t="s">
        <v>54</v>
      </c>
      <c r="E15" s="28" t="s">
        <v>63</v>
      </c>
    </row>
    <row r="16" spans="1:5" ht="12.75">
      <c r="A16" s="29" t="s">
        <v>56</v>
      </c>
      <c r="E16" s="30" t="s">
        <v>57</v>
      </c>
    </row>
    <row r="17" spans="1:5" ht="38.25">
      <c r="A17" t="s">
        <v>58</v>
      </c>
      <c r="E17" s="28" t="s">
        <v>64</v>
      </c>
    </row>
    <row r="18" spans="1:16" ht="12.75">
      <c r="A18" s="17" t="s">
        <v>49</v>
      </c>
      <c r="B18" s="22" t="s">
        <v>27</v>
      </c>
      <c r="C18" s="22" t="s">
        <v>65</v>
      </c>
      <c r="D18" s="17" t="s">
        <v>51</v>
      </c>
      <c r="E18" s="23" t="s">
        <v>66</v>
      </c>
      <c r="F18" s="24" t="s">
        <v>67</v>
      </c>
      <c r="G18" s="25">
        <v>0.2</v>
      </c>
      <c r="H18" s="26">
        <v>0</v>
      </c>
      <c r="I18" s="26">
        <f>ROUND(ROUND(H18,2)*ROUND(G18,3),2)</f>
        <v>0</v>
      </c>
      <c r="O18">
        <f>(I18*21)/100</f>
        <v>0</v>
      </c>
      <c r="P18" t="s">
        <v>28</v>
      </c>
    </row>
    <row r="19" spans="1:5" ht="25.5">
      <c r="A19" s="27" t="s">
        <v>54</v>
      </c>
      <c r="E19" s="28" t="s">
        <v>68</v>
      </c>
    </row>
    <row r="20" spans="1:5" ht="12.75">
      <c r="A20" s="29" t="s">
        <v>56</v>
      </c>
      <c r="E20" s="30" t="s">
        <v>69</v>
      </c>
    </row>
    <row r="21" spans="1:5" ht="12.75">
      <c r="A21" t="s">
        <v>58</v>
      </c>
      <c r="E21" s="28" t="s">
        <v>70</v>
      </c>
    </row>
    <row r="22" spans="1:16" ht="12.75">
      <c r="A22" s="17" t="s">
        <v>49</v>
      </c>
      <c r="B22" s="22" t="s">
        <v>37</v>
      </c>
      <c r="C22" s="22" t="s">
        <v>71</v>
      </c>
      <c r="D22" s="17" t="s">
        <v>51</v>
      </c>
      <c r="E22" s="23" t="s">
        <v>72</v>
      </c>
      <c r="F22" s="24" t="s">
        <v>73</v>
      </c>
      <c r="G22" s="25">
        <v>1</v>
      </c>
      <c r="H22" s="26">
        <v>0</v>
      </c>
      <c r="I22" s="26">
        <f>ROUND(ROUND(H22,2)*ROUND(G22,3),2)</f>
        <v>0</v>
      </c>
      <c r="O22">
        <f>(I22*21)/100</f>
        <v>0</v>
      </c>
      <c r="P22" t="s">
        <v>28</v>
      </c>
    </row>
    <row r="23" spans="1:5" ht="38.25">
      <c r="A23" s="27" t="s">
        <v>54</v>
      </c>
      <c r="E23" s="28" t="s">
        <v>74</v>
      </c>
    </row>
    <row r="24" spans="1:5" ht="12.75">
      <c r="A24" s="29" t="s">
        <v>56</v>
      </c>
      <c r="E24" s="30" t="s">
        <v>57</v>
      </c>
    </row>
    <row r="25" spans="1:5" ht="12.75">
      <c r="A25" t="s">
        <v>58</v>
      </c>
      <c r="E25" s="28" t="s">
        <v>70</v>
      </c>
    </row>
    <row r="26" spans="1:16" ht="12.75">
      <c r="A26" s="17" t="s">
        <v>49</v>
      </c>
      <c r="B26" s="22" t="s">
        <v>39</v>
      </c>
      <c r="C26" s="22" t="s">
        <v>75</v>
      </c>
      <c r="D26" s="17" t="s">
        <v>51</v>
      </c>
      <c r="E26" s="23" t="s">
        <v>76</v>
      </c>
      <c r="F26" s="24" t="s">
        <v>53</v>
      </c>
      <c r="G26" s="25">
        <v>1</v>
      </c>
      <c r="H26" s="26">
        <v>0</v>
      </c>
      <c r="I26" s="26">
        <f>ROUND(ROUND(H26,2)*ROUND(G26,3),2)</f>
        <v>0</v>
      </c>
      <c r="O26">
        <f>(I26*21)/100</f>
        <v>0</v>
      </c>
      <c r="P26" t="s">
        <v>28</v>
      </c>
    </row>
    <row r="27" spans="1:5" ht="140.25">
      <c r="A27" s="27" t="s">
        <v>54</v>
      </c>
      <c r="E27" s="28" t="s">
        <v>77</v>
      </c>
    </row>
    <row r="28" spans="1:5" ht="12.75">
      <c r="A28" s="29" t="s">
        <v>56</v>
      </c>
      <c r="E28" s="30" t="s">
        <v>57</v>
      </c>
    </row>
    <row r="29" spans="1:5" ht="12.75">
      <c r="A29" t="s">
        <v>58</v>
      </c>
      <c r="E29" s="28" t="s">
        <v>70</v>
      </c>
    </row>
    <row r="30" spans="1:16" ht="12.75">
      <c r="A30" s="17" t="s">
        <v>49</v>
      </c>
      <c r="B30" s="22" t="s">
        <v>41</v>
      </c>
      <c r="C30" s="22" t="s">
        <v>78</v>
      </c>
      <c r="D30" s="17" t="s">
        <v>51</v>
      </c>
      <c r="E30" s="23" t="s">
        <v>79</v>
      </c>
      <c r="F30" s="24" t="s">
        <v>62</v>
      </c>
      <c r="G30" s="25">
        <v>1</v>
      </c>
      <c r="H30" s="26">
        <v>0</v>
      </c>
      <c r="I30" s="26">
        <f>ROUND(ROUND(H30,2)*ROUND(G30,3),2)</f>
        <v>0</v>
      </c>
      <c r="O30">
        <f>(I30*21)/100</f>
        <v>0</v>
      </c>
      <c r="P30" t="s">
        <v>28</v>
      </c>
    </row>
    <row r="31" spans="1:5" ht="63.75">
      <c r="A31" s="27" t="s">
        <v>54</v>
      </c>
      <c r="E31" s="28" t="s">
        <v>80</v>
      </c>
    </row>
    <row r="32" spans="1:5" ht="12.75">
      <c r="A32" s="29" t="s">
        <v>56</v>
      </c>
      <c r="E32" s="30" t="s">
        <v>57</v>
      </c>
    </row>
    <row r="33" spans="1:5" ht="12.75">
      <c r="A33" t="s">
        <v>58</v>
      </c>
      <c r="E33" s="28" t="s">
        <v>70</v>
      </c>
    </row>
    <row r="34" spans="1:16" ht="12.75">
      <c r="A34" s="17" t="s">
        <v>49</v>
      </c>
      <c r="B34" s="22" t="s">
        <v>81</v>
      </c>
      <c r="C34" s="22" t="s">
        <v>82</v>
      </c>
      <c r="D34" s="17" t="s">
        <v>51</v>
      </c>
      <c r="E34" s="23" t="s">
        <v>83</v>
      </c>
      <c r="F34" s="24" t="s">
        <v>53</v>
      </c>
      <c r="G34" s="25">
        <v>1</v>
      </c>
      <c r="H34" s="26">
        <v>0</v>
      </c>
      <c r="I34" s="26">
        <f>ROUND(ROUND(H34,2)*ROUND(G34,3),2)</f>
        <v>0</v>
      </c>
      <c r="O34">
        <f>(I34*21)/100</f>
        <v>0</v>
      </c>
      <c r="P34" t="s">
        <v>28</v>
      </c>
    </row>
    <row r="35" spans="1:5" ht="63.75">
      <c r="A35" s="27" t="s">
        <v>54</v>
      </c>
      <c r="E35" s="28" t="s">
        <v>84</v>
      </c>
    </row>
    <row r="36" spans="1:5" ht="12.75">
      <c r="A36" s="29" t="s">
        <v>56</v>
      </c>
      <c r="E36" s="30" t="s">
        <v>57</v>
      </c>
    </row>
    <row r="37" spans="1:5" ht="76.5">
      <c r="A37" t="s">
        <v>58</v>
      </c>
      <c r="E37" s="28" t="s">
        <v>85</v>
      </c>
    </row>
    <row r="38" spans="1:16" ht="12.75">
      <c r="A38" s="17" t="s">
        <v>49</v>
      </c>
      <c r="B38" s="22" t="s">
        <v>86</v>
      </c>
      <c r="C38" s="22" t="s">
        <v>87</v>
      </c>
      <c r="D38" s="17" t="s">
        <v>51</v>
      </c>
      <c r="E38" s="23" t="s">
        <v>88</v>
      </c>
      <c r="F38" s="24" t="s">
        <v>53</v>
      </c>
      <c r="G38" s="25">
        <v>1</v>
      </c>
      <c r="H38" s="26">
        <v>0</v>
      </c>
      <c r="I38" s="26">
        <f>ROUND(ROUND(H38,2)*ROUND(G38,3),2)</f>
        <v>0</v>
      </c>
      <c r="O38">
        <f>(I38*21)/100</f>
        <v>0</v>
      </c>
      <c r="P38" t="s">
        <v>28</v>
      </c>
    </row>
    <row r="39" spans="1:5" ht="12.75">
      <c r="A39" s="27" t="s">
        <v>54</v>
      </c>
      <c r="E39" s="28" t="s">
        <v>89</v>
      </c>
    </row>
    <row r="40" spans="1:5" ht="12.75">
      <c r="A40" s="29" t="s">
        <v>56</v>
      </c>
      <c r="E40" s="30" t="s">
        <v>57</v>
      </c>
    </row>
    <row r="41" spans="1:5" ht="12.75">
      <c r="A41" t="s">
        <v>58</v>
      </c>
      <c r="E41" s="28" t="s">
        <v>70</v>
      </c>
    </row>
    <row r="42" spans="1:16" ht="12.75">
      <c r="A42" s="17" t="s">
        <v>49</v>
      </c>
      <c r="B42" s="22" t="s">
        <v>44</v>
      </c>
      <c r="C42" s="22" t="s">
        <v>90</v>
      </c>
      <c r="D42" s="17" t="s">
        <v>51</v>
      </c>
      <c r="E42" s="23" t="s">
        <v>91</v>
      </c>
      <c r="F42" s="24" t="s">
        <v>73</v>
      </c>
      <c r="G42" s="25">
        <v>1</v>
      </c>
      <c r="H42" s="26">
        <v>0</v>
      </c>
      <c r="I42" s="26">
        <f>ROUND(ROUND(H42,2)*ROUND(G42,3),2)</f>
        <v>0</v>
      </c>
      <c r="O42">
        <f>(I42*21)/100</f>
        <v>0</v>
      </c>
      <c r="P42" t="s">
        <v>28</v>
      </c>
    </row>
    <row r="43" spans="1:5" ht="38.25">
      <c r="A43" s="27" t="s">
        <v>54</v>
      </c>
      <c r="E43" s="28" t="s">
        <v>92</v>
      </c>
    </row>
    <row r="44" spans="1:5" ht="12.75">
      <c r="A44" s="29" t="s">
        <v>56</v>
      </c>
      <c r="E44" s="30" t="s">
        <v>57</v>
      </c>
    </row>
    <row r="45" spans="1:5" ht="51">
      <c r="A45" t="s">
        <v>58</v>
      </c>
      <c r="E45" s="28" t="s">
        <v>93</v>
      </c>
    </row>
    <row r="46" spans="1:16" ht="12.75">
      <c r="A46" s="17" t="s">
        <v>49</v>
      </c>
      <c r="B46" s="22" t="s">
        <v>46</v>
      </c>
      <c r="C46" s="22" t="s">
        <v>94</v>
      </c>
      <c r="D46" s="17" t="s">
        <v>51</v>
      </c>
      <c r="E46" s="23" t="s">
        <v>95</v>
      </c>
      <c r="F46" s="24" t="s">
        <v>62</v>
      </c>
      <c r="G46" s="25">
        <v>1</v>
      </c>
      <c r="H46" s="26">
        <v>0</v>
      </c>
      <c r="I46" s="26">
        <f>ROUND(ROUND(H46,2)*ROUND(G46,3),2)</f>
        <v>0</v>
      </c>
      <c r="O46">
        <f>(I46*21)/100</f>
        <v>0</v>
      </c>
      <c r="P46" t="s">
        <v>28</v>
      </c>
    </row>
    <row r="47" spans="1:5" ht="38.25">
      <c r="A47" s="27" t="s">
        <v>54</v>
      </c>
      <c r="E47" s="28" t="s">
        <v>96</v>
      </c>
    </row>
    <row r="48" spans="1:5" ht="12.75">
      <c r="A48" s="29" t="s">
        <v>56</v>
      </c>
      <c r="E48" s="30" t="s">
        <v>57</v>
      </c>
    </row>
    <row r="49" spans="1:5" ht="12.75">
      <c r="A49" t="s">
        <v>58</v>
      </c>
      <c r="E49" s="28" t="s">
        <v>70</v>
      </c>
    </row>
    <row r="50" spans="1:16" ht="12.75">
      <c r="A50" s="17" t="s">
        <v>49</v>
      </c>
      <c r="B50" s="22" t="s">
        <v>97</v>
      </c>
      <c r="C50" s="22" t="s">
        <v>98</v>
      </c>
      <c r="D50" s="17" t="s">
        <v>99</v>
      </c>
      <c r="E50" s="23" t="s">
        <v>100</v>
      </c>
      <c r="F50" s="24" t="s">
        <v>73</v>
      </c>
      <c r="G50" s="25">
        <v>1</v>
      </c>
      <c r="H50" s="26">
        <v>0</v>
      </c>
      <c r="I50" s="26">
        <f>ROUND(ROUND(H50,2)*ROUND(G50,3),2)</f>
        <v>0</v>
      </c>
      <c r="O50">
        <f>(I50*21)/100</f>
        <v>0</v>
      </c>
      <c r="P50" t="s">
        <v>28</v>
      </c>
    </row>
    <row r="51" spans="1:5" ht="127.5">
      <c r="A51" s="27" t="s">
        <v>54</v>
      </c>
      <c r="E51" s="28" t="s">
        <v>101</v>
      </c>
    </row>
    <row r="52" spans="1:5" ht="25.5">
      <c r="A52" s="29" t="s">
        <v>56</v>
      </c>
      <c r="E52" s="30" t="s">
        <v>102</v>
      </c>
    </row>
    <row r="53" spans="1:5" ht="76.5">
      <c r="A53" t="s">
        <v>58</v>
      </c>
      <c r="E53" s="28" t="s">
        <v>103</v>
      </c>
    </row>
    <row r="54" spans="1:16" ht="12.75">
      <c r="A54" s="17" t="s">
        <v>49</v>
      </c>
      <c r="B54" s="22" t="s">
        <v>104</v>
      </c>
      <c r="C54" s="22" t="s">
        <v>98</v>
      </c>
      <c r="D54" s="17" t="s">
        <v>105</v>
      </c>
      <c r="E54" s="23" t="s">
        <v>100</v>
      </c>
      <c r="F54" s="24" t="s">
        <v>73</v>
      </c>
      <c r="G54" s="25">
        <v>1</v>
      </c>
      <c r="H54" s="26">
        <v>0</v>
      </c>
      <c r="I54" s="26">
        <f>ROUND(ROUND(H54,2)*ROUND(G54,3),2)</f>
        <v>0</v>
      </c>
      <c r="O54">
        <f>(I54*21)/100</f>
        <v>0</v>
      </c>
      <c r="P54" t="s">
        <v>28</v>
      </c>
    </row>
    <row r="55" spans="1:5" ht="89.25">
      <c r="A55" s="27" t="s">
        <v>54</v>
      </c>
      <c r="E55" s="28" t="s">
        <v>106</v>
      </c>
    </row>
    <row r="56" spans="1:5" ht="12.75">
      <c r="A56" s="29" t="s">
        <v>56</v>
      </c>
      <c r="E56" s="30" t="s">
        <v>57</v>
      </c>
    </row>
    <row r="57" spans="1:5" ht="63.75">
      <c r="A57" t="s">
        <v>58</v>
      </c>
      <c r="E57" s="28" t="s">
        <v>107</v>
      </c>
    </row>
    <row r="58" spans="1:16" ht="12.75">
      <c r="A58" s="17" t="s">
        <v>49</v>
      </c>
      <c r="B58" s="22" t="s">
        <v>108</v>
      </c>
      <c r="C58" s="22" t="s">
        <v>109</v>
      </c>
      <c r="D58" s="17" t="s">
        <v>51</v>
      </c>
      <c r="E58" s="23" t="s">
        <v>110</v>
      </c>
      <c r="F58" s="24" t="s">
        <v>62</v>
      </c>
      <c r="G58" s="25">
        <v>2</v>
      </c>
      <c r="H58" s="26">
        <v>0</v>
      </c>
      <c r="I58" s="26">
        <f>ROUND(ROUND(H58,2)*ROUND(G58,3),2)</f>
        <v>0</v>
      </c>
      <c r="O58">
        <f>(I58*21)/100</f>
        <v>0</v>
      </c>
      <c r="P58" t="s">
        <v>28</v>
      </c>
    </row>
    <row r="59" spans="1:5" ht="216.75">
      <c r="A59" s="27" t="s">
        <v>54</v>
      </c>
      <c r="E59" s="28" t="s">
        <v>111</v>
      </c>
    </row>
    <row r="60" spans="1:5" ht="25.5">
      <c r="A60" s="29" t="s">
        <v>56</v>
      </c>
      <c r="E60" s="30" t="s">
        <v>112</v>
      </c>
    </row>
    <row r="61" spans="1:5" ht="25.5">
      <c r="A61" t="s">
        <v>58</v>
      </c>
      <c r="E61" s="28" t="s">
        <v>113</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0+O9+O14+O19</f>
        <v>0</v>
      </c>
      <c r="P2" t="s">
        <v>27</v>
      </c>
    </row>
    <row r="3" spans="1:16" ht="15" customHeight="1">
      <c r="A3" t="s">
        <v>12</v>
      </c>
      <c r="B3" s="10" t="s">
        <v>14</v>
      </c>
      <c r="C3" s="37" t="s">
        <v>15</v>
      </c>
      <c r="D3" s="34"/>
      <c r="E3" s="11" t="s">
        <v>16</v>
      </c>
      <c r="F3" s="1"/>
      <c r="G3" s="8"/>
      <c r="H3" s="7" t="s">
        <v>514</v>
      </c>
      <c r="I3" s="31">
        <f>0+I9+I14+I19</f>
        <v>0</v>
      </c>
      <c r="O3" t="s">
        <v>24</v>
      </c>
      <c r="P3" t="s">
        <v>28</v>
      </c>
    </row>
    <row r="4" spans="1:16" ht="15" customHeight="1">
      <c r="A4" t="s">
        <v>17</v>
      </c>
      <c r="B4" s="10" t="s">
        <v>18</v>
      </c>
      <c r="C4" s="37" t="s">
        <v>462</v>
      </c>
      <c r="D4" s="34"/>
      <c r="E4" s="11" t="s">
        <v>463</v>
      </c>
      <c r="F4" s="38" t="s">
        <v>23</v>
      </c>
      <c r="G4" s="34"/>
      <c r="H4" s="9"/>
      <c r="I4" s="9"/>
      <c r="O4" t="s">
        <v>25</v>
      </c>
      <c r="P4" t="s">
        <v>28</v>
      </c>
    </row>
    <row r="5" spans="1:16" ht="12.75" customHeight="1">
      <c r="A5" t="s">
        <v>21</v>
      </c>
      <c r="B5" s="13" t="s">
        <v>22</v>
      </c>
      <c r="C5" s="39" t="s">
        <v>514</v>
      </c>
      <c r="D5" s="40"/>
      <c r="E5" s="14" t="s">
        <v>330</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f>
        <v>0</v>
      </c>
      <c r="R9">
        <f>0+O10</f>
        <v>0</v>
      </c>
    </row>
    <row r="10" spans="1:16" ht="12.75">
      <c r="A10" s="17" t="s">
        <v>49</v>
      </c>
      <c r="B10" s="22" t="s">
        <v>33</v>
      </c>
      <c r="C10" s="22" t="s">
        <v>124</v>
      </c>
      <c r="D10" s="17" t="s">
        <v>28</v>
      </c>
      <c r="E10" s="23" t="s">
        <v>125</v>
      </c>
      <c r="F10" s="24" t="s">
        <v>126</v>
      </c>
      <c r="G10" s="25">
        <v>27.031</v>
      </c>
      <c r="H10" s="26">
        <v>0</v>
      </c>
      <c r="I10" s="26">
        <f>ROUND(ROUND(H10,2)*ROUND(G10,3),2)</f>
        <v>0</v>
      </c>
      <c r="O10">
        <f>(I10*21)/100</f>
        <v>0</v>
      </c>
      <c r="P10" t="s">
        <v>28</v>
      </c>
    </row>
    <row r="11" spans="1:5" ht="12.75">
      <c r="A11" s="27" t="s">
        <v>54</v>
      </c>
      <c r="E11" s="28" t="s">
        <v>515</v>
      </c>
    </row>
    <row r="12" spans="1:5" ht="76.5">
      <c r="A12" s="29" t="s">
        <v>56</v>
      </c>
      <c r="E12" s="30" t="s">
        <v>516</v>
      </c>
    </row>
    <row r="13" spans="1:5" ht="25.5">
      <c r="A13" t="s">
        <v>58</v>
      </c>
      <c r="E13" s="28" t="s">
        <v>129</v>
      </c>
    </row>
    <row r="14" spans="1:18" ht="12.75" customHeight="1">
      <c r="A14" s="5" t="s">
        <v>47</v>
      </c>
      <c r="B14" s="5"/>
      <c r="C14" s="32" t="s">
        <v>33</v>
      </c>
      <c r="D14" s="5"/>
      <c r="E14" s="20" t="s">
        <v>135</v>
      </c>
      <c r="F14" s="5"/>
      <c r="G14" s="5"/>
      <c r="H14" s="5"/>
      <c r="I14" s="33">
        <f>0+Q14</f>
        <v>0</v>
      </c>
      <c r="O14">
        <f>0+R14</f>
        <v>0</v>
      </c>
      <c r="Q14">
        <f>0+I15</f>
        <v>0</v>
      </c>
      <c r="R14">
        <f>0+O15</f>
        <v>0</v>
      </c>
    </row>
    <row r="15" spans="1:16" ht="25.5">
      <c r="A15" s="17" t="s">
        <v>49</v>
      </c>
      <c r="B15" s="22" t="s">
        <v>28</v>
      </c>
      <c r="C15" s="22" t="s">
        <v>209</v>
      </c>
      <c r="D15" s="17" t="s">
        <v>51</v>
      </c>
      <c r="E15" s="23" t="s">
        <v>210</v>
      </c>
      <c r="F15" s="24" t="s">
        <v>138</v>
      </c>
      <c r="G15" s="25">
        <v>78.35</v>
      </c>
      <c r="H15" s="26">
        <v>0</v>
      </c>
      <c r="I15" s="26">
        <f>ROUND(ROUND(H15,2)*ROUND(G15,3),2)</f>
        <v>0</v>
      </c>
      <c r="O15">
        <f>(I15*21)/100</f>
        <v>0</v>
      </c>
      <c r="P15" t="s">
        <v>28</v>
      </c>
    </row>
    <row r="16" spans="1:5" ht="38.25">
      <c r="A16" s="27" t="s">
        <v>54</v>
      </c>
      <c r="E16" s="28" t="s">
        <v>204</v>
      </c>
    </row>
    <row r="17" spans="1:5" ht="89.25">
      <c r="A17" s="29" t="s">
        <v>56</v>
      </c>
      <c r="E17" s="30" t="s">
        <v>517</v>
      </c>
    </row>
    <row r="18" spans="1:5" ht="63.75">
      <c r="A18" t="s">
        <v>58</v>
      </c>
      <c r="E18" s="28" t="s">
        <v>141</v>
      </c>
    </row>
    <row r="19" spans="1:18" ht="12.75" customHeight="1">
      <c r="A19" s="5" t="s">
        <v>47</v>
      </c>
      <c r="B19" s="5"/>
      <c r="C19" s="32" t="s">
        <v>44</v>
      </c>
      <c r="D19" s="5"/>
      <c r="E19" s="20" t="s">
        <v>142</v>
      </c>
      <c r="F19" s="5"/>
      <c r="G19" s="5"/>
      <c r="H19" s="5"/>
      <c r="I19" s="33">
        <f>0+Q19</f>
        <v>0</v>
      </c>
      <c r="O19">
        <f>0+R19</f>
        <v>0</v>
      </c>
      <c r="Q19">
        <f>0+I20+I24</f>
        <v>0</v>
      </c>
      <c r="R19">
        <f>0+O20+O24</f>
        <v>0</v>
      </c>
    </row>
    <row r="20" spans="1:16" ht="12.75">
      <c r="A20" s="17" t="s">
        <v>49</v>
      </c>
      <c r="B20" s="22" t="s">
        <v>27</v>
      </c>
      <c r="C20" s="22" t="s">
        <v>341</v>
      </c>
      <c r="D20" s="17" t="s">
        <v>51</v>
      </c>
      <c r="E20" s="23" t="s">
        <v>342</v>
      </c>
      <c r="F20" s="24" t="s">
        <v>138</v>
      </c>
      <c r="G20" s="25">
        <v>78.35</v>
      </c>
      <c r="H20" s="26">
        <v>0</v>
      </c>
      <c r="I20" s="26">
        <f>ROUND(ROUND(H20,2)*ROUND(G20,3),2)</f>
        <v>0</v>
      </c>
      <c r="O20">
        <f>(I20*21)/100</f>
        <v>0</v>
      </c>
      <c r="P20" t="s">
        <v>28</v>
      </c>
    </row>
    <row r="21" spans="1:5" ht="25.5">
      <c r="A21" s="27" t="s">
        <v>54</v>
      </c>
      <c r="E21" s="28" t="s">
        <v>226</v>
      </c>
    </row>
    <row r="22" spans="1:5" ht="89.25">
      <c r="A22" s="29" t="s">
        <v>56</v>
      </c>
      <c r="E22" s="30" t="s">
        <v>518</v>
      </c>
    </row>
    <row r="23" spans="1:5" ht="51">
      <c r="A23" t="s">
        <v>58</v>
      </c>
      <c r="E23" s="28" t="s">
        <v>340</v>
      </c>
    </row>
    <row r="24" spans="1:16" ht="12.75">
      <c r="A24" s="17" t="s">
        <v>49</v>
      </c>
      <c r="B24" s="22" t="s">
        <v>37</v>
      </c>
      <c r="C24" s="22" t="s">
        <v>344</v>
      </c>
      <c r="D24" s="17" t="s">
        <v>51</v>
      </c>
      <c r="E24" s="23" t="s">
        <v>345</v>
      </c>
      <c r="F24" s="24" t="s">
        <v>138</v>
      </c>
      <c r="G24" s="25">
        <v>69.3</v>
      </c>
      <c r="H24" s="26">
        <v>0</v>
      </c>
      <c r="I24" s="26">
        <f>ROUND(ROUND(H24,2)*ROUND(G24,3),2)</f>
        <v>0</v>
      </c>
      <c r="O24">
        <f>(I24*21)/100</f>
        <v>0</v>
      </c>
      <c r="P24" t="s">
        <v>28</v>
      </c>
    </row>
    <row r="25" spans="1:5" ht="25.5">
      <c r="A25" s="27" t="s">
        <v>54</v>
      </c>
      <c r="E25" s="28" t="s">
        <v>226</v>
      </c>
    </row>
    <row r="26" spans="1:5" ht="76.5">
      <c r="A26" s="29" t="s">
        <v>56</v>
      </c>
      <c r="E26" s="30" t="s">
        <v>519</v>
      </c>
    </row>
    <row r="27" spans="1:5" ht="51">
      <c r="A27" t="s">
        <v>58</v>
      </c>
      <c r="E27" s="28" t="s">
        <v>340</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0+O9+O18+O35+O40+O57</f>
        <v>0</v>
      </c>
      <c r="P2" t="s">
        <v>27</v>
      </c>
    </row>
    <row r="3" spans="1:16" ht="15" customHeight="1">
      <c r="A3" t="s">
        <v>12</v>
      </c>
      <c r="B3" s="10" t="s">
        <v>14</v>
      </c>
      <c r="C3" s="37" t="s">
        <v>15</v>
      </c>
      <c r="D3" s="34"/>
      <c r="E3" s="11" t="s">
        <v>16</v>
      </c>
      <c r="F3" s="1"/>
      <c r="G3" s="8"/>
      <c r="H3" s="7" t="s">
        <v>520</v>
      </c>
      <c r="I3" s="31">
        <f>0+I9+I18+I35+I40+I57</f>
        <v>0</v>
      </c>
      <c r="O3" t="s">
        <v>24</v>
      </c>
      <c r="P3" t="s">
        <v>28</v>
      </c>
    </row>
    <row r="4" spans="1:16" ht="15" customHeight="1">
      <c r="A4" t="s">
        <v>17</v>
      </c>
      <c r="B4" s="10" t="s">
        <v>18</v>
      </c>
      <c r="C4" s="37" t="s">
        <v>462</v>
      </c>
      <c r="D4" s="34"/>
      <c r="E4" s="11" t="s">
        <v>463</v>
      </c>
      <c r="F4" s="38" t="s">
        <v>23</v>
      </c>
      <c r="G4" s="34"/>
      <c r="H4" s="9"/>
      <c r="I4" s="9"/>
      <c r="O4" t="s">
        <v>25</v>
      </c>
      <c r="P4" t="s">
        <v>28</v>
      </c>
    </row>
    <row r="5" spans="1:16" ht="12.75" customHeight="1">
      <c r="A5" t="s">
        <v>21</v>
      </c>
      <c r="B5" s="13" t="s">
        <v>22</v>
      </c>
      <c r="C5" s="39" t="s">
        <v>520</v>
      </c>
      <c r="D5" s="40"/>
      <c r="E5" s="14" t="s">
        <v>521</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f>
        <v>0</v>
      </c>
      <c r="R9">
        <f>0+O10+O14</f>
        <v>0</v>
      </c>
    </row>
    <row r="10" spans="1:16" ht="12.75">
      <c r="A10" s="17" t="s">
        <v>49</v>
      </c>
      <c r="B10" s="22" t="s">
        <v>33</v>
      </c>
      <c r="C10" s="22" t="s">
        <v>124</v>
      </c>
      <c r="D10" s="17" t="s">
        <v>33</v>
      </c>
      <c r="E10" s="23" t="s">
        <v>125</v>
      </c>
      <c r="F10" s="24" t="s">
        <v>126</v>
      </c>
      <c r="G10" s="25">
        <v>31.966</v>
      </c>
      <c r="H10" s="26">
        <v>0</v>
      </c>
      <c r="I10" s="26">
        <f>ROUND(ROUND(H10,2)*ROUND(G10,3),2)</f>
        <v>0</v>
      </c>
      <c r="O10">
        <f>(I10*21)/100</f>
        <v>0</v>
      </c>
      <c r="P10" t="s">
        <v>28</v>
      </c>
    </row>
    <row r="11" spans="1:5" ht="12.75">
      <c r="A11" s="27" t="s">
        <v>54</v>
      </c>
      <c r="E11" s="28" t="s">
        <v>349</v>
      </c>
    </row>
    <row r="12" spans="1:5" ht="127.5">
      <c r="A12" s="29" t="s">
        <v>56</v>
      </c>
      <c r="E12" s="30" t="s">
        <v>522</v>
      </c>
    </row>
    <row r="13" spans="1:5" ht="25.5">
      <c r="A13" t="s">
        <v>58</v>
      </c>
      <c r="E13" s="28" t="s">
        <v>129</v>
      </c>
    </row>
    <row r="14" spans="1:16" ht="12.75">
      <c r="A14" s="17" t="s">
        <v>49</v>
      </c>
      <c r="B14" s="22" t="s">
        <v>28</v>
      </c>
      <c r="C14" s="22" t="s">
        <v>124</v>
      </c>
      <c r="D14" s="17" t="s">
        <v>28</v>
      </c>
      <c r="E14" s="23" t="s">
        <v>125</v>
      </c>
      <c r="F14" s="24" t="s">
        <v>126</v>
      </c>
      <c r="G14" s="25">
        <v>1.67</v>
      </c>
      <c r="H14" s="26">
        <v>0</v>
      </c>
      <c r="I14" s="26">
        <f>ROUND(ROUND(H14,2)*ROUND(G14,3),2)</f>
        <v>0</v>
      </c>
      <c r="O14">
        <f>(I14*21)/100</f>
        <v>0</v>
      </c>
      <c r="P14" t="s">
        <v>28</v>
      </c>
    </row>
    <row r="15" spans="1:5" ht="12.75">
      <c r="A15" s="27" t="s">
        <v>54</v>
      </c>
      <c r="E15" s="28" t="s">
        <v>351</v>
      </c>
    </row>
    <row r="16" spans="1:5" ht="178.5">
      <c r="A16" s="29" t="s">
        <v>56</v>
      </c>
      <c r="E16" s="30" t="s">
        <v>523</v>
      </c>
    </row>
    <row r="17" spans="1:5" ht="25.5">
      <c r="A17" t="s">
        <v>58</v>
      </c>
      <c r="E17" s="28" t="s">
        <v>129</v>
      </c>
    </row>
    <row r="18" spans="1:18" ht="12.75" customHeight="1">
      <c r="A18" s="5" t="s">
        <v>47</v>
      </c>
      <c r="B18" s="5"/>
      <c r="C18" s="32" t="s">
        <v>33</v>
      </c>
      <c r="D18" s="5"/>
      <c r="E18" s="20" t="s">
        <v>135</v>
      </c>
      <c r="F18" s="5"/>
      <c r="G18" s="5"/>
      <c r="H18" s="5"/>
      <c r="I18" s="33">
        <f>0+Q18</f>
        <v>0</v>
      </c>
      <c r="O18">
        <f>0+R18</f>
        <v>0</v>
      </c>
      <c r="Q18">
        <f>0+I19+I23+I27+I31</f>
        <v>0</v>
      </c>
      <c r="R18">
        <f>0+O19+O23+O27+O31</f>
        <v>0</v>
      </c>
    </row>
    <row r="19" spans="1:16" ht="25.5">
      <c r="A19" s="17" t="s">
        <v>49</v>
      </c>
      <c r="B19" s="22" t="s">
        <v>27</v>
      </c>
      <c r="C19" s="22" t="s">
        <v>353</v>
      </c>
      <c r="D19" s="17" t="s">
        <v>51</v>
      </c>
      <c r="E19" s="23" t="s">
        <v>354</v>
      </c>
      <c r="F19" s="24" t="s">
        <v>161</v>
      </c>
      <c r="G19" s="25">
        <v>2.592</v>
      </c>
      <c r="H19" s="26">
        <v>0</v>
      </c>
      <c r="I19" s="26">
        <f>ROUND(ROUND(H19,2)*ROUND(G19,3),2)</f>
        <v>0</v>
      </c>
      <c r="O19">
        <f>(I19*21)/100</f>
        <v>0</v>
      </c>
      <c r="P19" t="s">
        <v>28</v>
      </c>
    </row>
    <row r="20" spans="1:5" ht="38.25">
      <c r="A20" s="27" t="s">
        <v>54</v>
      </c>
      <c r="E20" s="28" t="s">
        <v>204</v>
      </c>
    </row>
    <row r="21" spans="1:5" ht="114.75">
      <c r="A21" s="29" t="s">
        <v>56</v>
      </c>
      <c r="E21" s="30" t="s">
        <v>524</v>
      </c>
    </row>
    <row r="22" spans="1:5" ht="318.75">
      <c r="A22" t="s">
        <v>58</v>
      </c>
      <c r="E22" s="28" t="s">
        <v>356</v>
      </c>
    </row>
    <row r="23" spans="1:16" ht="25.5">
      <c r="A23" s="17" t="s">
        <v>49</v>
      </c>
      <c r="B23" s="22" t="s">
        <v>37</v>
      </c>
      <c r="C23" s="22" t="s">
        <v>357</v>
      </c>
      <c r="D23" s="17" t="s">
        <v>51</v>
      </c>
      <c r="E23" s="23" t="s">
        <v>525</v>
      </c>
      <c r="F23" s="24" t="s">
        <v>161</v>
      </c>
      <c r="G23" s="25">
        <v>14.232</v>
      </c>
      <c r="H23" s="26">
        <v>0</v>
      </c>
      <c r="I23" s="26">
        <f>ROUND(ROUND(H23,2)*ROUND(G23,3),2)</f>
        <v>0</v>
      </c>
      <c r="O23">
        <f>(I23*21)/100</f>
        <v>0</v>
      </c>
      <c r="P23" t="s">
        <v>28</v>
      </c>
    </row>
    <row r="24" spans="1:5" ht="38.25">
      <c r="A24" s="27" t="s">
        <v>54</v>
      </c>
      <c r="E24" s="28" t="s">
        <v>204</v>
      </c>
    </row>
    <row r="25" spans="1:5" ht="153">
      <c r="A25" s="29" t="s">
        <v>56</v>
      </c>
      <c r="E25" s="30" t="s">
        <v>526</v>
      </c>
    </row>
    <row r="26" spans="1:5" ht="318.75">
      <c r="A26" t="s">
        <v>58</v>
      </c>
      <c r="E26" s="28" t="s">
        <v>356</v>
      </c>
    </row>
    <row r="27" spans="1:16" ht="12.75">
      <c r="A27" s="17" t="s">
        <v>49</v>
      </c>
      <c r="B27" s="22" t="s">
        <v>39</v>
      </c>
      <c r="C27" s="22" t="s">
        <v>360</v>
      </c>
      <c r="D27" s="17" t="s">
        <v>51</v>
      </c>
      <c r="E27" s="23" t="s">
        <v>361</v>
      </c>
      <c r="F27" s="24" t="s">
        <v>161</v>
      </c>
      <c r="G27" s="25">
        <v>4.524</v>
      </c>
      <c r="H27" s="26">
        <v>0</v>
      </c>
      <c r="I27" s="26">
        <f>ROUND(ROUND(H27,2)*ROUND(G27,3),2)</f>
        <v>0</v>
      </c>
      <c r="O27">
        <f>(I27*21)/100</f>
        <v>0</v>
      </c>
      <c r="P27" t="s">
        <v>28</v>
      </c>
    </row>
    <row r="28" spans="1:5" ht="12.75">
      <c r="A28" s="27" t="s">
        <v>54</v>
      </c>
      <c r="E28" s="28" t="s">
        <v>362</v>
      </c>
    </row>
    <row r="29" spans="1:5" ht="153">
      <c r="A29" s="29" t="s">
        <v>56</v>
      </c>
      <c r="E29" s="30" t="s">
        <v>527</v>
      </c>
    </row>
    <row r="30" spans="1:5" ht="229.5">
      <c r="A30" t="s">
        <v>58</v>
      </c>
      <c r="E30" s="28" t="s">
        <v>364</v>
      </c>
    </row>
    <row r="31" spans="1:16" ht="12.75">
      <c r="A31" s="17" t="s">
        <v>49</v>
      </c>
      <c r="B31" s="22" t="s">
        <v>41</v>
      </c>
      <c r="C31" s="22" t="s">
        <v>365</v>
      </c>
      <c r="D31" s="17" t="s">
        <v>51</v>
      </c>
      <c r="E31" s="23" t="s">
        <v>366</v>
      </c>
      <c r="F31" s="24" t="s">
        <v>161</v>
      </c>
      <c r="G31" s="25">
        <v>1.686</v>
      </c>
      <c r="H31" s="26">
        <v>0</v>
      </c>
      <c r="I31" s="26">
        <f>ROUND(ROUND(H31,2)*ROUND(G31,3),2)</f>
        <v>0</v>
      </c>
      <c r="O31">
        <f>(I31*21)/100</f>
        <v>0</v>
      </c>
      <c r="P31" t="s">
        <v>28</v>
      </c>
    </row>
    <row r="32" spans="1:5" ht="12.75">
      <c r="A32" s="27" t="s">
        <v>54</v>
      </c>
      <c r="E32" s="28" t="s">
        <v>362</v>
      </c>
    </row>
    <row r="33" spans="1:5" ht="102">
      <c r="A33" s="29" t="s">
        <v>56</v>
      </c>
      <c r="E33" s="30" t="s">
        <v>528</v>
      </c>
    </row>
    <row r="34" spans="1:5" ht="293.25">
      <c r="A34" t="s">
        <v>58</v>
      </c>
      <c r="E34" s="28" t="s">
        <v>368</v>
      </c>
    </row>
    <row r="35" spans="1:18" ht="12.75" customHeight="1">
      <c r="A35" s="5" t="s">
        <v>47</v>
      </c>
      <c r="B35" s="5"/>
      <c r="C35" s="32" t="s">
        <v>28</v>
      </c>
      <c r="D35" s="5"/>
      <c r="E35" s="20" t="s">
        <v>223</v>
      </c>
      <c r="F35" s="5"/>
      <c r="G35" s="5"/>
      <c r="H35" s="5"/>
      <c r="I35" s="33">
        <f>0+Q35</f>
        <v>0</v>
      </c>
      <c r="O35">
        <f>0+R35</f>
        <v>0</v>
      </c>
      <c r="Q35">
        <f>0+I36</f>
        <v>0</v>
      </c>
      <c r="R35">
        <f>0+O36</f>
        <v>0</v>
      </c>
    </row>
    <row r="36" spans="1:16" ht="12.75">
      <c r="A36" s="17" t="s">
        <v>49</v>
      </c>
      <c r="B36" s="22" t="s">
        <v>81</v>
      </c>
      <c r="C36" s="22" t="s">
        <v>369</v>
      </c>
      <c r="D36" s="17" t="s">
        <v>51</v>
      </c>
      <c r="E36" s="23" t="s">
        <v>370</v>
      </c>
      <c r="F36" s="24" t="s">
        <v>138</v>
      </c>
      <c r="G36" s="25">
        <v>15</v>
      </c>
      <c r="H36" s="26">
        <v>0</v>
      </c>
      <c r="I36" s="26">
        <f>ROUND(ROUND(H36,2)*ROUND(G36,3),2)</f>
        <v>0</v>
      </c>
      <c r="O36">
        <f>(I36*21)/100</f>
        <v>0</v>
      </c>
      <c r="P36" t="s">
        <v>28</v>
      </c>
    </row>
    <row r="37" spans="1:5" ht="153">
      <c r="A37" s="27" t="s">
        <v>54</v>
      </c>
      <c r="E37" s="28" t="s">
        <v>371</v>
      </c>
    </row>
    <row r="38" spans="1:5" ht="76.5">
      <c r="A38" s="29" t="s">
        <v>56</v>
      </c>
      <c r="E38" s="30" t="s">
        <v>529</v>
      </c>
    </row>
    <row r="39" spans="1:5" ht="165.75">
      <c r="A39" t="s">
        <v>58</v>
      </c>
      <c r="E39" s="28" t="s">
        <v>373</v>
      </c>
    </row>
    <row r="40" spans="1:18" ht="12.75" customHeight="1">
      <c r="A40" s="5" t="s">
        <v>47</v>
      </c>
      <c r="B40" s="5"/>
      <c r="C40" s="32" t="s">
        <v>86</v>
      </c>
      <c r="D40" s="5"/>
      <c r="E40" s="20" t="s">
        <v>374</v>
      </c>
      <c r="F40" s="5"/>
      <c r="G40" s="5"/>
      <c r="H40" s="5"/>
      <c r="I40" s="33">
        <f>0+Q40</f>
        <v>0</v>
      </c>
      <c r="O40">
        <f>0+R40</f>
        <v>0</v>
      </c>
      <c r="Q40">
        <f>0+I41+I45+I49+I53</f>
        <v>0</v>
      </c>
      <c r="R40">
        <f>0+O41+O45+O49+O53</f>
        <v>0</v>
      </c>
    </row>
    <row r="41" spans="1:16" ht="12.75">
      <c r="A41" s="17" t="s">
        <v>49</v>
      </c>
      <c r="B41" s="22" t="s">
        <v>86</v>
      </c>
      <c r="C41" s="22" t="s">
        <v>375</v>
      </c>
      <c r="D41" s="17" t="s">
        <v>51</v>
      </c>
      <c r="E41" s="23" t="s">
        <v>376</v>
      </c>
      <c r="F41" s="24" t="s">
        <v>138</v>
      </c>
      <c r="G41" s="25">
        <v>7.8</v>
      </c>
      <c r="H41" s="26">
        <v>0</v>
      </c>
      <c r="I41" s="26">
        <f>ROUND(ROUND(H41,2)*ROUND(G41,3),2)</f>
        <v>0</v>
      </c>
      <c r="O41">
        <f>(I41*21)/100</f>
        <v>0</v>
      </c>
      <c r="P41" t="s">
        <v>28</v>
      </c>
    </row>
    <row r="42" spans="1:5" ht="12.75">
      <c r="A42" s="27" t="s">
        <v>54</v>
      </c>
      <c r="E42" s="28" t="s">
        <v>377</v>
      </c>
    </row>
    <row r="43" spans="1:5" ht="76.5">
      <c r="A43" s="29" t="s">
        <v>56</v>
      </c>
      <c r="E43" s="30" t="s">
        <v>530</v>
      </c>
    </row>
    <row r="44" spans="1:5" ht="255">
      <c r="A44" t="s">
        <v>58</v>
      </c>
      <c r="E44" s="28" t="s">
        <v>379</v>
      </c>
    </row>
    <row r="45" spans="1:16" ht="12.75">
      <c r="A45" s="17" t="s">
        <v>49</v>
      </c>
      <c r="B45" s="22" t="s">
        <v>44</v>
      </c>
      <c r="C45" s="22" t="s">
        <v>384</v>
      </c>
      <c r="D45" s="17" t="s">
        <v>51</v>
      </c>
      <c r="E45" s="23" t="s">
        <v>385</v>
      </c>
      <c r="F45" s="24" t="s">
        <v>73</v>
      </c>
      <c r="G45" s="25">
        <v>1</v>
      </c>
      <c r="H45" s="26">
        <v>0</v>
      </c>
      <c r="I45" s="26">
        <f>ROUND(ROUND(H45,2)*ROUND(G45,3),2)</f>
        <v>0</v>
      </c>
      <c r="O45">
        <f>(I45*21)/100</f>
        <v>0</v>
      </c>
      <c r="P45" t="s">
        <v>28</v>
      </c>
    </row>
    <row r="46" spans="1:5" ht="12.75">
      <c r="A46" s="27" t="s">
        <v>54</v>
      </c>
      <c r="E46" s="28" t="s">
        <v>51</v>
      </c>
    </row>
    <row r="47" spans="1:5" ht="76.5">
      <c r="A47" s="29" t="s">
        <v>56</v>
      </c>
      <c r="E47" s="30" t="s">
        <v>531</v>
      </c>
    </row>
    <row r="48" spans="1:5" ht="76.5">
      <c r="A48" t="s">
        <v>58</v>
      </c>
      <c r="E48" s="28" t="s">
        <v>387</v>
      </c>
    </row>
    <row r="49" spans="1:16" ht="12.75">
      <c r="A49" s="17" t="s">
        <v>49</v>
      </c>
      <c r="B49" s="22" t="s">
        <v>46</v>
      </c>
      <c r="C49" s="22" t="s">
        <v>388</v>
      </c>
      <c r="D49" s="17" t="s">
        <v>51</v>
      </c>
      <c r="E49" s="23" t="s">
        <v>389</v>
      </c>
      <c r="F49" s="24" t="s">
        <v>73</v>
      </c>
      <c r="G49" s="25">
        <v>1</v>
      </c>
      <c r="H49" s="26">
        <v>0</v>
      </c>
      <c r="I49" s="26">
        <f>ROUND(ROUND(H49,2)*ROUND(G49,3),2)</f>
        <v>0</v>
      </c>
      <c r="O49">
        <f>(I49*21)/100</f>
        <v>0</v>
      </c>
      <c r="P49" t="s">
        <v>28</v>
      </c>
    </row>
    <row r="50" spans="1:5" ht="12.75">
      <c r="A50" s="27" t="s">
        <v>54</v>
      </c>
      <c r="E50" s="28" t="s">
        <v>532</v>
      </c>
    </row>
    <row r="51" spans="1:5" ht="76.5">
      <c r="A51" s="29" t="s">
        <v>56</v>
      </c>
      <c r="E51" s="30" t="s">
        <v>533</v>
      </c>
    </row>
    <row r="52" spans="1:5" ht="38.25">
      <c r="A52" t="s">
        <v>58</v>
      </c>
      <c r="E52" s="28" t="s">
        <v>392</v>
      </c>
    </row>
    <row r="53" spans="1:16" ht="12.75">
      <c r="A53" s="17" t="s">
        <v>49</v>
      </c>
      <c r="B53" s="22" t="s">
        <v>97</v>
      </c>
      <c r="C53" s="22" t="s">
        <v>396</v>
      </c>
      <c r="D53" s="17" t="s">
        <v>51</v>
      </c>
      <c r="E53" s="23" t="s">
        <v>397</v>
      </c>
      <c r="F53" s="24" t="s">
        <v>138</v>
      </c>
      <c r="G53" s="25">
        <v>7.8</v>
      </c>
      <c r="H53" s="26">
        <v>0</v>
      </c>
      <c r="I53" s="26">
        <f>ROUND(ROUND(H53,2)*ROUND(G53,3),2)</f>
        <v>0</v>
      </c>
      <c r="O53">
        <f>(I53*21)/100</f>
        <v>0</v>
      </c>
      <c r="P53" t="s">
        <v>28</v>
      </c>
    </row>
    <row r="54" spans="1:5" ht="12.75">
      <c r="A54" s="27" t="s">
        <v>54</v>
      </c>
      <c r="E54" s="28" t="s">
        <v>51</v>
      </c>
    </row>
    <row r="55" spans="1:5" ht="102">
      <c r="A55" s="29" t="s">
        <v>56</v>
      </c>
      <c r="E55" s="30" t="s">
        <v>534</v>
      </c>
    </row>
    <row r="56" spans="1:5" ht="89.25">
      <c r="A56" t="s">
        <v>58</v>
      </c>
      <c r="E56" s="28" t="s">
        <v>174</v>
      </c>
    </row>
    <row r="57" spans="1:18" ht="12.75" customHeight="1">
      <c r="A57" s="5" t="s">
        <v>47</v>
      </c>
      <c r="B57" s="5"/>
      <c r="C57" s="32" t="s">
        <v>44</v>
      </c>
      <c r="D57" s="5"/>
      <c r="E57" s="20" t="s">
        <v>142</v>
      </c>
      <c r="F57" s="5"/>
      <c r="G57" s="5"/>
      <c r="H57" s="5"/>
      <c r="I57" s="33">
        <f>0+Q57</f>
        <v>0</v>
      </c>
      <c r="O57">
        <f>0+R57</f>
        <v>0</v>
      </c>
      <c r="Q57">
        <f>0+I58</f>
        <v>0</v>
      </c>
      <c r="R57">
        <f>0+O58</f>
        <v>0</v>
      </c>
    </row>
    <row r="58" spans="1:16" ht="12.75">
      <c r="A58" s="17" t="s">
        <v>49</v>
      </c>
      <c r="B58" s="22" t="s">
        <v>104</v>
      </c>
      <c r="C58" s="22" t="s">
        <v>393</v>
      </c>
      <c r="D58" s="17" t="s">
        <v>51</v>
      </c>
      <c r="E58" s="23" t="s">
        <v>394</v>
      </c>
      <c r="F58" s="24" t="s">
        <v>73</v>
      </c>
      <c r="G58" s="25">
        <v>1</v>
      </c>
      <c r="H58" s="26">
        <v>0</v>
      </c>
      <c r="I58" s="26">
        <f>ROUND(ROUND(H58,2)*ROUND(G58,3),2)</f>
        <v>0</v>
      </c>
      <c r="O58">
        <f>(I58*21)/100</f>
        <v>0</v>
      </c>
      <c r="P58" t="s">
        <v>28</v>
      </c>
    </row>
    <row r="59" spans="1:5" ht="12.75">
      <c r="A59" s="27" t="s">
        <v>54</v>
      </c>
      <c r="E59" s="28" t="s">
        <v>51</v>
      </c>
    </row>
    <row r="60" spans="1:5" ht="102">
      <c r="A60" s="29" t="s">
        <v>56</v>
      </c>
      <c r="E60" s="30" t="s">
        <v>535</v>
      </c>
    </row>
    <row r="61" spans="1:5" ht="89.25">
      <c r="A61" t="s">
        <v>58</v>
      </c>
      <c r="E61" s="28" t="s">
        <v>174</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4"/>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0+O9+O22+O71+O80+O133+O154</f>
        <v>0</v>
      </c>
      <c r="P2" t="s">
        <v>27</v>
      </c>
    </row>
    <row r="3" spans="1:16" ht="15" customHeight="1">
      <c r="A3" t="s">
        <v>12</v>
      </c>
      <c r="B3" s="10" t="s">
        <v>14</v>
      </c>
      <c r="C3" s="37" t="s">
        <v>15</v>
      </c>
      <c r="D3" s="34"/>
      <c r="E3" s="11" t="s">
        <v>16</v>
      </c>
      <c r="F3" s="1"/>
      <c r="G3" s="8"/>
      <c r="H3" s="7" t="s">
        <v>536</v>
      </c>
      <c r="I3" s="31">
        <f>0+I9+I22+I71+I80+I133+I154</f>
        <v>0</v>
      </c>
      <c r="O3" t="s">
        <v>24</v>
      </c>
      <c r="P3" t="s">
        <v>28</v>
      </c>
    </row>
    <row r="4" spans="1:16" ht="15" customHeight="1">
      <c r="A4" t="s">
        <v>17</v>
      </c>
      <c r="B4" s="10" t="s">
        <v>18</v>
      </c>
      <c r="C4" s="37" t="s">
        <v>462</v>
      </c>
      <c r="D4" s="34"/>
      <c r="E4" s="11" t="s">
        <v>463</v>
      </c>
      <c r="F4" s="38" t="s">
        <v>23</v>
      </c>
      <c r="G4" s="34"/>
      <c r="H4" s="9"/>
      <c r="I4" s="9"/>
      <c r="O4" t="s">
        <v>25</v>
      </c>
      <c r="P4" t="s">
        <v>28</v>
      </c>
    </row>
    <row r="5" spans="1:16" ht="12.75" customHeight="1">
      <c r="A5" t="s">
        <v>21</v>
      </c>
      <c r="B5" s="13" t="s">
        <v>22</v>
      </c>
      <c r="C5" s="39" t="s">
        <v>536</v>
      </c>
      <c r="D5" s="40"/>
      <c r="E5" s="14" t="s">
        <v>537</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0+I10+I14+I18</f>
        <v>0</v>
      </c>
      <c r="R9">
        <f>0+O10+O14+O18</f>
        <v>0</v>
      </c>
    </row>
    <row r="10" spans="1:16" ht="12.75">
      <c r="A10" s="17" t="s">
        <v>49</v>
      </c>
      <c r="B10" s="22" t="s">
        <v>33</v>
      </c>
      <c r="C10" s="22" t="s">
        <v>124</v>
      </c>
      <c r="D10" s="17" t="s">
        <v>33</v>
      </c>
      <c r="E10" s="23" t="s">
        <v>125</v>
      </c>
      <c r="F10" s="24" t="s">
        <v>126</v>
      </c>
      <c r="G10" s="25">
        <v>118.641</v>
      </c>
      <c r="H10" s="26">
        <v>0</v>
      </c>
      <c r="I10" s="26">
        <f>ROUND(ROUND(H10,2)*ROUND(G10,3),2)</f>
        <v>0</v>
      </c>
      <c r="O10">
        <f>(I10*21)/100</f>
        <v>0</v>
      </c>
      <c r="P10" t="s">
        <v>28</v>
      </c>
    </row>
    <row r="11" spans="1:5" ht="38.25">
      <c r="A11" s="27" t="s">
        <v>54</v>
      </c>
      <c r="E11" s="28" t="s">
        <v>538</v>
      </c>
    </row>
    <row r="12" spans="1:5" ht="382.5">
      <c r="A12" s="29" t="s">
        <v>56</v>
      </c>
      <c r="E12" s="30" t="s">
        <v>539</v>
      </c>
    </row>
    <row r="13" spans="1:5" ht="25.5">
      <c r="A13" t="s">
        <v>58</v>
      </c>
      <c r="E13" s="28" t="s">
        <v>129</v>
      </c>
    </row>
    <row r="14" spans="1:16" ht="12.75">
      <c r="A14" s="17" t="s">
        <v>49</v>
      </c>
      <c r="B14" s="22" t="s">
        <v>28</v>
      </c>
      <c r="C14" s="22" t="s">
        <v>124</v>
      </c>
      <c r="D14" s="17" t="s">
        <v>28</v>
      </c>
      <c r="E14" s="23" t="s">
        <v>125</v>
      </c>
      <c r="F14" s="24" t="s">
        <v>126</v>
      </c>
      <c r="G14" s="25">
        <v>69.103</v>
      </c>
      <c r="H14" s="26">
        <v>0</v>
      </c>
      <c r="I14" s="26">
        <f>ROUND(ROUND(H14,2)*ROUND(G14,3),2)</f>
        <v>0</v>
      </c>
      <c r="O14">
        <f>(I14*21)/100</f>
        <v>0</v>
      </c>
      <c r="P14" t="s">
        <v>28</v>
      </c>
    </row>
    <row r="15" spans="1:5" ht="12.75">
      <c r="A15" s="27" t="s">
        <v>54</v>
      </c>
      <c r="E15" s="28" t="s">
        <v>351</v>
      </c>
    </row>
    <row r="16" spans="1:5" ht="409.5">
      <c r="A16" s="29" t="s">
        <v>56</v>
      </c>
      <c r="E16" s="30" t="s">
        <v>540</v>
      </c>
    </row>
    <row r="17" spans="1:5" ht="25.5">
      <c r="A17" t="s">
        <v>58</v>
      </c>
      <c r="E17" s="28" t="s">
        <v>129</v>
      </c>
    </row>
    <row r="18" spans="1:16" ht="12.75">
      <c r="A18" s="17" t="s">
        <v>49</v>
      </c>
      <c r="B18" s="22" t="s">
        <v>27</v>
      </c>
      <c r="C18" s="22" t="s">
        <v>124</v>
      </c>
      <c r="D18" s="17" t="s">
        <v>37</v>
      </c>
      <c r="E18" s="23" t="s">
        <v>125</v>
      </c>
      <c r="F18" s="24" t="s">
        <v>126</v>
      </c>
      <c r="G18" s="25">
        <v>37.757</v>
      </c>
      <c r="H18" s="26">
        <v>0</v>
      </c>
      <c r="I18" s="26">
        <f>ROUND(ROUND(H18,2)*ROUND(G18,3),2)</f>
        <v>0</v>
      </c>
      <c r="O18">
        <f>(I18*21)/100</f>
        <v>0</v>
      </c>
      <c r="P18" t="s">
        <v>28</v>
      </c>
    </row>
    <row r="19" spans="1:5" ht="12.75">
      <c r="A19" s="27" t="s">
        <v>54</v>
      </c>
      <c r="E19" s="28" t="s">
        <v>541</v>
      </c>
    </row>
    <row r="20" spans="1:5" ht="204">
      <c r="A20" s="29" t="s">
        <v>56</v>
      </c>
      <c r="E20" s="30" t="s">
        <v>542</v>
      </c>
    </row>
    <row r="21" spans="1:5" ht="25.5">
      <c r="A21" t="s">
        <v>58</v>
      </c>
      <c r="E21" s="28" t="s">
        <v>129</v>
      </c>
    </row>
    <row r="22" spans="1:18" ht="12.75" customHeight="1">
      <c r="A22" s="5" t="s">
        <v>47</v>
      </c>
      <c r="B22" s="5"/>
      <c r="C22" s="32" t="s">
        <v>33</v>
      </c>
      <c r="D22" s="5"/>
      <c r="E22" s="20" t="s">
        <v>135</v>
      </c>
      <c r="F22" s="5"/>
      <c r="G22" s="5"/>
      <c r="H22" s="5"/>
      <c r="I22" s="33">
        <f>0+Q22</f>
        <v>0</v>
      </c>
      <c r="O22">
        <f>0+R22</f>
        <v>0</v>
      </c>
      <c r="Q22">
        <f>0+I23+I27+I31+I35+I39+I43+I47+I51+I55+I59+I63+I67</f>
        <v>0</v>
      </c>
      <c r="R22">
        <f>0+O23+O27+O31+O35+O39+O43+O47+O51+O55+O59+O63+O67</f>
        <v>0</v>
      </c>
    </row>
    <row r="23" spans="1:16" ht="25.5">
      <c r="A23" s="17" t="s">
        <v>49</v>
      </c>
      <c r="B23" s="22" t="s">
        <v>37</v>
      </c>
      <c r="C23" s="22" t="s">
        <v>202</v>
      </c>
      <c r="D23" s="17" t="s">
        <v>51</v>
      </c>
      <c r="E23" s="23" t="s">
        <v>203</v>
      </c>
      <c r="F23" s="24" t="s">
        <v>161</v>
      </c>
      <c r="G23" s="25">
        <v>5.742</v>
      </c>
      <c r="H23" s="26">
        <v>0</v>
      </c>
      <c r="I23" s="26">
        <f>ROUND(ROUND(H23,2)*ROUND(G23,3),2)</f>
        <v>0</v>
      </c>
      <c r="O23">
        <f>(I23*21)/100</f>
        <v>0</v>
      </c>
      <c r="P23" t="s">
        <v>28</v>
      </c>
    </row>
    <row r="24" spans="1:5" ht="38.25">
      <c r="A24" s="27" t="s">
        <v>54</v>
      </c>
      <c r="E24" s="28" t="s">
        <v>204</v>
      </c>
    </row>
    <row r="25" spans="1:5" ht="102">
      <c r="A25" s="29" t="s">
        <v>56</v>
      </c>
      <c r="E25" s="30" t="s">
        <v>543</v>
      </c>
    </row>
    <row r="26" spans="1:5" ht="63.75">
      <c r="A26" t="s">
        <v>58</v>
      </c>
      <c r="E26" s="28" t="s">
        <v>141</v>
      </c>
    </row>
    <row r="27" spans="1:16" ht="25.5">
      <c r="A27" s="17" t="s">
        <v>49</v>
      </c>
      <c r="B27" s="22" t="s">
        <v>39</v>
      </c>
      <c r="C27" s="22" t="s">
        <v>322</v>
      </c>
      <c r="D27" s="17" t="s">
        <v>51</v>
      </c>
      <c r="E27" s="23" t="s">
        <v>323</v>
      </c>
      <c r="F27" s="24" t="s">
        <v>161</v>
      </c>
      <c r="G27" s="25">
        <v>5.175</v>
      </c>
      <c r="H27" s="26">
        <v>0</v>
      </c>
      <c r="I27" s="26">
        <f>ROUND(ROUND(H27,2)*ROUND(G27,3),2)</f>
        <v>0</v>
      </c>
      <c r="O27">
        <f>(I27*21)/100</f>
        <v>0</v>
      </c>
      <c r="P27" t="s">
        <v>28</v>
      </c>
    </row>
    <row r="28" spans="1:5" ht="38.25">
      <c r="A28" s="27" t="s">
        <v>54</v>
      </c>
      <c r="E28" s="28" t="s">
        <v>204</v>
      </c>
    </row>
    <row r="29" spans="1:5" ht="102">
      <c r="A29" s="29" t="s">
        <v>56</v>
      </c>
      <c r="E29" s="30" t="s">
        <v>544</v>
      </c>
    </row>
    <row r="30" spans="1:5" ht="63.75">
      <c r="A30" t="s">
        <v>58</v>
      </c>
      <c r="E30" s="28" t="s">
        <v>141</v>
      </c>
    </row>
    <row r="31" spans="1:16" ht="25.5">
      <c r="A31" s="17" t="s">
        <v>49</v>
      </c>
      <c r="B31" s="22" t="s">
        <v>41</v>
      </c>
      <c r="C31" s="22" t="s">
        <v>206</v>
      </c>
      <c r="D31" s="17" t="s">
        <v>51</v>
      </c>
      <c r="E31" s="23" t="s">
        <v>545</v>
      </c>
      <c r="F31" s="24" t="s">
        <v>161</v>
      </c>
      <c r="G31" s="25">
        <v>8.818</v>
      </c>
      <c r="H31" s="26">
        <v>0</v>
      </c>
      <c r="I31" s="26">
        <f>ROUND(ROUND(H31,2)*ROUND(G31,3),2)</f>
        <v>0</v>
      </c>
      <c r="O31">
        <f>(I31*21)/100</f>
        <v>0</v>
      </c>
      <c r="P31" t="s">
        <v>28</v>
      </c>
    </row>
    <row r="32" spans="1:5" ht="38.25">
      <c r="A32" s="27" t="s">
        <v>54</v>
      </c>
      <c r="E32" s="28" t="s">
        <v>204</v>
      </c>
    </row>
    <row r="33" spans="1:5" ht="153">
      <c r="A33" s="29" t="s">
        <v>56</v>
      </c>
      <c r="E33" s="30" t="s">
        <v>546</v>
      </c>
    </row>
    <row r="34" spans="1:5" ht="63.75">
      <c r="A34" t="s">
        <v>58</v>
      </c>
      <c r="E34" s="28" t="s">
        <v>141</v>
      </c>
    </row>
    <row r="35" spans="1:16" ht="25.5">
      <c r="A35" s="17" t="s">
        <v>49</v>
      </c>
      <c r="B35" s="22" t="s">
        <v>81</v>
      </c>
      <c r="C35" s="22" t="s">
        <v>209</v>
      </c>
      <c r="D35" s="17" t="s">
        <v>51</v>
      </c>
      <c r="E35" s="23" t="s">
        <v>210</v>
      </c>
      <c r="F35" s="24" t="s">
        <v>138</v>
      </c>
      <c r="G35" s="25">
        <v>40.5</v>
      </c>
      <c r="H35" s="26">
        <v>0</v>
      </c>
      <c r="I35" s="26">
        <f>ROUND(ROUND(H35,2)*ROUND(G35,3),2)</f>
        <v>0</v>
      </c>
      <c r="O35">
        <f>(I35*21)/100</f>
        <v>0</v>
      </c>
      <c r="P35" t="s">
        <v>28</v>
      </c>
    </row>
    <row r="36" spans="1:5" ht="38.25">
      <c r="A36" s="27" t="s">
        <v>54</v>
      </c>
      <c r="E36" s="28" t="s">
        <v>204</v>
      </c>
    </row>
    <row r="37" spans="1:5" ht="114.75">
      <c r="A37" s="29" t="s">
        <v>56</v>
      </c>
      <c r="E37" s="30" t="s">
        <v>547</v>
      </c>
    </row>
    <row r="38" spans="1:5" ht="63.75">
      <c r="A38" t="s">
        <v>58</v>
      </c>
      <c r="E38" s="28" t="s">
        <v>141</v>
      </c>
    </row>
    <row r="39" spans="1:16" ht="25.5">
      <c r="A39" s="17" t="s">
        <v>49</v>
      </c>
      <c r="B39" s="22" t="s">
        <v>86</v>
      </c>
      <c r="C39" s="22" t="s">
        <v>209</v>
      </c>
      <c r="D39" s="17" t="s">
        <v>33</v>
      </c>
      <c r="E39" s="23" t="s">
        <v>210</v>
      </c>
      <c r="F39" s="24" t="s">
        <v>138</v>
      </c>
      <c r="G39" s="25">
        <v>42</v>
      </c>
      <c r="H39" s="26">
        <v>0</v>
      </c>
      <c r="I39" s="26">
        <f>ROUND(ROUND(H39,2)*ROUND(G39,3),2)</f>
        <v>0</v>
      </c>
      <c r="O39">
        <f>(I39*21)/100</f>
        <v>0</v>
      </c>
      <c r="P39" t="s">
        <v>28</v>
      </c>
    </row>
    <row r="40" spans="1:5" ht="38.25">
      <c r="A40" s="27" t="s">
        <v>54</v>
      </c>
      <c r="E40" s="28" t="s">
        <v>204</v>
      </c>
    </row>
    <row r="41" spans="1:5" ht="102">
      <c r="A41" s="29" t="s">
        <v>56</v>
      </c>
      <c r="E41" s="30" t="s">
        <v>548</v>
      </c>
    </row>
    <row r="42" spans="1:5" ht="63.75">
      <c r="A42" t="s">
        <v>58</v>
      </c>
      <c r="E42" s="28" t="s">
        <v>141</v>
      </c>
    </row>
    <row r="43" spans="1:16" ht="25.5">
      <c r="A43" s="17" t="s">
        <v>49</v>
      </c>
      <c r="B43" s="22" t="s">
        <v>44</v>
      </c>
      <c r="C43" s="22" t="s">
        <v>212</v>
      </c>
      <c r="D43" s="17" t="s">
        <v>51</v>
      </c>
      <c r="E43" s="23" t="s">
        <v>549</v>
      </c>
      <c r="F43" s="24" t="s">
        <v>161</v>
      </c>
      <c r="G43" s="25">
        <v>9.99</v>
      </c>
      <c r="H43" s="26">
        <v>0</v>
      </c>
      <c r="I43" s="26">
        <f>ROUND(ROUND(H43,2)*ROUND(G43,3),2)</f>
        <v>0</v>
      </c>
      <c r="O43">
        <f>(I43*21)/100</f>
        <v>0</v>
      </c>
      <c r="P43" t="s">
        <v>28</v>
      </c>
    </row>
    <row r="44" spans="1:5" ht="38.25">
      <c r="A44" s="27" t="s">
        <v>54</v>
      </c>
      <c r="E44" s="28" t="s">
        <v>204</v>
      </c>
    </row>
    <row r="45" spans="1:5" ht="153">
      <c r="A45" s="29" t="s">
        <v>56</v>
      </c>
      <c r="E45" s="30" t="s">
        <v>550</v>
      </c>
    </row>
    <row r="46" spans="1:5" ht="63.75">
      <c r="A46" t="s">
        <v>58</v>
      </c>
      <c r="E46" s="28" t="s">
        <v>141</v>
      </c>
    </row>
    <row r="47" spans="1:16" ht="25.5">
      <c r="A47" s="17" t="s">
        <v>49</v>
      </c>
      <c r="B47" s="22" t="s">
        <v>46</v>
      </c>
      <c r="C47" s="22" t="s">
        <v>215</v>
      </c>
      <c r="D47" s="17" t="s">
        <v>51</v>
      </c>
      <c r="E47" s="23" t="s">
        <v>216</v>
      </c>
      <c r="F47" s="24" t="s">
        <v>161</v>
      </c>
      <c r="G47" s="25">
        <v>10.35</v>
      </c>
      <c r="H47" s="26">
        <v>0</v>
      </c>
      <c r="I47" s="26">
        <f>ROUND(ROUND(H47,2)*ROUND(G47,3),2)</f>
        <v>0</v>
      </c>
      <c r="O47">
        <f>(I47*21)/100</f>
        <v>0</v>
      </c>
      <c r="P47" t="s">
        <v>28</v>
      </c>
    </row>
    <row r="48" spans="1:5" ht="38.25">
      <c r="A48" s="27" t="s">
        <v>54</v>
      </c>
      <c r="E48" s="28" t="s">
        <v>204</v>
      </c>
    </row>
    <row r="49" spans="1:5" ht="114.75">
      <c r="A49" s="29" t="s">
        <v>56</v>
      </c>
      <c r="E49" s="30" t="s">
        <v>551</v>
      </c>
    </row>
    <row r="50" spans="1:5" ht="369.75">
      <c r="A50" t="s">
        <v>58</v>
      </c>
      <c r="E50" s="28" t="s">
        <v>218</v>
      </c>
    </row>
    <row r="51" spans="1:16" ht="25.5">
      <c r="A51" s="17" t="s">
        <v>49</v>
      </c>
      <c r="B51" s="22" t="s">
        <v>97</v>
      </c>
      <c r="C51" s="22" t="s">
        <v>353</v>
      </c>
      <c r="D51" s="17" t="s">
        <v>51</v>
      </c>
      <c r="E51" s="23" t="s">
        <v>354</v>
      </c>
      <c r="F51" s="24" t="s">
        <v>161</v>
      </c>
      <c r="G51" s="25">
        <v>3.24</v>
      </c>
      <c r="H51" s="26">
        <v>0</v>
      </c>
      <c r="I51" s="26">
        <f>ROUND(ROUND(H51,2)*ROUND(G51,3),2)</f>
        <v>0</v>
      </c>
      <c r="O51">
        <f>(I51*21)/100</f>
        <v>0</v>
      </c>
      <c r="P51" t="s">
        <v>28</v>
      </c>
    </row>
    <row r="52" spans="1:5" ht="38.25">
      <c r="A52" s="27" t="s">
        <v>54</v>
      </c>
      <c r="E52" s="28" t="s">
        <v>204</v>
      </c>
    </row>
    <row r="53" spans="1:5" ht="216.75">
      <c r="A53" s="29" t="s">
        <v>56</v>
      </c>
      <c r="E53" s="30" t="s">
        <v>552</v>
      </c>
    </row>
    <row r="54" spans="1:5" ht="318.75">
      <c r="A54" t="s">
        <v>58</v>
      </c>
      <c r="E54" s="28" t="s">
        <v>356</v>
      </c>
    </row>
    <row r="55" spans="1:16" ht="25.5">
      <c r="A55" s="17" t="s">
        <v>49</v>
      </c>
      <c r="B55" s="22" t="s">
        <v>104</v>
      </c>
      <c r="C55" s="22" t="s">
        <v>357</v>
      </c>
      <c r="D55" s="17" t="s">
        <v>51</v>
      </c>
      <c r="E55" s="23" t="s">
        <v>358</v>
      </c>
      <c r="F55" s="24" t="s">
        <v>161</v>
      </c>
      <c r="G55" s="25">
        <v>38.16</v>
      </c>
      <c r="H55" s="26">
        <v>0</v>
      </c>
      <c r="I55" s="26">
        <f>ROUND(ROUND(H55,2)*ROUND(G55,3),2)</f>
        <v>0</v>
      </c>
      <c r="O55">
        <f>(I55*21)/100</f>
        <v>0</v>
      </c>
      <c r="P55" t="s">
        <v>28</v>
      </c>
    </row>
    <row r="56" spans="1:5" ht="38.25">
      <c r="A56" s="27" t="s">
        <v>54</v>
      </c>
      <c r="E56" s="28" t="s">
        <v>204</v>
      </c>
    </row>
    <row r="57" spans="1:5" ht="153">
      <c r="A57" s="29" t="s">
        <v>56</v>
      </c>
      <c r="E57" s="30" t="s">
        <v>553</v>
      </c>
    </row>
    <row r="58" spans="1:5" ht="318.75">
      <c r="A58" t="s">
        <v>58</v>
      </c>
      <c r="E58" s="28" t="s">
        <v>356</v>
      </c>
    </row>
    <row r="59" spans="1:16" ht="12.75">
      <c r="A59" s="17" t="s">
        <v>49</v>
      </c>
      <c r="B59" s="22" t="s">
        <v>108</v>
      </c>
      <c r="C59" s="22" t="s">
        <v>360</v>
      </c>
      <c r="D59" s="17" t="s">
        <v>51</v>
      </c>
      <c r="E59" s="23" t="s">
        <v>361</v>
      </c>
      <c r="F59" s="24" t="s">
        <v>161</v>
      </c>
      <c r="G59" s="25">
        <v>9.36</v>
      </c>
      <c r="H59" s="26">
        <v>0</v>
      </c>
      <c r="I59" s="26">
        <f>ROUND(ROUND(H59,2)*ROUND(G59,3),2)</f>
        <v>0</v>
      </c>
      <c r="O59">
        <f>(I59*21)/100</f>
        <v>0</v>
      </c>
      <c r="P59" t="s">
        <v>28</v>
      </c>
    </row>
    <row r="60" spans="1:5" ht="12.75">
      <c r="A60" s="27" t="s">
        <v>54</v>
      </c>
      <c r="E60" s="28" t="s">
        <v>362</v>
      </c>
    </row>
    <row r="61" spans="1:5" ht="216.75">
      <c r="A61" s="29" t="s">
        <v>56</v>
      </c>
      <c r="E61" s="30" t="s">
        <v>554</v>
      </c>
    </row>
    <row r="62" spans="1:5" ht="229.5">
      <c r="A62" t="s">
        <v>58</v>
      </c>
      <c r="E62" s="28" t="s">
        <v>364</v>
      </c>
    </row>
    <row r="63" spans="1:16" ht="12.75">
      <c r="A63" s="17" t="s">
        <v>49</v>
      </c>
      <c r="B63" s="22" t="s">
        <v>179</v>
      </c>
      <c r="C63" s="22" t="s">
        <v>365</v>
      </c>
      <c r="D63" s="17" t="s">
        <v>51</v>
      </c>
      <c r="E63" s="23" t="s">
        <v>366</v>
      </c>
      <c r="F63" s="24" t="s">
        <v>161</v>
      </c>
      <c r="G63" s="25">
        <v>3.78</v>
      </c>
      <c r="H63" s="26">
        <v>0</v>
      </c>
      <c r="I63" s="26">
        <f>ROUND(ROUND(H63,2)*ROUND(G63,3),2)</f>
        <v>0</v>
      </c>
      <c r="O63">
        <f>(I63*21)/100</f>
        <v>0</v>
      </c>
      <c r="P63" t="s">
        <v>28</v>
      </c>
    </row>
    <row r="64" spans="1:5" ht="12.75">
      <c r="A64" s="27" t="s">
        <v>54</v>
      </c>
      <c r="E64" s="28" t="s">
        <v>362</v>
      </c>
    </row>
    <row r="65" spans="1:5" ht="102">
      <c r="A65" s="29" t="s">
        <v>56</v>
      </c>
      <c r="E65" s="30" t="s">
        <v>555</v>
      </c>
    </row>
    <row r="66" spans="1:5" ht="293.25">
      <c r="A66" t="s">
        <v>58</v>
      </c>
      <c r="E66" s="28" t="s">
        <v>368</v>
      </c>
    </row>
    <row r="67" spans="1:16" ht="12.75">
      <c r="A67" s="17" t="s">
        <v>49</v>
      </c>
      <c r="B67" s="22" t="s">
        <v>183</v>
      </c>
      <c r="C67" s="22" t="s">
        <v>219</v>
      </c>
      <c r="D67" s="17" t="s">
        <v>51</v>
      </c>
      <c r="E67" s="23" t="s">
        <v>220</v>
      </c>
      <c r="F67" s="24" t="s">
        <v>190</v>
      </c>
      <c r="G67" s="25">
        <v>31.9</v>
      </c>
      <c r="H67" s="26">
        <v>0</v>
      </c>
      <c r="I67" s="26">
        <f>ROUND(ROUND(H67,2)*ROUND(G67,3),2)</f>
        <v>0</v>
      </c>
      <c r="O67">
        <f>(I67*21)/100</f>
        <v>0</v>
      </c>
      <c r="P67" t="s">
        <v>28</v>
      </c>
    </row>
    <row r="68" spans="1:5" ht="12.75">
      <c r="A68" s="27" t="s">
        <v>54</v>
      </c>
      <c r="E68" s="28" t="s">
        <v>51</v>
      </c>
    </row>
    <row r="69" spans="1:5" ht="102">
      <c r="A69" s="29" t="s">
        <v>56</v>
      </c>
      <c r="E69" s="30" t="s">
        <v>556</v>
      </c>
    </row>
    <row r="70" spans="1:5" ht="25.5">
      <c r="A70" t="s">
        <v>58</v>
      </c>
      <c r="E70" s="28" t="s">
        <v>222</v>
      </c>
    </row>
    <row r="71" spans="1:18" ht="12.75" customHeight="1">
      <c r="A71" s="5" t="s">
        <v>47</v>
      </c>
      <c r="B71" s="5"/>
      <c r="C71" s="32" t="s">
        <v>28</v>
      </c>
      <c r="D71" s="5"/>
      <c r="E71" s="20" t="s">
        <v>223</v>
      </c>
      <c r="F71" s="5"/>
      <c r="G71" s="5"/>
      <c r="H71" s="5"/>
      <c r="I71" s="33">
        <f>0+Q71</f>
        <v>0</v>
      </c>
      <c r="O71">
        <f>0+R71</f>
        <v>0</v>
      </c>
      <c r="Q71">
        <f>0+I72+I76</f>
        <v>0</v>
      </c>
      <c r="R71">
        <f>0+O72+O76</f>
        <v>0</v>
      </c>
    </row>
    <row r="72" spans="1:16" ht="12.75">
      <c r="A72" s="17" t="s">
        <v>49</v>
      </c>
      <c r="B72" s="22" t="s">
        <v>187</v>
      </c>
      <c r="C72" s="22" t="s">
        <v>369</v>
      </c>
      <c r="D72" s="17" t="s">
        <v>51</v>
      </c>
      <c r="E72" s="23" t="s">
        <v>370</v>
      </c>
      <c r="F72" s="24" t="s">
        <v>138</v>
      </c>
      <c r="G72" s="25">
        <v>18</v>
      </c>
      <c r="H72" s="26">
        <v>0</v>
      </c>
      <c r="I72" s="26">
        <f>ROUND(ROUND(H72,2)*ROUND(G72,3),2)</f>
        <v>0</v>
      </c>
      <c r="O72">
        <f>(I72*21)/100</f>
        <v>0</v>
      </c>
      <c r="P72" t="s">
        <v>28</v>
      </c>
    </row>
    <row r="73" spans="1:5" ht="153">
      <c r="A73" s="27" t="s">
        <v>54</v>
      </c>
      <c r="E73" s="28" t="s">
        <v>371</v>
      </c>
    </row>
    <row r="74" spans="1:5" ht="114.75">
      <c r="A74" s="29" t="s">
        <v>56</v>
      </c>
      <c r="E74" s="30" t="s">
        <v>557</v>
      </c>
    </row>
    <row r="75" spans="1:5" ht="165.75">
      <c r="A75" t="s">
        <v>58</v>
      </c>
      <c r="E75" s="28" t="s">
        <v>373</v>
      </c>
    </row>
    <row r="76" spans="1:16" ht="12.75">
      <c r="A76" s="17" t="s">
        <v>49</v>
      </c>
      <c r="B76" s="22" t="s">
        <v>251</v>
      </c>
      <c r="C76" s="22" t="s">
        <v>224</v>
      </c>
      <c r="D76" s="17" t="s">
        <v>51</v>
      </c>
      <c r="E76" s="23" t="s">
        <v>225</v>
      </c>
      <c r="F76" s="24" t="s">
        <v>190</v>
      </c>
      <c r="G76" s="25">
        <v>73.6</v>
      </c>
      <c r="H76" s="26">
        <v>0</v>
      </c>
      <c r="I76" s="26">
        <f>ROUND(ROUND(H76,2)*ROUND(G76,3),2)</f>
        <v>0</v>
      </c>
      <c r="O76">
        <f>(I76*21)/100</f>
        <v>0</v>
      </c>
      <c r="P76" t="s">
        <v>28</v>
      </c>
    </row>
    <row r="77" spans="1:5" ht="25.5">
      <c r="A77" s="27" t="s">
        <v>54</v>
      </c>
      <c r="E77" s="28" t="s">
        <v>226</v>
      </c>
    </row>
    <row r="78" spans="1:5" ht="76.5">
      <c r="A78" s="29" t="s">
        <v>56</v>
      </c>
      <c r="E78" s="30" t="s">
        <v>558</v>
      </c>
    </row>
    <row r="79" spans="1:5" ht="102">
      <c r="A79" t="s">
        <v>58</v>
      </c>
      <c r="E79" s="28" t="s">
        <v>228</v>
      </c>
    </row>
    <row r="80" spans="1:18" ht="12.75" customHeight="1">
      <c r="A80" s="5" t="s">
        <v>47</v>
      </c>
      <c r="B80" s="5"/>
      <c r="C80" s="32" t="s">
        <v>39</v>
      </c>
      <c r="D80" s="5"/>
      <c r="E80" s="20" t="s">
        <v>229</v>
      </c>
      <c r="F80" s="5"/>
      <c r="G80" s="5"/>
      <c r="H80" s="5"/>
      <c r="I80" s="33">
        <f>0+Q80</f>
        <v>0</v>
      </c>
      <c r="O80">
        <f>0+R80</f>
        <v>0</v>
      </c>
      <c r="Q80">
        <f>0+I81+I85+I89+I93+I97+I101+I105+I109+I113+I117+I121+I125+I129</f>
        <v>0</v>
      </c>
      <c r="R80">
        <f>0+O81+O85+O89+O93+O97+O101+O105+O109+O113+O117+O121+O125+O129</f>
        <v>0</v>
      </c>
    </row>
    <row r="81" spans="1:16" ht="12.75">
      <c r="A81" s="17" t="s">
        <v>49</v>
      </c>
      <c r="B81" s="22" t="s">
        <v>256</v>
      </c>
      <c r="C81" s="22" t="s">
        <v>230</v>
      </c>
      <c r="D81" s="17" t="s">
        <v>51</v>
      </c>
      <c r="E81" s="23" t="s">
        <v>231</v>
      </c>
      <c r="F81" s="24" t="s">
        <v>190</v>
      </c>
      <c r="G81" s="25">
        <v>31.9</v>
      </c>
      <c r="H81" s="26">
        <v>0</v>
      </c>
      <c r="I81" s="26">
        <f>ROUND(ROUND(H81,2)*ROUND(G81,3),2)</f>
        <v>0</v>
      </c>
      <c r="O81">
        <f>(I81*21)/100</f>
        <v>0</v>
      </c>
      <c r="P81" t="s">
        <v>28</v>
      </c>
    </row>
    <row r="82" spans="1:5" ht="25.5">
      <c r="A82" s="27" t="s">
        <v>54</v>
      </c>
      <c r="E82" s="28" t="s">
        <v>226</v>
      </c>
    </row>
    <row r="83" spans="1:5" ht="89.25">
      <c r="A83" s="29" t="s">
        <v>56</v>
      </c>
      <c r="E83" s="30" t="s">
        <v>559</v>
      </c>
    </row>
    <row r="84" spans="1:5" ht="127.5">
      <c r="A84" t="s">
        <v>58</v>
      </c>
      <c r="E84" s="28" t="s">
        <v>233</v>
      </c>
    </row>
    <row r="85" spans="1:16" ht="12.75">
      <c r="A85" s="17" t="s">
        <v>49</v>
      </c>
      <c r="B85" s="22" t="s">
        <v>261</v>
      </c>
      <c r="C85" s="22" t="s">
        <v>302</v>
      </c>
      <c r="D85" s="17" t="s">
        <v>33</v>
      </c>
      <c r="E85" s="23" t="s">
        <v>303</v>
      </c>
      <c r="F85" s="24" t="s">
        <v>190</v>
      </c>
      <c r="G85" s="25">
        <v>20.7</v>
      </c>
      <c r="H85" s="26">
        <v>0</v>
      </c>
      <c r="I85" s="26">
        <f>ROUND(ROUND(H85,2)*ROUND(G85,3),2)</f>
        <v>0</v>
      </c>
      <c r="O85">
        <f>(I85*21)/100</f>
        <v>0</v>
      </c>
      <c r="P85" t="s">
        <v>28</v>
      </c>
    </row>
    <row r="86" spans="1:5" ht="25.5">
      <c r="A86" s="27" t="s">
        <v>54</v>
      </c>
      <c r="E86" s="28" t="s">
        <v>226</v>
      </c>
    </row>
    <row r="87" spans="1:5" ht="89.25">
      <c r="A87" s="29" t="s">
        <v>56</v>
      </c>
      <c r="E87" s="30" t="s">
        <v>560</v>
      </c>
    </row>
    <row r="88" spans="1:5" ht="51">
      <c r="A88" t="s">
        <v>58</v>
      </c>
      <c r="E88" s="28" t="s">
        <v>237</v>
      </c>
    </row>
    <row r="89" spans="1:16" ht="12.75">
      <c r="A89" s="17" t="s">
        <v>49</v>
      </c>
      <c r="B89" s="22" t="s">
        <v>265</v>
      </c>
      <c r="C89" s="22" t="s">
        <v>234</v>
      </c>
      <c r="D89" s="17" t="s">
        <v>51</v>
      </c>
      <c r="E89" s="23" t="s">
        <v>235</v>
      </c>
      <c r="F89" s="24" t="s">
        <v>190</v>
      </c>
      <c r="G89" s="25">
        <v>31.9</v>
      </c>
      <c r="H89" s="26">
        <v>0</v>
      </c>
      <c r="I89" s="26">
        <f>ROUND(ROUND(H89,2)*ROUND(G89,3),2)</f>
        <v>0</v>
      </c>
      <c r="O89">
        <f>(I89*21)/100</f>
        <v>0</v>
      </c>
      <c r="P89" t="s">
        <v>28</v>
      </c>
    </row>
    <row r="90" spans="1:5" ht="25.5">
      <c r="A90" s="27" t="s">
        <v>54</v>
      </c>
      <c r="E90" s="28" t="s">
        <v>226</v>
      </c>
    </row>
    <row r="91" spans="1:5" ht="89.25">
      <c r="A91" s="29" t="s">
        <v>56</v>
      </c>
      <c r="E91" s="30" t="s">
        <v>561</v>
      </c>
    </row>
    <row r="92" spans="1:5" ht="51">
      <c r="A92" t="s">
        <v>58</v>
      </c>
      <c r="E92" s="28" t="s">
        <v>237</v>
      </c>
    </row>
    <row r="93" spans="1:16" ht="12.75">
      <c r="A93" s="17" t="s">
        <v>49</v>
      </c>
      <c r="B93" s="22" t="s">
        <v>269</v>
      </c>
      <c r="C93" s="22" t="s">
        <v>238</v>
      </c>
      <c r="D93" s="17" t="s">
        <v>51</v>
      </c>
      <c r="E93" s="23" t="s">
        <v>239</v>
      </c>
      <c r="F93" s="24" t="s">
        <v>190</v>
      </c>
      <c r="G93" s="25">
        <v>40.9</v>
      </c>
      <c r="H93" s="26">
        <v>0</v>
      </c>
      <c r="I93" s="26">
        <f>ROUND(ROUND(H93,2)*ROUND(G93,3),2)</f>
        <v>0</v>
      </c>
      <c r="O93">
        <f>(I93*21)/100</f>
        <v>0</v>
      </c>
      <c r="P93" t="s">
        <v>28</v>
      </c>
    </row>
    <row r="94" spans="1:5" ht="25.5">
      <c r="A94" s="27" t="s">
        <v>54</v>
      </c>
      <c r="E94" s="28" t="s">
        <v>226</v>
      </c>
    </row>
    <row r="95" spans="1:5" ht="153">
      <c r="A95" s="29" t="s">
        <v>56</v>
      </c>
      <c r="E95" s="30" t="s">
        <v>562</v>
      </c>
    </row>
    <row r="96" spans="1:5" ht="51">
      <c r="A96" t="s">
        <v>58</v>
      </c>
      <c r="E96" s="28" t="s">
        <v>237</v>
      </c>
    </row>
    <row r="97" spans="1:16" ht="12.75">
      <c r="A97" s="17" t="s">
        <v>49</v>
      </c>
      <c r="B97" s="22" t="s">
        <v>274</v>
      </c>
      <c r="C97" s="22" t="s">
        <v>241</v>
      </c>
      <c r="D97" s="17" t="s">
        <v>33</v>
      </c>
      <c r="E97" s="23" t="s">
        <v>242</v>
      </c>
      <c r="F97" s="24" t="s">
        <v>190</v>
      </c>
      <c r="G97" s="25">
        <v>40.9</v>
      </c>
      <c r="H97" s="26">
        <v>0</v>
      </c>
      <c r="I97" s="26">
        <f>ROUND(ROUND(H97,2)*ROUND(G97,3),2)</f>
        <v>0</v>
      </c>
      <c r="O97">
        <f>(I97*21)/100</f>
        <v>0</v>
      </c>
      <c r="P97" t="s">
        <v>28</v>
      </c>
    </row>
    <row r="98" spans="1:5" ht="25.5">
      <c r="A98" s="27" t="s">
        <v>54</v>
      </c>
      <c r="E98" s="28" t="s">
        <v>226</v>
      </c>
    </row>
    <row r="99" spans="1:5" ht="153">
      <c r="A99" s="29" t="s">
        <v>56</v>
      </c>
      <c r="E99" s="30" t="s">
        <v>563</v>
      </c>
    </row>
    <row r="100" spans="1:5" ht="51">
      <c r="A100" t="s">
        <v>58</v>
      </c>
      <c r="E100" s="28" t="s">
        <v>237</v>
      </c>
    </row>
    <row r="101" spans="1:16" ht="12.75">
      <c r="A101" s="17" t="s">
        <v>49</v>
      </c>
      <c r="B101" s="22" t="s">
        <v>279</v>
      </c>
      <c r="C101" s="22" t="s">
        <v>244</v>
      </c>
      <c r="D101" s="17" t="s">
        <v>51</v>
      </c>
      <c r="E101" s="23" t="s">
        <v>245</v>
      </c>
      <c r="F101" s="24" t="s">
        <v>190</v>
      </c>
      <c r="G101" s="25">
        <v>31.9</v>
      </c>
      <c r="H101" s="26">
        <v>0</v>
      </c>
      <c r="I101" s="26">
        <f>ROUND(ROUND(H101,2)*ROUND(G101,3),2)</f>
        <v>0</v>
      </c>
      <c r="O101">
        <f>(I101*21)/100</f>
        <v>0</v>
      </c>
      <c r="P101" t="s">
        <v>28</v>
      </c>
    </row>
    <row r="102" spans="1:5" ht="25.5">
      <c r="A102" s="27" t="s">
        <v>54</v>
      </c>
      <c r="E102" s="28" t="s">
        <v>226</v>
      </c>
    </row>
    <row r="103" spans="1:5" ht="76.5">
      <c r="A103" s="29" t="s">
        <v>56</v>
      </c>
      <c r="E103" s="30" t="s">
        <v>564</v>
      </c>
    </row>
    <row r="104" spans="1:5" ht="51">
      <c r="A104" t="s">
        <v>58</v>
      </c>
      <c r="E104" s="28" t="s">
        <v>247</v>
      </c>
    </row>
    <row r="105" spans="1:16" ht="12.75">
      <c r="A105" s="17" t="s">
        <v>49</v>
      </c>
      <c r="B105" s="22" t="s">
        <v>282</v>
      </c>
      <c r="C105" s="22" t="s">
        <v>248</v>
      </c>
      <c r="D105" s="17" t="s">
        <v>51</v>
      </c>
      <c r="E105" s="23" t="s">
        <v>249</v>
      </c>
      <c r="F105" s="24" t="s">
        <v>190</v>
      </c>
      <c r="G105" s="25">
        <v>63.8</v>
      </c>
      <c r="H105" s="26">
        <v>0</v>
      </c>
      <c r="I105" s="26">
        <f>ROUND(ROUND(H105,2)*ROUND(G105,3),2)</f>
        <v>0</v>
      </c>
      <c r="O105">
        <f>(I105*21)/100</f>
        <v>0</v>
      </c>
      <c r="P105" t="s">
        <v>28</v>
      </c>
    </row>
    <row r="106" spans="1:5" ht="25.5">
      <c r="A106" s="27" t="s">
        <v>54</v>
      </c>
      <c r="E106" s="28" t="s">
        <v>226</v>
      </c>
    </row>
    <row r="107" spans="1:5" ht="89.25">
      <c r="A107" s="29" t="s">
        <v>56</v>
      </c>
      <c r="E107" s="30" t="s">
        <v>565</v>
      </c>
    </row>
    <row r="108" spans="1:5" ht="51">
      <c r="A108" t="s">
        <v>58</v>
      </c>
      <c r="E108" s="28" t="s">
        <v>247</v>
      </c>
    </row>
    <row r="109" spans="1:16" ht="12.75">
      <c r="A109" s="17" t="s">
        <v>49</v>
      </c>
      <c r="B109" s="22" t="s">
        <v>286</v>
      </c>
      <c r="C109" s="22" t="s">
        <v>252</v>
      </c>
      <c r="D109" s="17" t="s">
        <v>51</v>
      </c>
      <c r="E109" s="23" t="s">
        <v>253</v>
      </c>
      <c r="F109" s="24" t="s">
        <v>190</v>
      </c>
      <c r="G109" s="25">
        <v>20.82</v>
      </c>
      <c r="H109" s="26">
        <v>0</v>
      </c>
      <c r="I109" s="26">
        <f>ROUND(ROUND(H109,2)*ROUND(G109,3),2)</f>
        <v>0</v>
      </c>
      <c r="O109">
        <f>(I109*21)/100</f>
        <v>0</v>
      </c>
      <c r="P109" t="s">
        <v>28</v>
      </c>
    </row>
    <row r="110" spans="1:5" ht="12.75">
      <c r="A110" s="27" t="s">
        <v>54</v>
      </c>
      <c r="E110" s="28" t="s">
        <v>51</v>
      </c>
    </row>
    <row r="111" spans="1:5" ht="140.25">
      <c r="A111" s="29" t="s">
        <v>56</v>
      </c>
      <c r="E111" s="30" t="s">
        <v>566</v>
      </c>
    </row>
    <row r="112" spans="1:5" ht="51">
      <c r="A112" t="s">
        <v>58</v>
      </c>
      <c r="E112" s="28" t="s">
        <v>255</v>
      </c>
    </row>
    <row r="113" spans="1:16" ht="12.75">
      <c r="A113" s="17" t="s">
        <v>49</v>
      </c>
      <c r="B113" s="22" t="s">
        <v>290</v>
      </c>
      <c r="C113" s="22" t="s">
        <v>567</v>
      </c>
      <c r="D113" s="17" t="s">
        <v>51</v>
      </c>
      <c r="E113" s="23" t="s">
        <v>568</v>
      </c>
      <c r="F113" s="24" t="s">
        <v>190</v>
      </c>
      <c r="G113" s="25">
        <v>31.9</v>
      </c>
      <c r="H113" s="26">
        <v>0</v>
      </c>
      <c r="I113" s="26">
        <f>ROUND(ROUND(H113,2)*ROUND(G113,3),2)</f>
        <v>0</v>
      </c>
      <c r="O113">
        <f>(I113*21)/100</f>
        <v>0</v>
      </c>
      <c r="P113" t="s">
        <v>28</v>
      </c>
    </row>
    <row r="114" spans="1:5" ht="25.5">
      <c r="A114" s="27" t="s">
        <v>54</v>
      </c>
      <c r="E114" s="28" t="s">
        <v>226</v>
      </c>
    </row>
    <row r="115" spans="1:5" ht="76.5">
      <c r="A115" s="29" t="s">
        <v>56</v>
      </c>
      <c r="E115" s="30" t="s">
        <v>569</v>
      </c>
    </row>
    <row r="116" spans="1:5" ht="140.25">
      <c r="A116" t="s">
        <v>58</v>
      </c>
      <c r="E116" s="28" t="s">
        <v>260</v>
      </c>
    </row>
    <row r="117" spans="1:16" ht="12.75">
      <c r="A117" s="17" t="s">
        <v>49</v>
      </c>
      <c r="B117" s="22" t="s">
        <v>570</v>
      </c>
      <c r="C117" s="22" t="s">
        <v>571</v>
      </c>
      <c r="D117" s="17" t="s">
        <v>51</v>
      </c>
      <c r="E117" s="23" t="s">
        <v>572</v>
      </c>
      <c r="F117" s="24" t="s">
        <v>190</v>
      </c>
      <c r="G117" s="25">
        <v>99.9</v>
      </c>
      <c r="H117" s="26">
        <v>0</v>
      </c>
      <c r="I117" s="26">
        <f>ROUND(ROUND(H117,2)*ROUND(G117,3),2)</f>
        <v>0</v>
      </c>
      <c r="O117">
        <f>(I117*21)/100</f>
        <v>0</v>
      </c>
      <c r="P117" t="s">
        <v>28</v>
      </c>
    </row>
    <row r="118" spans="1:5" ht="25.5">
      <c r="A118" s="27" t="s">
        <v>54</v>
      </c>
      <c r="E118" s="28" t="s">
        <v>226</v>
      </c>
    </row>
    <row r="119" spans="1:5" ht="140.25">
      <c r="A119" s="29" t="s">
        <v>56</v>
      </c>
      <c r="E119" s="30" t="s">
        <v>573</v>
      </c>
    </row>
    <row r="120" spans="1:5" ht="140.25">
      <c r="A120" t="s">
        <v>58</v>
      </c>
      <c r="E120" s="28" t="s">
        <v>260</v>
      </c>
    </row>
    <row r="121" spans="1:16" ht="12.75">
      <c r="A121" s="17" t="s">
        <v>49</v>
      </c>
      <c r="B121" s="22" t="s">
        <v>574</v>
      </c>
      <c r="C121" s="22" t="s">
        <v>266</v>
      </c>
      <c r="D121" s="17" t="s">
        <v>51</v>
      </c>
      <c r="E121" s="23" t="s">
        <v>267</v>
      </c>
      <c r="F121" s="24" t="s">
        <v>190</v>
      </c>
      <c r="G121" s="25">
        <v>99.9</v>
      </c>
      <c r="H121" s="26">
        <v>0</v>
      </c>
      <c r="I121" s="26">
        <f>ROUND(ROUND(H121,2)*ROUND(G121,3),2)</f>
        <v>0</v>
      </c>
      <c r="O121">
        <f>(I121*21)/100</f>
        <v>0</v>
      </c>
      <c r="P121" t="s">
        <v>28</v>
      </c>
    </row>
    <row r="122" spans="1:5" ht="25.5">
      <c r="A122" s="27" t="s">
        <v>54</v>
      </c>
      <c r="E122" s="28" t="s">
        <v>226</v>
      </c>
    </row>
    <row r="123" spans="1:5" ht="140.25">
      <c r="A123" s="29" t="s">
        <v>56</v>
      </c>
      <c r="E123" s="30" t="s">
        <v>575</v>
      </c>
    </row>
    <row r="124" spans="1:5" ht="140.25">
      <c r="A124" t="s">
        <v>58</v>
      </c>
      <c r="E124" s="28" t="s">
        <v>260</v>
      </c>
    </row>
    <row r="125" spans="1:16" ht="12.75">
      <c r="A125" s="17" t="s">
        <v>49</v>
      </c>
      <c r="B125" s="22" t="s">
        <v>576</v>
      </c>
      <c r="C125" s="22" t="s">
        <v>305</v>
      </c>
      <c r="D125" s="17" t="s">
        <v>51</v>
      </c>
      <c r="E125" s="23" t="s">
        <v>306</v>
      </c>
      <c r="F125" s="24" t="s">
        <v>190</v>
      </c>
      <c r="G125" s="25">
        <v>20.7</v>
      </c>
      <c r="H125" s="26">
        <v>0</v>
      </c>
      <c r="I125" s="26">
        <f>ROUND(ROUND(H125,2)*ROUND(G125,3),2)</f>
        <v>0</v>
      </c>
      <c r="O125">
        <f>(I125*21)/100</f>
        <v>0</v>
      </c>
      <c r="P125" t="s">
        <v>28</v>
      </c>
    </row>
    <row r="126" spans="1:5" ht="25.5">
      <c r="A126" s="27" t="s">
        <v>54</v>
      </c>
      <c r="E126" s="28" t="s">
        <v>226</v>
      </c>
    </row>
    <row r="127" spans="1:5" ht="76.5">
      <c r="A127" s="29" t="s">
        <v>56</v>
      </c>
      <c r="E127" s="30" t="s">
        <v>577</v>
      </c>
    </row>
    <row r="128" spans="1:5" ht="165.75">
      <c r="A128" t="s">
        <v>58</v>
      </c>
      <c r="E128" s="28" t="s">
        <v>308</v>
      </c>
    </row>
    <row r="129" spans="1:16" ht="12.75">
      <c r="A129" s="17" t="s">
        <v>49</v>
      </c>
      <c r="B129" s="22" t="s">
        <v>578</v>
      </c>
      <c r="C129" s="22" t="s">
        <v>270</v>
      </c>
      <c r="D129" s="17" t="s">
        <v>51</v>
      </c>
      <c r="E129" s="23" t="s">
        <v>271</v>
      </c>
      <c r="F129" s="24" t="s">
        <v>138</v>
      </c>
      <c r="G129" s="25">
        <v>9.3</v>
      </c>
      <c r="H129" s="26">
        <v>0</v>
      </c>
      <c r="I129" s="26">
        <f>ROUND(ROUND(H129,2)*ROUND(G129,3),2)</f>
        <v>0</v>
      </c>
      <c r="O129">
        <f>(I129*21)/100</f>
        <v>0</v>
      </c>
      <c r="P129" t="s">
        <v>28</v>
      </c>
    </row>
    <row r="130" spans="1:5" ht="25.5">
      <c r="A130" s="27" t="s">
        <v>54</v>
      </c>
      <c r="E130" s="28" t="s">
        <v>226</v>
      </c>
    </row>
    <row r="131" spans="1:5" ht="89.25">
      <c r="A131" s="29" t="s">
        <v>56</v>
      </c>
      <c r="E131" s="30" t="s">
        <v>579</v>
      </c>
    </row>
    <row r="132" spans="1:5" ht="38.25">
      <c r="A132" t="s">
        <v>58</v>
      </c>
      <c r="E132" s="28" t="s">
        <v>273</v>
      </c>
    </row>
    <row r="133" spans="1:18" ht="12.75" customHeight="1">
      <c r="A133" s="5" t="s">
        <v>47</v>
      </c>
      <c r="B133" s="5"/>
      <c r="C133" s="32" t="s">
        <v>86</v>
      </c>
      <c r="D133" s="5"/>
      <c r="E133" s="20" t="s">
        <v>374</v>
      </c>
      <c r="F133" s="5"/>
      <c r="G133" s="5"/>
      <c r="H133" s="5"/>
      <c r="I133" s="33">
        <f>0+Q133</f>
        <v>0</v>
      </c>
      <c r="O133">
        <f>0+R133</f>
        <v>0</v>
      </c>
      <c r="Q133">
        <f>0+I134+I138+I142+I146+I150</f>
        <v>0</v>
      </c>
      <c r="R133">
        <f>0+O134+O138+O142+O146+O150</f>
        <v>0</v>
      </c>
    </row>
    <row r="134" spans="1:16" ht="12.75">
      <c r="A134" s="17" t="s">
        <v>49</v>
      </c>
      <c r="B134" s="22" t="s">
        <v>580</v>
      </c>
      <c r="C134" s="22" t="s">
        <v>375</v>
      </c>
      <c r="D134" s="17" t="s">
        <v>51</v>
      </c>
      <c r="E134" s="23" t="s">
        <v>376</v>
      </c>
      <c r="F134" s="24" t="s">
        <v>138</v>
      </c>
      <c r="G134" s="25">
        <v>24</v>
      </c>
      <c r="H134" s="26">
        <v>0</v>
      </c>
      <c r="I134" s="26">
        <f>ROUND(ROUND(H134,2)*ROUND(G134,3),2)</f>
        <v>0</v>
      </c>
      <c r="O134">
        <f>(I134*21)/100</f>
        <v>0</v>
      </c>
      <c r="P134" t="s">
        <v>28</v>
      </c>
    </row>
    <row r="135" spans="1:5" ht="12.75">
      <c r="A135" s="27" t="s">
        <v>54</v>
      </c>
      <c r="E135" s="28" t="s">
        <v>377</v>
      </c>
    </row>
    <row r="136" spans="1:5" ht="76.5">
      <c r="A136" s="29" t="s">
        <v>56</v>
      </c>
      <c r="E136" s="30" t="s">
        <v>581</v>
      </c>
    </row>
    <row r="137" spans="1:5" ht="255">
      <c r="A137" t="s">
        <v>58</v>
      </c>
      <c r="E137" s="28" t="s">
        <v>379</v>
      </c>
    </row>
    <row r="138" spans="1:16" ht="12.75">
      <c r="A138" s="17" t="s">
        <v>49</v>
      </c>
      <c r="B138" s="22" t="s">
        <v>582</v>
      </c>
      <c r="C138" s="22" t="s">
        <v>583</v>
      </c>
      <c r="D138" s="17" t="s">
        <v>51</v>
      </c>
      <c r="E138" s="23" t="s">
        <v>584</v>
      </c>
      <c r="F138" s="24" t="s">
        <v>73</v>
      </c>
      <c r="G138" s="25">
        <v>1</v>
      </c>
      <c r="H138" s="26">
        <v>0</v>
      </c>
      <c r="I138" s="26">
        <f>ROUND(ROUND(H138,2)*ROUND(G138,3),2)</f>
        <v>0</v>
      </c>
      <c r="O138">
        <f>(I138*21)/100</f>
        <v>0</v>
      </c>
      <c r="P138" t="s">
        <v>28</v>
      </c>
    </row>
    <row r="139" spans="1:5" ht="25.5">
      <c r="A139" s="27" t="s">
        <v>54</v>
      </c>
      <c r="E139" s="28" t="s">
        <v>226</v>
      </c>
    </row>
    <row r="140" spans="1:5" ht="76.5">
      <c r="A140" s="29" t="s">
        <v>56</v>
      </c>
      <c r="E140" s="30" t="s">
        <v>585</v>
      </c>
    </row>
    <row r="141" spans="1:5" ht="408">
      <c r="A141" t="s">
        <v>58</v>
      </c>
      <c r="E141" s="28" t="s">
        <v>586</v>
      </c>
    </row>
    <row r="142" spans="1:16" ht="12.75">
      <c r="A142" s="17" t="s">
        <v>49</v>
      </c>
      <c r="B142" s="22" t="s">
        <v>587</v>
      </c>
      <c r="C142" s="22" t="s">
        <v>384</v>
      </c>
      <c r="D142" s="17" t="s">
        <v>51</v>
      </c>
      <c r="E142" s="23" t="s">
        <v>385</v>
      </c>
      <c r="F142" s="24" t="s">
        <v>73</v>
      </c>
      <c r="G142" s="25">
        <v>1</v>
      </c>
      <c r="H142" s="26">
        <v>0</v>
      </c>
      <c r="I142" s="26">
        <f>ROUND(ROUND(H142,2)*ROUND(G142,3),2)</f>
        <v>0</v>
      </c>
      <c r="O142">
        <f>(I142*21)/100</f>
        <v>0</v>
      </c>
      <c r="P142" t="s">
        <v>28</v>
      </c>
    </row>
    <row r="143" spans="1:5" ht="12.75">
      <c r="A143" s="27" t="s">
        <v>54</v>
      </c>
      <c r="E143" s="28" t="s">
        <v>51</v>
      </c>
    </row>
    <row r="144" spans="1:5" ht="76.5">
      <c r="A144" s="29" t="s">
        <v>56</v>
      </c>
      <c r="E144" s="30" t="s">
        <v>588</v>
      </c>
    </row>
    <row r="145" spans="1:5" ht="76.5">
      <c r="A145" t="s">
        <v>58</v>
      </c>
      <c r="E145" s="28" t="s">
        <v>387</v>
      </c>
    </row>
    <row r="146" spans="1:16" ht="12.75">
      <c r="A146" s="17" t="s">
        <v>49</v>
      </c>
      <c r="B146" s="22" t="s">
        <v>589</v>
      </c>
      <c r="C146" s="22" t="s">
        <v>388</v>
      </c>
      <c r="D146" s="17" t="s">
        <v>51</v>
      </c>
      <c r="E146" s="23" t="s">
        <v>389</v>
      </c>
      <c r="F146" s="24" t="s">
        <v>73</v>
      </c>
      <c r="G146" s="25">
        <v>2</v>
      </c>
      <c r="H146" s="26">
        <v>0</v>
      </c>
      <c r="I146" s="26">
        <f>ROUND(ROUND(H146,2)*ROUND(G146,3),2)</f>
        <v>0</v>
      </c>
      <c r="O146">
        <f>(I146*21)/100</f>
        <v>0</v>
      </c>
      <c r="P146" t="s">
        <v>28</v>
      </c>
    </row>
    <row r="147" spans="1:5" ht="12.75">
      <c r="A147" s="27" t="s">
        <v>54</v>
      </c>
      <c r="E147" s="28" t="s">
        <v>590</v>
      </c>
    </row>
    <row r="148" spans="1:5" ht="89.25">
      <c r="A148" s="29" t="s">
        <v>56</v>
      </c>
      <c r="E148" s="30" t="s">
        <v>591</v>
      </c>
    </row>
    <row r="149" spans="1:5" ht="38.25">
      <c r="A149" t="s">
        <v>58</v>
      </c>
      <c r="E149" s="28" t="s">
        <v>392</v>
      </c>
    </row>
    <row r="150" spans="1:16" ht="12.75">
      <c r="A150" s="17" t="s">
        <v>49</v>
      </c>
      <c r="B150" s="22" t="s">
        <v>592</v>
      </c>
      <c r="C150" s="22" t="s">
        <v>396</v>
      </c>
      <c r="D150" s="17" t="s">
        <v>51</v>
      </c>
      <c r="E150" s="23" t="s">
        <v>397</v>
      </c>
      <c r="F150" s="24" t="s">
        <v>138</v>
      </c>
      <c r="G150" s="25">
        <v>24</v>
      </c>
      <c r="H150" s="26">
        <v>0</v>
      </c>
      <c r="I150" s="26">
        <f>ROUND(ROUND(H150,2)*ROUND(G150,3),2)</f>
        <v>0</v>
      </c>
      <c r="O150">
        <f>(I150*21)/100</f>
        <v>0</v>
      </c>
      <c r="P150" t="s">
        <v>28</v>
      </c>
    </row>
    <row r="151" spans="1:5" ht="12.75">
      <c r="A151" s="27" t="s">
        <v>54</v>
      </c>
      <c r="E151" s="28" t="s">
        <v>593</v>
      </c>
    </row>
    <row r="152" spans="1:5" ht="102">
      <c r="A152" s="29" t="s">
        <v>56</v>
      </c>
      <c r="E152" s="30" t="s">
        <v>594</v>
      </c>
    </row>
    <row r="153" spans="1:5" ht="89.25">
      <c r="A153" t="s">
        <v>58</v>
      </c>
      <c r="E153" s="28" t="s">
        <v>174</v>
      </c>
    </row>
    <row r="154" spans="1:18" ht="12.75" customHeight="1">
      <c r="A154" s="5" t="s">
        <v>47</v>
      </c>
      <c r="B154" s="5"/>
      <c r="C154" s="32" t="s">
        <v>44</v>
      </c>
      <c r="D154" s="5"/>
      <c r="E154" s="20" t="s">
        <v>142</v>
      </c>
      <c r="F154" s="5"/>
      <c r="G154" s="5"/>
      <c r="H154" s="5"/>
      <c r="I154" s="33">
        <f>0+Q154</f>
        <v>0</v>
      </c>
      <c r="O154">
        <f>0+R154</f>
        <v>0</v>
      </c>
      <c r="Q154">
        <f>0+I155+I159+I163+I167+I171+I175+I179+I183+I187+I191</f>
        <v>0</v>
      </c>
      <c r="R154">
        <f>0+O155+O159+O163+O167+O171+O175+O179+O183+O187+O191</f>
        <v>0</v>
      </c>
    </row>
    <row r="155" spans="1:16" ht="25.5">
      <c r="A155" s="17" t="s">
        <v>49</v>
      </c>
      <c r="B155" s="22" t="s">
        <v>595</v>
      </c>
      <c r="C155" s="22" t="s">
        <v>401</v>
      </c>
      <c r="D155" s="17" t="s">
        <v>51</v>
      </c>
      <c r="E155" s="23" t="s">
        <v>402</v>
      </c>
      <c r="F155" s="24" t="s">
        <v>73</v>
      </c>
      <c r="G155" s="25">
        <v>2</v>
      </c>
      <c r="H155" s="26">
        <v>0</v>
      </c>
      <c r="I155" s="26">
        <f>ROUND(ROUND(H155,2)*ROUND(G155,3),2)</f>
        <v>0</v>
      </c>
      <c r="O155">
        <f>(I155*21)/100</f>
        <v>0</v>
      </c>
      <c r="P155" t="s">
        <v>28</v>
      </c>
    </row>
    <row r="156" spans="1:5" ht="12.75">
      <c r="A156" s="27" t="s">
        <v>54</v>
      </c>
      <c r="E156" s="28" t="s">
        <v>51</v>
      </c>
    </row>
    <row r="157" spans="1:5" ht="38.25">
      <c r="A157" s="29" t="s">
        <v>56</v>
      </c>
      <c r="E157" s="30" t="s">
        <v>596</v>
      </c>
    </row>
    <row r="158" spans="1:5" ht="25.5">
      <c r="A158" t="s">
        <v>58</v>
      </c>
      <c r="E158" s="28" t="s">
        <v>405</v>
      </c>
    </row>
    <row r="159" spans="1:16" ht="25.5">
      <c r="A159" s="17" t="s">
        <v>49</v>
      </c>
      <c r="B159" s="22" t="s">
        <v>597</v>
      </c>
      <c r="C159" s="22" t="s">
        <v>406</v>
      </c>
      <c r="D159" s="17" t="s">
        <v>51</v>
      </c>
      <c r="E159" s="23" t="s">
        <v>407</v>
      </c>
      <c r="F159" s="24" t="s">
        <v>73</v>
      </c>
      <c r="G159" s="25">
        <v>2</v>
      </c>
      <c r="H159" s="26">
        <v>0</v>
      </c>
      <c r="I159" s="26">
        <f>ROUND(ROUND(H159,2)*ROUND(G159,3),2)</f>
        <v>0</v>
      </c>
      <c r="O159">
        <f>(I159*21)/100</f>
        <v>0</v>
      </c>
      <c r="P159" t="s">
        <v>28</v>
      </c>
    </row>
    <row r="160" spans="1:5" ht="12.75">
      <c r="A160" s="27" t="s">
        <v>54</v>
      </c>
      <c r="E160" s="28" t="s">
        <v>51</v>
      </c>
    </row>
    <row r="161" spans="1:5" ht="38.25">
      <c r="A161" s="29" t="s">
        <v>56</v>
      </c>
      <c r="E161" s="30" t="s">
        <v>598</v>
      </c>
    </row>
    <row r="162" spans="1:5" ht="25.5">
      <c r="A162" t="s">
        <v>58</v>
      </c>
      <c r="E162" s="28" t="s">
        <v>409</v>
      </c>
    </row>
    <row r="163" spans="1:16" ht="25.5">
      <c r="A163" s="17" t="s">
        <v>49</v>
      </c>
      <c r="B163" s="22" t="s">
        <v>599</v>
      </c>
      <c r="C163" s="22" t="s">
        <v>410</v>
      </c>
      <c r="D163" s="17" t="s">
        <v>51</v>
      </c>
      <c r="E163" s="23" t="s">
        <v>411</v>
      </c>
      <c r="F163" s="24" t="s">
        <v>73</v>
      </c>
      <c r="G163" s="25">
        <v>2</v>
      </c>
      <c r="H163" s="26">
        <v>0</v>
      </c>
      <c r="I163" s="26">
        <f>ROUND(ROUND(H163,2)*ROUND(G163,3),2)</f>
        <v>0</v>
      </c>
      <c r="O163">
        <f>(I163*21)/100</f>
        <v>0</v>
      </c>
      <c r="P163" t="s">
        <v>28</v>
      </c>
    </row>
    <row r="164" spans="1:5" ht="25.5">
      <c r="A164" s="27" t="s">
        <v>54</v>
      </c>
      <c r="E164" s="28" t="s">
        <v>226</v>
      </c>
    </row>
    <row r="165" spans="1:5" ht="38.25">
      <c r="A165" s="29" t="s">
        <v>56</v>
      </c>
      <c r="E165" s="30" t="s">
        <v>598</v>
      </c>
    </row>
    <row r="166" spans="1:5" ht="38.25">
      <c r="A166" t="s">
        <v>58</v>
      </c>
      <c r="E166" s="28" t="s">
        <v>413</v>
      </c>
    </row>
    <row r="167" spans="1:16" ht="12.75">
      <c r="A167" s="17" t="s">
        <v>49</v>
      </c>
      <c r="B167" s="22" t="s">
        <v>600</v>
      </c>
      <c r="C167" s="22" t="s">
        <v>414</v>
      </c>
      <c r="D167" s="17" t="s">
        <v>51</v>
      </c>
      <c r="E167" s="23" t="s">
        <v>415</v>
      </c>
      <c r="F167" s="24" t="s">
        <v>73</v>
      </c>
      <c r="G167" s="25">
        <v>2</v>
      </c>
      <c r="H167" s="26">
        <v>0</v>
      </c>
      <c r="I167" s="26">
        <f>ROUND(ROUND(H167,2)*ROUND(G167,3),2)</f>
        <v>0</v>
      </c>
      <c r="O167">
        <f>(I167*21)/100</f>
        <v>0</v>
      </c>
      <c r="P167" t="s">
        <v>28</v>
      </c>
    </row>
    <row r="168" spans="1:5" ht="12.75">
      <c r="A168" s="27" t="s">
        <v>54</v>
      </c>
      <c r="E168" s="28" t="s">
        <v>51</v>
      </c>
    </row>
    <row r="169" spans="1:5" ht="38.25">
      <c r="A169" s="29" t="s">
        <v>56</v>
      </c>
      <c r="E169" s="30" t="s">
        <v>601</v>
      </c>
    </row>
    <row r="170" spans="1:5" ht="25.5">
      <c r="A170" t="s">
        <v>58</v>
      </c>
      <c r="E170" s="28" t="s">
        <v>405</v>
      </c>
    </row>
    <row r="171" spans="1:16" ht="25.5">
      <c r="A171" s="17" t="s">
        <v>49</v>
      </c>
      <c r="B171" s="22" t="s">
        <v>602</v>
      </c>
      <c r="C171" s="22" t="s">
        <v>275</v>
      </c>
      <c r="D171" s="17" t="s">
        <v>51</v>
      </c>
      <c r="E171" s="23" t="s">
        <v>276</v>
      </c>
      <c r="F171" s="24" t="s">
        <v>190</v>
      </c>
      <c r="G171" s="25">
        <v>11.138</v>
      </c>
      <c r="H171" s="26">
        <v>0</v>
      </c>
      <c r="I171" s="26">
        <f>ROUND(ROUND(H171,2)*ROUND(G171,3),2)</f>
        <v>0</v>
      </c>
      <c r="O171">
        <f>(I171*21)/100</f>
        <v>0</v>
      </c>
      <c r="P171" t="s">
        <v>28</v>
      </c>
    </row>
    <row r="172" spans="1:5" ht="25.5">
      <c r="A172" s="27" t="s">
        <v>54</v>
      </c>
      <c r="E172" s="28" t="s">
        <v>226</v>
      </c>
    </row>
    <row r="173" spans="1:5" ht="76.5">
      <c r="A173" s="29" t="s">
        <v>56</v>
      </c>
      <c r="E173" s="30" t="s">
        <v>603</v>
      </c>
    </row>
    <row r="174" spans="1:5" ht="38.25">
      <c r="A174" t="s">
        <v>58</v>
      </c>
      <c r="E174" s="28" t="s">
        <v>278</v>
      </c>
    </row>
    <row r="175" spans="1:16" ht="25.5">
      <c r="A175" s="17" t="s">
        <v>49</v>
      </c>
      <c r="B175" s="22" t="s">
        <v>604</v>
      </c>
      <c r="C175" s="22" t="s">
        <v>280</v>
      </c>
      <c r="D175" s="17" t="s">
        <v>51</v>
      </c>
      <c r="E175" s="23" t="s">
        <v>281</v>
      </c>
      <c r="F175" s="24" t="s">
        <v>190</v>
      </c>
      <c r="G175" s="25">
        <v>11.138</v>
      </c>
      <c r="H175" s="26">
        <v>0</v>
      </c>
      <c r="I175" s="26">
        <f>ROUND(ROUND(H175,2)*ROUND(G175,3),2)</f>
        <v>0</v>
      </c>
      <c r="O175">
        <f>(I175*21)/100</f>
        <v>0</v>
      </c>
      <c r="P175" t="s">
        <v>28</v>
      </c>
    </row>
    <row r="176" spans="1:5" ht="12.75">
      <c r="A176" s="27" t="s">
        <v>54</v>
      </c>
      <c r="E176" s="28" t="s">
        <v>51</v>
      </c>
    </row>
    <row r="177" spans="1:5" ht="76.5">
      <c r="A177" s="29" t="s">
        <v>56</v>
      </c>
      <c r="E177" s="30" t="s">
        <v>603</v>
      </c>
    </row>
    <row r="178" spans="1:5" ht="38.25">
      <c r="A178" t="s">
        <v>58</v>
      </c>
      <c r="E178" s="28" t="s">
        <v>278</v>
      </c>
    </row>
    <row r="179" spans="1:16" ht="12.75">
      <c r="A179" s="17" t="s">
        <v>49</v>
      </c>
      <c r="B179" s="22" t="s">
        <v>605</v>
      </c>
      <c r="C179" s="22" t="s">
        <v>341</v>
      </c>
      <c r="D179" s="17" t="s">
        <v>51</v>
      </c>
      <c r="E179" s="23" t="s">
        <v>342</v>
      </c>
      <c r="F179" s="24" t="s">
        <v>138</v>
      </c>
      <c r="G179" s="25">
        <v>42</v>
      </c>
      <c r="H179" s="26">
        <v>0</v>
      </c>
      <c r="I179" s="26">
        <f>ROUND(ROUND(H179,2)*ROUND(G179,3),2)</f>
        <v>0</v>
      </c>
      <c r="O179">
        <f>(I179*21)/100</f>
        <v>0</v>
      </c>
      <c r="P179" t="s">
        <v>28</v>
      </c>
    </row>
    <row r="180" spans="1:5" ht="25.5">
      <c r="A180" s="27" t="s">
        <v>54</v>
      </c>
      <c r="E180" s="28" t="s">
        <v>226</v>
      </c>
    </row>
    <row r="181" spans="1:5" ht="89.25">
      <c r="A181" s="29" t="s">
        <v>56</v>
      </c>
      <c r="E181" s="30" t="s">
        <v>606</v>
      </c>
    </row>
    <row r="182" spans="1:5" ht="51">
      <c r="A182" t="s">
        <v>58</v>
      </c>
      <c r="E182" s="28" t="s">
        <v>340</v>
      </c>
    </row>
    <row r="183" spans="1:16" ht="12.75">
      <c r="A183" s="17" t="s">
        <v>49</v>
      </c>
      <c r="B183" s="22" t="s">
        <v>607</v>
      </c>
      <c r="C183" s="22" t="s">
        <v>287</v>
      </c>
      <c r="D183" s="17" t="s">
        <v>51</v>
      </c>
      <c r="E183" s="23" t="s">
        <v>288</v>
      </c>
      <c r="F183" s="24" t="s">
        <v>138</v>
      </c>
      <c r="G183" s="25">
        <v>9.3</v>
      </c>
      <c r="H183" s="26">
        <v>0</v>
      </c>
      <c r="I183" s="26">
        <f>ROUND(ROUND(H183,2)*ROUND(G183,3),2)</f>
        <v>0</v>
      </c>
      <c r="O183">
        <f>(I183*21)/100</f>
        <v>0</v>
      </c>
      <c r="P183" t="s">
        <v>28</v>
      </c>
    </row>
    <row r="184" spans="1:5" ht="12.75">
      <c r="A184" s="27" t="s">
        <v>54</v>
      </c>
      <c r="E184" s="28" t="s">
        <v>51</v>
      </c>
    </row>
    <row r="185" spans="1:5" ht="76.5">
      <c r="A185" s="29" t="s">
        <v>56</v>
      </c>
      <c r="E185" s="30" t="s">
        <v>608</v>
      </c>
    </row>
    <row r="186" spans="1:5" ht="25.5">
      <c r="A186" t="s">
        <v>58</v>
      </c>
      <c r="E186" s="28" t="s">
        <v>150</v>
      </c>
    </row>
    <row r="187" spans="1:16" ht="25.5">
      <c r="A187" s="17" t="s">
        <v>49</v>
      </c>
      <c r="B187" s="22" t="s">
        <v>609</v>
      </c>
      <c r="C187" s="22" t="s">
        <v>291</v>
      </c>
      <c r="D187" s="17" t="s">
        <v>51</v>
      </c>
      <c r="E187" s="23" t="s">
        <v>292</v>
      </c>
      <c r="F187" s="24" t="s">
        <v>190</v>
      </c>
      <c r="G187" s="25">
        <v>10.125</v>
      </c>
      <c r="H187" s="26">
        <v>0</v>
      </c>
      <c r="I187" s="26">
        <f>ROUND(ROUND(H187,2)*ROUND(G187,3),2)</f>
        <v>0</v>
      </c>
      <c r="O187">
        <f>(I187*21)/100</f>
        <v>0</v>
      </c>
      <c r="P187" t="s">
        <v>28</v>
      </c>
    </row>
    <row r="188" spans="1:5" ht="12.75">
      <c r="A188" s="27" t="s">
        <v>54</v>
      </c>
      <c r="E188" s="28" t="s">
        <v>51</v>
      </c>
    </row>
    <row r="189" spans="1:5" ht="76.5">
      <c r="A189" s="29" t="s">
        <v>56</v>
      </c>
      <c r="E189" s="30" t="s">
        <v>610</v>
      </c>
    </row>
    <row r="190" spans="1:5" ht="102">
      <c r="A190" t="s">
        <v>58</v>
      </c>
      <c r="E190" s="28" t="s">
        <v>294</v>
      </c>
    </row>
    <row r="191" spans="1:16" ht="12.75">
      <c r="A191" s="17" t="s">
        <v>49</v>
      </c>
      <c r="B191" s="22" t="s">
        <v>611</v>
      </c>
      <c r="C191" s="22" t="s">
        <v>393</v>
      </c>
      <c r="D191" s="17" t="s">
        <v>51</v>
      </c>
      <c r="E191" s="23" t="s">
        <v>394</v>
      </c>
      <c r="F191" s="24" t="s">
        <v>73</v>
      </c>
      <c r="G191" s="25">
        <v>1</v>
      </c>
      <c r="H191" s="26">
        <v>0</v>
      </c>
      <c r="I191" s="26">
        <f>ROUND(ROUND(H191,2)*ROUND(G191,3),2)</f>
        <v>0</v>
      </c>
      <c r="O191">
        <f>(I191*21)/100</f>
        <v>0</v>
      </c>
      <c r="P191" t="s">
        <v>28</v>
      </c>
    </row>
    <row r="192" spans="1:5" ht="12.75">
      <c r="A192" s="27" t="s">
        <v>54</v>
      </c>
      <c r="E192" s="28" t="s">
        <v>593</v>
      </c>
    </row>
    <row r="193" spans="1:5" ht="102">
      <c r="A193" s="29" t="s">
        <v>56</v>
      </c>
      <c r="E193" s="30" t="s">
        <v>612</v>
      </c>
    </row>
    <row r="194" spans="1:5" ht="89.25">
      <c r="A194" t="s">
        <v>58</v>
      </c>
      <c r="E194" s="28" t="s">
        <v>174</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0"/>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0+O9+O22+O71+O76+O129+O142</f>
        <v>0</v>
      </c>
      <c r="P2" t="s">
        <v>27</v>
      </c>
    </row>
    <row r="3" spans="1:16" ht="15" customHeight="1">
      <c r="A3" t="s">
        <v>12</v>
      </c>
      <c r="B3" s="10" t="s">
        <v>14</v>
      </c>
      <c r="C3" s="37" t="s">
        <v>15</v>
      </c>
      <c r="D3" s="34"/>
      <c r="E3" s="11" t="s">
        <v>16</v>
      </c>
      <c r="F3" s="1"/>
      <c r="G3" s="8"/>
      <c r="H3" s="7" t="s">
        <v>613</v>
      </c>
      <c r="I3" s="31">
        <f>0+I9+I22+I71+I76+I129+I142</f>
        <v>0</v>
      </c>
      <c r="O3" t="s">
        <v>24</v>
      </c>
      <c r="P3" t="s">
        <v>28</v>
      </c>
    </row>
    <row r="4" spans="1:16" ht="15" customHeight="1">
      <c r="A4" t="s">
        <v>17</v>
      </c>
      <c r="B4" s="10" t="s">
        <v>18</v>
      </c>
      <c r="C4" s="37" t="s">
        <v>462</v>
      </c>
      <c r="D4" s="34"/>
      <c r="E4" s="11" t="s">
        <v>463</v>
      </c>
      <c r="F4" s="38" t="s">
        <v>23</v>
      </c>
      <c r="G4" s="34"/>
      <c r="H4" s="9"/>
      <c r="I4" s="9"/>
      <c r="O4" t="s">
        <v>25</v>
      </c>
      <c r="P4" t="s">
        <v>28</v>
      </c>
    </row>
    <row r="5" spans="1:16" ht="12.75" customHeight="1">
      <c r="A5" t="s">
        <v>21</v>
      </c>
      <c r="B5" s="13" t="s">
        <v>22</v>
      </c>
      <c r="C5" s="39" t="s">
        <v>613</v>
      </c>
      <c r="D5" s="40"/>
      <c r="E5" s="14" t="s">
        <v>614</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0+I10+I14+I18</f>
        <v>0</v>
      </c>
      <c r="R9">
        <f>0+O10+O14+O18</f>
        <v>0</v>
      </c>
    </row>
    <row r="10" spans="1:16" ht="12.75">
      <c r="A10" s="17" t="s">
        <v>49</v>
      </c>
      <c r="B10" s="22" t="s">
        <v>33</v>
      </c>
      <c r="C10" s="22" t="s">
        <v>124</v>
      </c>
      <c r="D10" s="17" t="s">
        <v>33</v>
      </c>
      <c r="E10" s="23" t="s">
        <v>125</v>
      </c>
      <c r="F10" s="24" t="s">
        <v>126</v>
      </c>
      <c r="G10" s="25">
        <v>317.381</v>
      </c>
      <c r="H10" s="26">
        <v>0</v>
      </c>
      <c r="I10" s="26">
        <f>ROUND(ROUND(H10,2)*ROUND(G10,3),2)</f>
        <v>0</v>
      </c>
      <c r="O10">
        <f>(I10*21)/100</f>
        <v>0</v>
      </c>
      <c r="P10" t="s">
        <v>28</v>
      </c>
    </row>
    <row r="11" spans="1:5" ht="25.5">
      <c r="A11" s="27" t="s">
        <v>54</v>
      </c>
      <c r="E11" s="28" t="s">
        <v>466</v>
      </c>
    </row>
    <row r="12" spans="1:5" ht="306">
      <c r="A12" s="29" t="s">
        <v>56</v>
      </c>
      <c r="E12" s="30" t="s">
        <v>615</v>
      </c>
    </row>
    <row r="13" spans="1:5" ht="25.5">
      <c r="A13" t="s">
        <v>58</v>
      </c>
      <c r="E13" s="28" t="s">
        <v>129</v>
      </c>
    </row>
    <row r="14" spans="1:16" ht="12.75">
      <c r="A14" s="17" t="s">
        <v>49</v>
      </c>
      <c r="B14" s="22" t="s">
        <v>28</v>
      </c>
      <c r="C14" s="22" t="s">
        <v>124</v>
      </c>
      <c r="D14" s="17" t="s">
        <v>28</v>
      </c>
      <c r="E14" s="23" t="s">
        <v>125</v>
      </c>
      <c r="F14" s="24" t="s">
        <v>126</v>
      </c>
      <c r="G14" s="25">
        <v>123.3</v>
      </c>
      <c r="H14" s="26">
        <v>0</v>
      </c>
      <c r="I14" s="26">
        <f>ROUND(ROUND(H14,2)*ROUND(G14,3),2)</f>
        <v>0</v>
      </c>
      <c r="O14">
        <f>(I14*21)/100</f>
        <v>0</v>
      </c>
      <c r="P14" t="s">
        <v>28</v>
      </c>
    </row>
    <row r="15" spans="1:5" ht="12.75">
      <c r="A15" s="27" t="s">
        <v>54</v>
      </c>
      <c r="E15" s="28" t="s">
        <v>351</v>
      </c>
    </row>
    <row r="16" spans="1:5" ht="409.5">
      <c r="A16" s="29" t="s">
        <v>56</v>
      </c>
      <c r="E16" s="30" t="s">
        <v>616</v>
      </c>
    </row>
    <row r="17" spans="1:5" ht="25.5">
      <c r="A17" t="s">
        <v>58</v>
      </c>
      <c r="E17" s="28" t="s">
        <v>129</v>
      </c>
    </row>
    <row r="18" spans="1:16" ht="12.75">
      <c r="A18" s="17" t="s">
        <v>49</v>
      </c>
      <c r="B18" s="22" t="s">
        <v>27</v>
      </c>
      <c r="C18" s="22" t="s">
        <v>124</v>
      </c>
      <c r="D18" s="17" t="s">
        <v>37</v>
      </c>
      <c r="E18" s="23" t="s">
        <v>125</v>
      </c>
      <c r="F18" s="24" t="s">
        <v>126</v>
      </c>
      <c r="G18" s="25">
        <v>106.316</v>
      </c>
      <c r="H18" s="26">
        <v>0</v>
      </c>
      <c r="I18" s="26">
        <f>ROUND(ROUND(H18,2)*ROUND(G18,3),2)</f>
        <v>0</v>
      </c>
      <c r="O18">
        <f>(I18*21)/100</f>
        <v>0</v>
      </c>
      <c r="P18" t="s">
        <v>28</v>
      </c>
    </row>
    <row r="19" spans="1:5" ht="12.75">
      <c r="A19" s="27" t="s">
        <v>54</v>
      </c>
      <c r="E19" s="28" t="s">
        <v>200</v>
      </c>
    </row>
    <row r="20" spans="1:5" ht="204">
      <c r="A20" s="29" t="s">
        <v>56</v>
      </c>
      <c r="E20" s="30" t="s">
        <v>617</v>
      </c>
    </row>
    <row r="21" spans="1:5" ht="25.5">
      <c r="A21" t="s">
        <v>58</v>
      </c>
      <c r="E21" s="28" t="s">
        <v>129</v>
      </c>
    </row>
    <row r="22" spans="1:18" ht="12.75" customHeight="1">
      <c r="A22" s="5" t="s">
        <v>47</v>
      </c>
      <c r="B22" s="5"/>
      <c r="C22" s="32" t="s">
        <v>33</v>
      </c>
      <c r="D22" s="5"/>
      <c r="E22" s="20" t="s">
        <v>135</v>
      </c>
      <c r="F22" s="5"/>
      <c r="G22" s="5"/>
      <c r="H22" s="5"/>
      <c r="I22" s="33">
        <f>0+Q22</f>
        <v>0</v>
      </c>
      <c r="O22">
        <f>0+R22</f>
        <v>0</v>
      </c>
      <c r="Q22">
        <f>0+I23+I27+I31+I35+I39+I43+I47+I51+I55+I59+I63+I67</f>
        <v>0</v>
      </c>
      <c r="R22">
        <f>0+O23+O27+O31+O35+O39+O43+O47+O51+O55+O59+O63+O67</f>
        <v>0</v>
      </c>
    </row>
    <row r="23" spans="1:16" ht="25.5">
      <c r="A23" s="17" t="s">
        <v>49</v>
      </c>
      <c r="B23" s="22" t="s">
        <v>37</v>
      </c>
      <c r="C23" s="22" t="s">
        <v>202</v>
      </c>
      <c r="D23" s="17" t="s">
        <v>51</v>
      </c>
      <c r="E23" s="23" t="s">
        <v>203</v>
      </c>
      <c r="F23" s="24" t="s">
        <v>161</v>
      </c>
      <c r="G23" s="25">
        <v>27.54</v>
      </c>
      <c r="H23" s="26">
        <v>0</v>
      </c>
      <c r="I23" s="26">
        <f>ROUND(ROUND(H23,2)*ROUND(G23,3),2)</f>
        <v>0</v>
      </c>
      <c r="O23">
        <f>(I23*21)/100</f>
        <v>0</v>
      </c>
      <c r="P23" t="s">
        <v>28</v>
      </c>
    </row>
    <row r="24" spans="1:5" ht="38.25">
      <c r="A24" s="27" t="s">
        <v>54</v>
      </c>
      <c r="E24" s="28" t="s">
        <v>204</v>
      </c>
    </row>
    <row r="25" spans="1:5" ht="102">
      <c r="A25" s="29" t="s">
        <v>56</v>
      </c>
      <c r="E25" s="30" t="s">
        <v>618</v>
      </c>
    </row>
    <row r="26" spans="1:5" ht="63.75">
      <c r="A26" t="s">
        <v>58</v>
      </c>
      <c r="E26" s="28" t="s">
        <v>141</v>
      </c>
    </row>
    <row r="27" spans="1:16" ht="25.5">
      <c r="A27" s="17" t="s">
        <v>49</v>
      </c>
      <c r="B27" s="22" t="s">
        <v>39</v>
      </c>
      <c r="C27" s="22" t="s">
        <v>206</v>
      </c>
      <c r="D27" s="17" t="s">
        <v>51</v>
      </c>
      <c r="E27" s="23" t="s">
        <v>207</v>
      </c>
      <c r="F27" s="24" t="s">
        <v>161</v>
      </c>
      <c r="G27" s="25">
        <v>36.66</v>
      </c>
      <c r="H27" s="26">
        <v>0</v>
      </c>
      <c r="I27" s="26">
        <f>ROUND(ROUND(H27,2)*ROUND(G27,3),2)</f>
        <v>0</v>
      </c>
      <c r="O27">
        <f>(I27*21)/100</f>
        <v>0</v>
      </c>
      <c r="P27" t="s">
        <v>28</v>
      </c>
    </row>
    <row r="28" spans="1:5" ht="38.25">
      <c r="A28" s="27" t="s">
        <v>54</v>
      </c>
      <c r="E28" s="28" t="s">
        <v>204</v>
      </c>
    </row>
    <row r="29" spans="1:5" ht="153">
      <c r="A29" s="29" t="s">
        <v>56</v>
      </c>
      <c r="E29" s="30" t="s">
        <v>619</v>
      </c>
    </row>
    <row r="30" spans="1:5" ht="63.75">
      <c r="A30" t="s">
        <v>58</v>
      </c>
      <c r="E30" s="28" t="s">
        <v>141</v>
      </c>
    </row>
    <row r="31" spans="1:16" ht="25.5">
      <c r="A31" s="17" t="s">
        <v>49</v>
      </c>
      <c r="B31" s="22" t="s">
        <v>41</v>
      </c>
      <c r="C31" s="22" t="s">
        <v>333</v>
      </c>
      <c r="D31" s="17" t="s">
        <v>51</v>
      </c>
      <c r="E31" s="23" t="s">
        <v>334</v>
      </c>
      <c r="F31" s="24" t="s">
        <v>138</v>
      </c>
      <c r="G31" s="25">
        <v>12</v>
      </c>
      <c r="H31" s="26">
        <v>0</v>
      </c>
      <c r="I31" s="26">
        <f>ROUND(ROUND(H31,2)*ROUND(G31,3),2)</f>
        <v>0</v>
      </c>
      <c r="O31">
        <f>(I31*21)/100</f>
        <v>0</v>
      </c>
      <c r="P31" t="s">
        <v>28</v>
      </c>
    </row>
    <row r="32" spans="1:5" ht="38.25">
      <c r="A32" s="27" t="s">
        <v>54</v>
      </c>
      <c r="E32" s="28" t="s">
        <v>204</v>
      </c>
    </row>
    <row r="33" spans="1:5" ht="89.25">
      <c r="A33" s="29" t="s">
        <v>56</v>
      </c>
      <c r="E33" s="30" t="s">
        <v>620</v>
      </c>
    </row>
    <row r="34" spans="1:5" ht="63.75">
      <c r="A34" t="s">
        <v>58</v>
      </c>
      <c r="E34" s="28" t="s">
        <v>141</v>
      </c>
    </row>
    <row r="35" spans="1:16" ht="25.5">
      <c r="A35" s="17" t="s">
        <v>49</v>
      </c>
      <c r="B35" s="22" t="s">
        <v>81</v>
      </c>
      <c r="C35" s="22" t="s">
        <v>209</v>
      </c>
      <c r="D35" s="17" t="s">
        <v>51</v>
      </c>
      <c r="E35" s="23" t="s">
        <v>210</v>
      </c>
      <c r="F35" s="24" t="s">
        <v>138</v>
      </c>
      <c r="G35" s="25">
        <v>50</v>
      </c>
      <c r="H35" s="26">
        <v>0</v>
      </c>
      <c r="I35" s="26">
        <f>ROUND(ROUND(H35,2)*ROUND(G35,3),2)</f>
        <v>0</v>
      </c>
      <c r="O35">
        <f>(I35*21)/100</f>
        <v>0</v>
      </c>
      <c r="P35" t="s">
        <v>28</v>
      </c>
    </row>
    <row r="36" spans="1:5" ht="38.25">
      <c r="A36" s="27" t="s">
        <v>54</v>
      </c>
      <c r="E36" s="28" t="s">
        <v>204</v>
      </c>
    </row>
    <row r="37" spans="1:5" ht="114.75">
      <c r="A37" s="29" t="s">
        <v>56</v>
      </c>
      <c r="E37" s="30" t="s">
        <v>621</v>
      </c>
    </row>
    <row r="38" spans="1:5" ht="63.75">
      <c r="A38" t="s">
        <v>58</v>
      </c>
      <c r="E38" s="28" t="s">
        <v>141</v>
      </c>
    </row>
    <row r="39" spans="1:16" ht="25.5">
      <c r="A39" s="17" t="s">
        <v>49</v>
      </c>
      <c r="B39" s="22" t="s">
        <v>86</v>
      </c>
      <c r="C39" s="22" t="s">
        <v>209</v>
      </c>
      <c r="D39" s="17" t="s">
        <v>33</v>
      </c>
      <c r="E39" s="23" t="s">
        <v>210</v>
      </c>
      <c r="F39" s="24" t="s">
        <v>138</v>
      </c>
      <c r="G39" s="25">
        <v>50</v>
      </c>
      <c r="H39" s="26">
        <v>0</v>
      </c>
      <c r="I39" s="26">
        <f>ROUND(ROUND(H39,2)*ROUND(G39,3),2)</f>
        <v>0</v>
      </c>
      <c r="O39">
        <f>(I39*21)/100</f>
        <v>0</v>
      </c>
      <c r="P39" t="s">
        <v>28</v>
      </c>
    </row>
    <row r="40" spans="1:5" ht="38.25">
      <c r="A40" s="27" t="s">
        <v>54</v>
      </c>
      <c r="E40" s="28" t="s">
        <v>204</v>
      </c>
    </row>
    <row r="41" spans="1:5" ht="102">
      <c r="A41" s="29" t="s">
        <v>56</v>
      </c>
      <c r="E41" s="30" t="s">
        <v>622</v>
      </c>
    </row>
    <row r="42" spans="1:5" ht="63.75">
      <c r="A42" t="s">
        <v>58</v>
      </c>
      <c r="E42" s="28" t="s">
        <v>141</v>
      </c>
    </row>
    <row r="43" spans="1:16" ht="25.5">
      <c r="A43" s="17" t="s">
        <v>49</v>
      </c>
      <c r="B43" s="22" t="s">
        <v>44</v>
      </c>
      <c r="C43" s="22" t="s">
        <v>212</v>
      </c>
      <c r="D43" s="17" t="s">
        <v>51</v>
      </c>
      <c r="E43" s="23" t="s">
        <v>213</v>
      </c>
      <c r="F43" s="24" t="s">
        <v>161</v>
      </c>
      <c r="G43" s="25">
        <v>18.8</v>
      </c>
      <c r="H43" s="26">
        <v>0</v>
      </c>
      <c r="I43" s="26">
        <f>ROUND(ROUND(H43,2)*ROUND(G43,3),2)</f>
        <v>0</v>
      </c>
      <c r="O43">
        <f>(I43*21)/100</f>
        <v>0</v>
      </c>
      <c r="P43" t="s">
        <v>28</v>
      </c>
    </row>
    <row r="44" spans="1:5" ht="38.25">
      <c r="A44" s="27" t="s">
        <v>54</v>
      </c>
      <c r="E44" s="28" t="s">
        <v>204</v>
      </c>
    </row>
    <row r="45" spans="1:5" ht="153">
      <c r="A45" s="29" t="s">
        <v>56</v>
      </c>
      <c r="E45" s="30" t="s">
        <v>623</v>
      </c>
    </row>
    <row r="46" spans="1:5" ht="63.75">
      <c r="A46" t="s">
        <v>58</v>
      </c>
      <c r="E46" s="28" t="s">
        <v>141</v>
      </c>
    </row>
    <row r="47" spans="1:16" ht="25.5">
      <c r="A47" s="17" t="s">
        <v>49</v>
      </c>
      <c r="B47" s="22" t="s">
        <v>46</v>
      </c>
      <c r="C47" s="22" t="s">
        <v>215</v>
      </c>
      <c r="D47" s="17" t="s">
        <v>51</v>
      </c>
      <c r="E47" s="23" t="s">
        <v>216</v>
      </c>
      <c r="F47" s="24" t="s">
        <v>161</v>
      </c>
      <c r="G47" s="25">
        <v>76.5</v>
      </c>
      <c r="H47" s="26">
        <v>0</v>
      </c>
      <c r="I47" s="26">
        <f>ROUND(ROUND(H47,2)*ROUND(G47,3),2)</f>
        <v>0</v>
      </c>
      <c r="O47">
        <f>(I47*21)/100</f>
        <v>0</v>
      </c>
      <c r="P47" t="s">
        <v>28</v>
      </c>
    </row>
    <row r="48" spans="1:5" ht="38.25">
      <c r="A48" s="27" t="s">
        <v>54</v>
      </c>
      <c r="E48" s="28" t="s">
        <v>204</v>
      </c>
    </row>
    <row r="49" spans="1:5" ht="102">
      <c r="A49" s="29" t="s">
        <v>56</v>
      </c>
      <c r="E49" s="30" t="s">
        <v>624</v>
      </c>
    </row>
    <row r="50" spans="1:5" ht="369.75">
      <c r="A50" t="s">
        <v>58</v>
      </c>
      <c r="E50" s="28" t="s">
        <v>218</v>
      </c>
    </row>
    <row r="51" spans="1:16" ht="25.5">
      <c r="A51" s="17" t="s">
        <v>49</v>
      </c>
      <c r="B51" s="22" t="s">
        <v>97</v>
      </c>
      <c r="C51" s="22" t="s">
        <v>353</v>
      </c>
      <c r="D51" s="17" t="s">
        <v>51</v>
      </c>
      <c r="E51" s="23" t="s">
        <v>354</v>
      </c>
      <c r="F51" s="24" t="s">
        <v>161</v>
      </c>
      <c r="G51" s="25">
        <v>5.184</v>
      </c>
      <c r="H51" s="26">
        <v>0</v>
      </c>
      <c r="I51" s="26">
        <f>ROUND(ROUND(H51,2)*ROUND(G51,3),2)</f>
        <v>0</v>
      </c>
      <c r="O51">
        <f>(I51*21)/100</f>
        <v>0</v>
      </c>
      <c r="P51" t="s">
        <v>28</v>
      </c>
    </row>
    <row r="52" spans="1:5" ht="38.25">
      <c r="A52" s="27" t="s">
        <v>54</v>
      </c>
      <c r="E52" s="28" t="s">
        <v>204</v>
      </c>
    </row>
    <row r="53" spans="1:5" ht="140.25">
      <c r="A53" s="29" t="s">
        <v>56</v>
      </c>
      <c r="E53" s="30" t="s">
        <v>625</v>
      </c>
    </row>
    <row r="54" spans="1:5" ht="318.75">
      <c r="A54" t="s">
        <v>58</v>
      </c>
      <c r="E54" s="28" t="s">
        <v>356</v>
      </c>
    </row>
    <row r="55" spans="1:16" ht="25.5">
      <c r="A55" s="17" t="s">
        <v>49</v>
      </c>
      <c r="B55" s="22" t="s">
        <v>104</v>
      </c>
      <c r="C55" s="22" t="s">
        <v>357</v>
      </c>
      <c r="D55" s="17" t="s">
        <v>51</v>
      </c>
      <c r="E55" s="23" t="s">
        <v>358</v>
      </c>
      <c r="F55" s="24" t="s">
        <v>161</v>
      </c>
      <c r="G55" s="25">
        <v>25.92</v>
      </c>
      <c r="H55" s="26">
        <v>0</v>
      </c>
      <c r="I55" s="26">
        <f>ROUND(ROUND(H55,2)*ROUND(G55,3),2)</f>
        <v>0</v>
      </c>
      <c r="O55">
        <f>(I55*21)/100</f>
        <v>0</v>
      </c>
      <c r="P55" t="s">
        <v>28</v>
      </c>
    </row>
    <row r="56" spans="1:5" ht="38.25">
      <c r="A56" s="27" t="s">
        <v>54</v>
      </c>
      <c r="E56" s="28" t="s">
        <v>204</v>
      </c>
    </row>
    <row r="57" spans="1:5" ht="102">
      <c r="A57" s="29" t="s">
        <v>56</v>
      </c>
      <c r="E57" s="30" t="s">
        <v>626</v>
      </c>
    </row>
    <row r="58" spans="1:5" ht="318.75">
      <c r="A58" t="s">
        <v>58</v>
      </c>
      <c r="E58" s="28" t="s">
        <v>356</v>
      </c>
    </row>
    <row r="59" spans="1:16" ht="12.75">
      <c r="A59" s="17" t="s">
        <v>49</v>
      </c>
      <c r="B59" s="22" t="s">
        <v>108</v>
      </c>
      <c r="C59" s="22" t="s">
        <v>360</v>
      </c>
      <c r="D59" s="17" t="s">
        <v>51</v>
      </c>
      <c r="E59" s="23" t="s">
        <v>361</v>
      </c>
      <c r="F59" s="24" t="s">
        <v>161</v>
      </c>
      <c r="G59" s="25">
        <v>1.8</v>
      </c>
      <c r="H59" s="26">
        <v>0</v>
      </c>
      <c r="I59" s="26">
        <f>ROUND(ROUND(H59,2)*ROUND(G59,3),2)</f>
        <v>0</v>
      </c>
      <c r="O59">
        <f>(I59*21)/100</f>
        <v>0</v>
      </c>
      <c r="P59" t="s">
        <v>28</v>
      </c>
    </row>
    <row r="60" spans="1:5" ht="12.75">
      <c r="A60" s="27" t="s">
        <v>54</v>
      </c>
      <c r="E60" s="28" t="s">
        <v>362</v>
      </c>
    </row>
    <row r="61" spans="1:5" ht="153">
      <c r="A61" s="29" t="s">
        <v>56</v>
      </c>
      <c r="E61" s="30" t="s">
        <v>627</v>
      </c>
    </row>
    <row r="62" spans="1:5" ht="229.5">
      <c r="A62" t="s">
        <v>58</v>
      </c>
      <c r="E62" s="28" t="s">
        <v>364</v>
      </c>
    </row>
    <row r="63" spans="1:16" ht="12.75">
      <c r="A63" s="17" t="s">
        <v>49</v>
      </c>
      <c r="B63" s="22" t="s">
        <v>179</v>
      </c>
      <c r="C63" s="22" t="s">
        <v>365</v>
      </c>
      <c r="D63" s="17" t="s">
        <v>51</v>
      </c>
      <c r="E63" s="23" t="s">
        <v>366</v>
      </c>
      <c r="F63" s="24" t="s">
        <v>161</v>
      </c>
      <c r="G63" s="25">
        <v>3.78</v>
      </c>
      <c r="H63" s="26">
        <v>0</v>
      </c>
      <c r="I63" s="26">
        <f>ROUND(ROUND(H63,2)*ROUND(G63,3),2)</f>
        <v>0</v>
      </c>
      <c r="O63">
        <f>(I63*21)/100</f>
        <v>0</v>
      </c>
      <c r="P63" t="s">
        <v>28</v>
      </c>
    </row>
    <row r="64" spans="1:5" ht="12.75">
      <c r="A64" s="27" t="s">
        <v>54</v>
      </c>
      <c r="E64" s="28" t="s">
        <v>362</v>
      </c>
    </row>
    <row r="65" spans="1:5" ht="102">
      <c r="A65" s="29" t="s">
        <v>56</v>
      </c>
      <c r="E65" s="30" t="s">
        <v>555</v>
      </c>
    </row>
    <row r="66" spans="1:5" ht="293.25">
      <c r="A66" t="s">
        <v>58</v>
      </c>
      <c r="E66" s="28" t="s">
        <v>368</v>
      </c>
    </row>
    <row r="67" spans="1:16" ht="12.75">
      <c r="A67" s="17" t="s">
        <v>49</v>
      </c>
      <c r="B67" s="22" t="s">
        <v>183</v>
      </c>
      <c r="C67" s="22" t="s">
        <v>219</v>
      </c>
      <c r="D67" s="17" t="s">
        <v>51</v>
      </c>
      <c r="E67" s="23" t="s">
        <v>220</v>
      </c>
      <c r="F67" s="24" t="s">
        <v>190</v>
      </c>
      <c r="G67" s="25">
        <v>153</v>
      </c>
      <c r="H67" s="26">
        <v>0</v>
      </c>
      <c r="I67" s="26">
        <f>ROUND(ROUND(H67,2)*ROUND(G67,3),2)</f>
        <v>0</v>
      </c>
      <c r="O67">
        <f>(I67*21)/100</f>
        <v>0</v>
      </c>
      <c r="P67" t="s">
        <v>28</v>
      </c>
    </row>
    <row r="68" spans="1:5" ht="12.75">
      <c r="A68" s="27" t="s">
        <v>54</v>
      </c>
      <c r="E68" s="28" t="s">
        <v>51</v>
      </c>
    </row>
    <row r="69" spans="1:5" ht="114.75">
      <c r="A69" s="29" t="s">
        <v>56</v>
      </c>
      <c r="E69" s="30" t="s">
        <v>628</v>
      </c>
    </row>
    <row r="70" spans="1:5" ht="25.5">
      <c r="A70" t="s">
        <v>58</v>
      </c>
      <c r="E70" s="28" t="s">
        <v>222</v>
      </c>
    </row>
    <row r="71" spans="1:18" ht="12.75" customHeight="1">
      <c r="A71" s="5" t="s">
        <v>47</v>
      </c>
      <c r="B71" s="5"/>
      <c r="C71" s="32" t="s">
        <v>28</v>
      </c>
      <c r="D71" s="5"/>
      <c r="E71" s="20" t="s">
        <v>223</v>
      </c>
      <c r="F71" s="5"/>
      <c r="G71" s="5"/>
      <c r="H71" s="5"/>
      <c r="I71" s="33">
        <f>0+Q71</f>
        <v>0</v>
      </c>
      <c r="O71">
        <f>0+R71</f>
        <v>0</v>
      </c>
      <c r="Q71">
        <f>0+I72</f>
        <v>0</v>
      </c>
      <c r="R71">
        <f>0+O72</f>
        <v>0</v>
      </c>
    </row>
    <row r="72" spans="1:16" ht="12.75">
      <c r="A72" s="17" t="s">
        <v>49</v>
      </c>
      <c r="B72" s="22" t="s">
        <v>187</v>
      </c>
      <c r="C72" s="22" t="s">
        <v>224</v>
      </c>
      <c r="D72" s="17" t="s">
        <v>51</v>
      </c>
      <c r="E72" s="23" t="s">
        <v>225</v>
      </c>
      <c r="F72" s="24" t="s">
        <v>190</v>
      </c>
      <c r="G72" s="25">
        <v>212.04</v>
      </c>
      <c r="H72" s="26">
        <v>0</v>
      </c>
      <c r="I72" s="26">
        <f>ROUND(ROUND(H72,2)*ROUND(G72,3),2)</f>
        <v>0</v>
      </c>
      <c r="O72">
        <f>(I72*21)/100</f>
        <v>0</v>
      </c>
      <c r="P72" t="s">
        <v>28</v>
      </c>
    </row>
    <row r="73" spans="1:5" ht="25.5">
      <c r="A73" s="27" t="s">
        <v>54</v>
      </c>
      <c r="E73" s="28" t="s">
        <v>226</v>
      </c>
    </row>
    <row r="74" spans="1:5" ht="76.5">
      <c r="A74" s="29" t="s">
        <v>56</v>
      </c>
      <c r="E74" s="30" t="s">
        <v>629</v>
      </c>
    </row>
    <row r="75" spans="1:5" ht="102">
      <c r="A75" t="s">
        <v>58</v>
      </c>
      <c r="E75" s="28" t="s">
        <v>228</v>
      </c>
    </row>
    <row r="76" spans="1:18" ht="12.75" customHeight="1">
      <c r="A76" s="5" t="s">
        <v>47</v>
      </c>
      <c r="B76" s="5"/>
      <c r="C76" s="32" t="s">
        <v>39</v>
      </c>
      <c r="D76" s="5"/>
      <c r="E76" s="20" t="s">
        <v>229</v>
      </c>
      <c r="F76" s="5"/>
      <c r="G76" s="5"/>
      <c r="H76" s="5"/>
      <c r="I76" s="33">
        <f>0+Q76</f>
        <v>0</v>
      </c>
      <c r="O76">
        <f>0+R76</f>
        <v>0</v>
      </c>
      <c r="Q76">
        <f>0+I77+I81+I85+I89+I93+I97+I101+I105+I109+I113+I117+I121+I125</f>
        <v>0</v>
      </c>
      <c r="R76">
        <f>0+O77+O81+O85+O89+O93+O97+O101+O105+O109+O113+O117+O121+O125</f>
        <v>0</v>
      </c>
    </row>
    <row r="77" spans="1:16" ht="12.75">
      <c r="A77" s="17" t="s">
        <v>49</v>
      </c>
      <c r="B77" s="22" t="s">
        <v>251</v>
      </c>
      <c r="C77" s="22" t="s">
        <v>230</v>
      </c>
      <c r="D77" s="17" t="s">
        <v>51</v>
      </c>
      <c r="E77" s="23" t="s">
        <v>231</v>
      </c>
      <c r="F77" s="24" t="s">
        <v>190</v>
      </c>
      <c r="G77" s="25">
        <v>153</v>
      </c>
      <c r="H77" s="26">
        <v>0</v>
      </c>
      <c r="I77" s="26">
        <f>ROUND(ROUND(H77,2)*ROUND(G77,3),2)</f>
        <v>0</v>
      </c>
      <c r="O77">
        <f>(I77*21)/100</f>
        <v>0</v>
      </c>
      <c r="P77" t="s">
        <v>28</v>
      </c>
    </row>
    <row r="78" spans="1:5" ht="25.5">
      <c r="A78" s="27" t="s">
        <v>54</v>
      </c>
      <c r="E78" s="28" t="s">
        <v>226</v>
      </c>
    </row>
    <row r="79" spans="1:5" ht="89.25">
      <c r="A79" s="29" t="s">
        <v>56</v>
      </c>
      <c r="E79" s="30" t="s">
        <v>630</v>
      </c>
    </row>
    <row r="80" spans="1:5" ht="127.5">
      <c r="A80" t="s">
        <v>58</v>
      </c>
      <c r="E80" s="28" t="s">
        <v>233</v>
      </c>
    </row>
    <row r="81" spans="1:16" ht="12.75">
      <c r="A81" s="17" t="s">
        <v>49</v>
      </c>
      <c r="B81" s="22" t="s">
        <v>256</v>
      </c>
      <c r="C81" s="22" t="s">
        <v>234</v>
      </c>
      <c r="D81" s="17" t="s">
        <v>51</v>
      </c>
      <c r="E81" s="23" t="s">
        <v>235</v>
      </c>
      <c r="F81" s="24" t="s">
        <v>190</v>
      </c>
      <c r="G81" s="25">
        <v>153</v>
      </c>
      <c r="H81" s="26">
        <v>0</v>
      </c>
      <c r="I81" s="26">
        <f>ROUND(ROUND(H81,2)*ROUND(G81,3),2)</f>
        <v>0</v>
      </c>
      <c r="O81">
        <f>(I81*21)/100</f>
        <v>0</v>
      </c>
      <c r="P81" t="s">
        <v>28</v>
      </c>
    </row>
    <row r="82" spans="1:5" ht="25.5">
      <c r="A82" s="27" t="s">
        <v>54</v>
      </c>
      <c r="E82" s="28" t="s">
        <v>226</v>
      </c>
    </row>
    <row r="83" spans="1:5" ht="89.25">
      <c r="A83" s="29" t="s">
        <v>56</v>
      </c>
      <c r="E83" s="30" t="s">
        <v>631</v>
      </c>
    </row>
    <row r="84" spans="1:5" ht="51">
      <c r="A84" t="s">
        <v>58</v>
      </c>
      <c r="E84" s="28" t="s">
        <v>237</v>
      </c>
    </row>
    <row r="85" spans="1:16" ht="12.75">
      <c r="A85" s="17" t="s">
        <v>49</v>
      </c>
      <c r="B85" s="22" t="s">
        <v>261</v>
      </c>
      <c r="C85" s="22" t="s">
        <v>238</v>
      </c>
      <c r="D85" s="17" t="s">
        <v>51</v>
      </c>
      <c r="E85" s="23" t="s">
        <v>239</v>
      </c>
      <c r="F85" s="24" t="s">
        <v>190</v>
      </c>
      <c r="G85" s="25">
        <v>168</v>
      </c>
      <c r="H85" s="26">
        <v>0</v>
      </c>
      <c r="I85" s="26">
        <f>ROUND(ROUND(H85,2)*ROUND(G85,3),2)</f>
        <v>0</v>
      </c>
      <c r="O85">
        <f>(I85*21)/100</f>
        <v>0</v>
      </c>
      <c r="P85" t="s">
        <v>28</v>
      </c>
    </row>
    <row r="86" spans="1:5" ht="25.5">
      <c r="A86" s="27" t="s">
        <v>54</v>
      </c>
      <c r="E86" s="28" t="s">
        <v>226</v>
      </c>
    </row>
    <row r="87" spans="1:5" ht="153">
      <c r="A87" s="29" t="s">
        <v>56</v>
      </c>
      <c r="E87" s="30" t="s">
        <v>632</v>
      </c>
    </row>
    <row r="88" spans="1:5" ht="51">
      <c r="A88" t="s">
        <v>58</v>
      </c>
      <c r="E88" s="28" t="s">
        <v>237</v>
      </c>
    </row>
    <row r="89" spans="1:16" ht="12.75">
      <c r="A89" s="17" t="s">
        <v>49</v>
      </c>
      <c r="B89" s="22" t="s">
        <v>265</v>
      </c>
      <c r="C89" s="22" t="s">
        <v>241</v>
      </c>
      <c r="D89" s="17" t="s">
        <v>33</v>
      </c>
      <c r="E89" s="23" t="s">
        <v>242</v>
      </c>
      <c r="F89" s="24" t="s">
        <v>190</v>
      </c>
      <c r="G89" s="25">
        <v>168</v>
      </c>
      <c r="H89" s="26">
        <v>0</v>
      </c>
      <c r="I89" s="26">
        <f>ROUND(ROUND(H89,2)*ROUND(G89,3),2)</f>
        <v>0</v>
      </c>
      <c r="O89">
        <f>(I89*21)/100</f>
        <v>0</v>
      </c>
      <c r="P89" t="s">
        <v>28</v>
      </c>
    </row>
    <row r="90" spans="1:5" ht="25.5">
      <c r="A90" s="27" t="s">
        <v>54</v>
      </c>
      <c r="E90" s="28" t="s">
        <v>226</v>
      </c>
    </row>
    <row r="91" spans="1:5" ht="153">
      <c r="A91" s="29" t="s">
        <v>56</v>
      </c>
      <c r="E91" s="30" t="s">
        <v>633</v>
      </c>
    </row>
    <row r="92" spans="1:5" ht="51">
      <c r="A92" t="s">
        <v>58</v>
      </c>
      <c r="E92" s="28" t="s">
        <v>237</v>
      </c>
    </row>
    <row r="93" spans="1:16" ht="12.75">
      <c r="A93" s="17" t="s">
        <v>49</v>
      </c>
      <c r="B93" s="22" t="s">
        <v>269</v>
      </c>
      <c r="C93" s="22" t="s">
        <v>244</v>
      </c>
      <c r="D93" s="17" t="s">
        <v>51</v>
      </c>
      <c r="E93" s="23" t="s">
        <v>245</v>
      </c>
      <c r="F93" s="24" t="s">
        <v>190</v>
      </c>
      <c r="G93" s="25">
        <v>153</v>
      </c>
      <c r="H93" s="26">
        <v>0</v>
      </c>
      <c r="I93" s="26">
        <f>ROUND(ROUND(H93,2)*ROUND(G93,3),2)</f>
        <v>0</v>
      </c>
      <c r="O93">
        <f>(I93*21)/100</f>
        <v>0</v>
      </c>
      <c r="P93" t="s">
        <v>28</v>
      </c>
    </row>
    <row r="94" spans="1:5" ht="25.5">
      <c r="A94" s="27" t="s">
        <v>54</v>
      </c>
      <c r="E94" s="28" t="s">
        <v>226</v>
      </c>
    </row>
    <row r="95" spans="1:5" ht="76.5">
      <c r="A95" s="29" t="s">
        <v>56</v>
      </c>
      <c r="E95" s="30" t="s">
        <v>634</v>
      </c>
    </row>
    <row r="96" spans="1:5" ht="51">
      <c r="A96" t="s">
        <v>58</v>
      </c>
      <c r="E96" s="28" t="s">
        <v>247</v>
      </c>
    </row>
    <row r="97" spans="1:16" ht="12.75">
      <c r="A97" s="17" t="s">
        <v>49</v>
      </c>
      <c r="B97" s="22" t="s">
        <v>274</v>
      </c>
      <c r="C97" s="22" t="s">
        <v>248</v>
      </c>
      <c r="D97" s="17" t="s">
        <v>51</v>
      </c>
      <c r="E97" s="23" t="s">
        <v>249</v>
      </c>
      <c r="F97" s="24" t="s">
        <v>190</v>
      </c>
      <c r="G97" s="25">
        <v>306</v>
      </c>
      <c r="H97" s="26">
        <v>0</v>
      </c>
      <c r="I97" s="26">
        <f>ROUND(ROUND(H97,2)*ROUND(G97,3),2)</f>
        <v>0</v>
      </c>
      <c r="O97">
        <f>(I97*21)/100</f>
        <v>0</v>
      </c>
      <c r="P97" t="s">
        <v>28</v>
      </c>
    </row>
    <row r="98" spans="1:5" ht="25.5">
      <c r="A98" s="27" t="s">
        <v>54</v>
      </c>
      <c r="E98" s="28" t="s">
        <v>226</v>
      </c>
    </row>
    <row r="99" spans="1:5" ht="89.25">
      <c r="A99" s="29" t="s">
        <v>56</v>
      </c>
      <c r="E99" s="30" t="s">
        <v>635</v>
      </c>
    </row>
    <row r="100" spans="1:5" ht="51">
      <c r="A100" t="s">
        <v>58</v>
      </c>
      <c r="E100" s="28" t="s">
        <v>247</v>
      </c>
    </row>
    <row r="101" spans="1:16" ht="12.75">
      <c r="A101" s="17" t="s">
        <v>49</v>
      </c>
      <c r="B101" s="22" t="s">
        <v>279</v>
      </c>
      <c r="C101" s="22" t="s">
        <v>252</v>
      </c>
      <c r="D101" s="17" t="s">
        <v>51</v>
      </c>
      <c r="E101" s="23" t="s">
        <v>253</v>
      </c>
      <c r="F101" s="24" t="s">
        <v>190</v>
      </c>
      <c r="G101" s="25">
        <v>11.3</v>
      </c>
      <c r="H101" s="26">
        <v>0</v>
      </c>
      <c r="I101" s="26">
        <f>ROUND(ROUND(H101,2)*ROUND(G101,3),2)</f>
        <v>0</v>
      </c>
      <c r="O101">
        <f>(I101*21)/100</f>
        <v>0</v>
      </c>
      <c r="P101" t="s">
        <v>28</v>
      </c>
    </row>
    <row r="102" spans="1:5" ht="12.75">
      <c r="A102" s="27" t="s">
        <v>54</v>
      </c>
      <c r="E102" s="28" t="s">
        <v>51</v>
      </c>
    </row>
    <row r="103" spans="1:5" ht="140.25">
      <c r="A103" s="29" t="s">
        <v>56</v>
      </c>
      <c r="E103" s="30" t="s">
        <v>636</v>
      </c>
    </row>
    <row r="104" spans="1:5" ht="51">
      <c r="A104" t="s">
        <v>58</v>
      </c>
      <c r="E104" s="28" t="s">
        <v>255</v>
      </c>
    </row>
    <row r="105" spans="1:16" ht="12.75">
      <c r="A105" s="17" t="s">
        <v>49</v>
      </c>
      <c r="B105" s="22" t="s">
        <v>282</v>
      </c>
      <c r="C105" s="22" t="s">
        <v>567</v>
      </c>
      <c r="D105" s="17" t="s">
        <v>51</v>
      </c>
      <c r="E105" s="23" t="s">
        <v>568</v>
      </c>
      <c r="F105" s="24" t="s">
        <v>190</v>
      </c>
      <c r="G105" s="25">
        <v>153</v>
      </c>
      <c r="H105" s="26">
        <v>0</v>
      </c>
      <c r="I105" s="26">
        <f>ROUND(ROUND(H105,2)*ROUND(G105,3),2)</f>
        <v>0</v>
      </c>
      <c r="O105">
        <f>(I105*21)/100</f>
        <v>0</v>
      </c>
      <c r="P105" t="s">
        <v>28</v>
      </c>
    </row>
    <row r="106" spans="1:5" ht="25.5">
      <c r="A106" s="27" t="s">
        <v>54</v>
      </c>
      <c r="E106" s="28" t="s">
        <v>226</v>
      </c>
    </row>
    <row r="107" spans="1:5" ht="76.5">
      <c r="A107" s="29" t="s">
        <v>56</v>
      </c>
      <c r="E107" s="30" t="s">
        <v>637</v>
      </c>
    </row>
    <row r="108" spans="1:5" ht="140.25">
      <c r="A108" t="s">
        <v>58</v>
      </c>
      <c r="E108" s="28" t="s">
        <v>260</v>
      </c>
    </row>
    <row r="109" spans="1:16" ht="12.75">
      <c r="A109" s="17" t="s">
        <v>49</v>
      </c>
      <c r="B109" s="22" t="s">
        <v>286</v>
      </c>
      <c r="C109" s="22" t="s">
        <v>571</v>
      </c>
      <c r="D109" s="17" t="s">
        <v>51</v>
      </c>
      <c r="E109" s="23" t="s">
        <v>572</v>
      </c>
      <c r="F109" s="24" t="s">
        <v>190</v>
      </c>
      <c r="G109" s="25">
        <v>188</v>
      </c>
      <c r="H109" s="26">
        <v>0</v>
      </c>
      <c r="I109" s="26">
        <f>ROUND(ROUND(H109,2)*ROUND(G109,3),2)</f>
        <v>0</v>
      </c>
      <c r="O109">
        <f>(I109*21)/100</f>
        <v>0</v>
      </c>
      <c r="P109" t="s">
        <v>28</v>
      </c>
    </row>
    <row r="110" spans="1:5" ht="25.5">
      <c r="A110" s="27" t="s">
        <v>54</v>
      </c>
      <c r="E110" s="28" t="s">
        <v>226</v>
      </c>
    </row>
    <row r="111" spans="1:5" ht="140.25">
      <c r="A111" s="29" t="s">
        <v>56</v>
      </c>
      <c r="E111" s="30" t="s">
        <v>638</v>
      </c>
    </row>
    <row r="112" spans="1:5" ht="140.25">
      <c r="A112" t="s">
        <v>58</v>
      </c>
      <c r="E112" s="28" t="s">
        <v>260</v>
      </c>
    </row>
    <row r="113" spans="1:16" ht="12.75">
      <c r="A113" s="17" t="s">
        <v>49</v>
      </c>
      <c r="B113" s="22" t="s">
        <v>290</v>
      </c>
      <c r="C113" s="22" t="s">
        <v>266</v>
      </c>
      <c r="D113" s="17" t="s">
        <v>51</v>
      </c>
      <c r="E113" s="23" t="s">
        <v>267</v>
      </c>
      <c r="F113" s="24" t="s">
        <v>190</v>
      </c>
      <c r="G113" s="25">
        <v>188</v>
      </c>
      <c r="H113" s="26">
        <v>0</v>
      </c>
      <c r="I113" s="26">
        <f>ROUND(ROUND(H113,2)*ROUND(G113,3),2)</f>
        <v>0</v>
      </c>
      <c r="O113">
        <f>(I113*21)/100</f>
        <v>0</v>
      </c>
      <c r="P113" t="s">
        <v>28</v>
      </c>
    </row>
    <row r="114" spans="1:5" ht="25.5">
      <c r="A114" s="27" t="s">
        <v>54</v>
      </c>
      <c r="E114" s="28" t="s">
        <v>226</v>
      </c>
    </row>
    <row r="115" spans="1:5" ht="140.25">
      <c r="A115" s="29" t="s">
        <v>56</v>
      </c>
      <c r="E115" s="30" t="s">
        <v>639</v>
      </c>
    </row>
    <row r="116" spans="1:5" ht="140.25">
      <c r="A116" t="s">
        <v>58</v>
      </c>
      <c r="E116" s="28" t="s">
        <v>260</v>
      </c>
    </row>
    <row r="117" spans="1:16" ht="25.5">
      <c r="A117" s="17" t="s">
        <v>49</v>
      </c>
      <c r="B117" s="22" t="s">
        <v>570</v>
      </c>
      <c r="C117" s="22" t="s">
        <v>309</v>
      </c>
      <c r="D117" s="17" t="s">
        <v>51</v>
      </c>
      <c r="E117" s="23" t="s">
        <v>310</v>
      </c>
      <c r="F117" s="24" t="s">
        <v>190</v>
      </c>
      <c r="G117" s="25">
        <v>10</v>
      </c>
      <c r="H117" s="26">
        <v>0</v>
      </c>
      <c r="I117" s="26">
        <f>ROUND(ROUND(H117,2)*ROUND(G117,3),2)</f>
        <v>0</v>
      </c>
      <c r="O117">
        <f>(I117*21)/100</f>
        <v>0</v>
      </c>
      <c r="P117" t="s">
        <v>28</v>
      </c>
    </row>
    <row r="118" spans="1:5" ht="25.5">
      <c r="A118" s="27" t="s">
        <v>54</v>
      </c>
      <c r="E118" s="28" t="s">
        <v>226</v>
      </c>
    </row>
    <row r="119" spans="1:5" ht="25.5">
      <c r="A119" s="29" t="s">
        <v>56</v>
      </c>
      <c r="E119" s="30" t="s">
        <v>640</v>
      </c>
    </row>
    <row r="120" spans="1:5" ht="165.75">
      <c r="A120" t="s">
        <v>58</v>
      </c>
      <c r="E120" s="28" t="s">
        <v>308</v>
      </c>
    </row>
    <row r="121" spans="1:16" ht="12.75">
      <c r="A121" s="17" t="s">
        <v>49</v>
      </c>
      <c r="B121" s="22" t="s">
        <v>574</v>
      </c>
      <c r="C121" s="22" t="s">
        <v>312</v>
      </c>
      <c r="D121" s="17" t="s">
        <v>51</v>
      </c>
      <c r="E121" s="23" t="s">
        <v>313</v>
      </c>
      <c r="F121" s="24" t="s">
        <v>190</v>
      </c>
      <c r="G121" s="25">
        <v>29.4</v>
      </c>
      <c r="H121" s="26">
        <v>0</v>
      </c>
      <c r="I121" s="26">
        <f>ROUND(ROUND(H121,2)*ROUND(G121,3),2)</f>
        <v>0</v>
      </c>
      <c r="O121">
        <f>(I121*21)/100</f>
        <v>0</v>
      </c>
      <c r="P121" t="s">
        <v>28</v>
      </c>
    </row>
    <row r="122" spans="1:5" ht="25.5">
      <c r="A122" s="27" t="s">
        <v>54</v>
      </c>
      <c r="E122" s="28" t="s">
        <v>226</v>
      </c>
    </row>
    <row r="123" spans="1:5" ht="102">
      <c r="A123" s="29" t="s">
        <v>56</v>
      </c>
      <c r="E123" s="30" t="s">
        <v>641</v>
      </c>
    </row>
    <row r="124" spans="1:5" ht="102">
      <c r="A124" t="s">
        <v>58</v>
      </c>
      <c r="E124" s="28" t="s">
        <v>315</v>
      </c>
    </row>
    <row r="125" spans="1:16" ht="12.75">
      <c r="A125" s="17" t="s">
        <v>49</v>
      </c>
      <c r="B125" s="22" t="s">
        <v>576</v>
      </c>
      <c r="C125" s="22" t="s">
        <v>270</v>
      </c>
      <c r="D125" s="17" t="s">
        <v>51</v>
      </c>
      <c r="E125" s="23" t="s">
        <v>271</v>
      </c>
      <c r="F125" s="24" t="s">
        <v>138</v>
      </c>
      <c r="G125" s="25">
        <v>5.25</v>
      </c>
      <c r="H125" s="26">
        <v>0</v>
      </c>
      <c r="I125" s="26">
        <f>ROUND(ROUND(H125,2)*ROUND(G125,3),2)</f>
        <v>0</v>
      </c>
      <c r="O125">
        <f>(I125*21)/100</f>
        <v>0</v>
      </c>
      <c r="P125" t="s">
        <v>28</v>
      </c>
    </row>
    <row r="126" spans="1:5" ht="25.5">
      <c r="A126" s="27" t="s">
        <v>54</v>
      </c>
      <c r="E126" s="28" t="s">
        <v>226</v>
      </c>
    </row>
    <row r="127" spans="1:5" ht="89.25">
      <c r="A127" s="29" t="s">
        <v>56</v>
      </c>
      <c r="E127" s="30" t="s">
        <v>642</v>
      </c>
    </row>
    <row r="128" spans="1:5" ht="38.25">
      <c r="A128" t="s">
        <v>58</v>
      </c>
      <c r="E128" s="28" t="s">
        <v>273</v>
      </c>
    </row>
    <row r="129" spans="1:18" ht="12.75" customHeight="1">
      <c r="A129" s="5" t="s">
        <v>47</v>
      </c>
      <c r="B129" s="5"/>
      <c r="C129" s="32" t="s">
        <v>86</v>
      </c>
      <c r="D129" s="5"/>
      <c r="E129" s="20" t="s">
        <v>374</v>
      </c>
      <c r="F129" s="5"/>
      <c r="G129" s="5"/>
      <c r="H129" s="5"/>
      <c r="I129" s="33">
        <f>0+Q129</f>
        <v>0</v>
      </c>
      <c r="O129">
        <f>0+R129</f>
        <v>0</v>
      </c>
      <c r="Q129">
        <f>0+I130+I134+I138</f>
        <v>0</v>
      </c>
      <c r="R129">
        <f>0+O130+O134+O138</f>
        <v>0</v>
      </c>
    </row>
    <row r="130" spans="1:16" ht="12.75">
      <c r="A130" s="17" t="s">
        <v>49</v>
      </c>
      <c r="B130" s="22" t="s">
        <v>578</v>
      </c>
      <c r="C130" s="22" t="s">
        <v>375</v>
      </c>
      <c r="D130" s="17" t="s">
        <v>51</v>
      </c>
      <c r="E130" s="23" t="s">
        <v>376</v>
      </c>
      <c r="F130" s="24" t="s">
        <v>138</v>
      </c>
      <c r="G130" s="25">
        <v>18</v>
      </c>
      <c r="H130" s="26">
        <v>0</v>
      </c>
      <c r="I130" s="26">
        <f>ROUND(ROUND(H130,2)*ROUND(G130,3),2)</f>
        <v>0</v>
      </c>
      <c r="O130">
        <f>(I130*21)/100</f>
        <v>0</v>
      </c>
      <c r="P130" t="s">
        <v>28</v>
      </c>
    </row>
    <row r="131" spans="1:5" ht="12.75">
      <c r="A131" s="27" t="s">
        <v>54</v>
      </c>
      <c r="E131" s="28" t="s">
        <v>377</v>
      </c>
    </row>
    <row r="132" spans="1:5" ht="76.5">
      <c r="A132" s="29" t="s">
        <v>56</v>
      </c>
      <c r="E132" s="30" t="s">
        <v>643</v>
      </c>
    </row>
    <row r="133" spans="1:5" ht="255">
      <c r="A133" t="s">
        <v>58</v>
      </c>
      <c r="E133" s="28" t="s">
        <v>379</v>
      </c>
    </row>
    <row r="134" spans="1:16" ht="12.75">
      <c r="A134" s="17" t="s">
        <v>644</v>
      </c>
      <c r="B134" s="22" t="s">
        <v>580</v>
      </c>
      <c r="C134" s="22" t="s">
        <v>396</v>
      </c>
      <c r="D134" s="17" t="s">
        <v>51</v>
      </c>
      <c r="E134" s="23" t="s">
        <v>397</v>
      </c>
      <c r="F134" s="24" t="s">
        <v>138</v>
      </c>
      <c r="G134" s="25">
        <v>76.1</v>
      </c>
      <c r="H134" s="26">
        <v>0</v>
      </c>
      <c r="I134" s="26">
        <f>ROUND(ROUND(H134,2)*ROUND(G134,3),2)</f>
        <v>0</v>
      </c>
      <c r="O134">
        <f>(I134*21)/100</f>
        <v>0</v>
      </c>
      <c r="P134" t="s">
        <v>28</v>
      </c>
    </row>
    <row r="135" spans="1:5" ht="12.75">
      <c r="A135" s="27" t="s">
        <v>54</v>
      </c>
      <c r="E135" s="28" t="s">
        <v>51</v>
      </c>
    </row>
    <row r="136" spans="1:5" ht="102">
      <c r="A136" s="29" t="s">
        <v>56</v>
      </c>
      <c r="E136" s="30" t="s">
        <v>378</v>
      </c>
    </row>
    <row r="137" spans="1:5" ht="89.25">
      <c r="A137" t="s">
        <v>58</v>
      </c>
      <c r="E137" s="28" t="s">
        <v>174</v>
      </c>
    </row>
    <row r="138" spans="1:16" ht="12.75">
      <c r="A138" s="17" t="s">
        <v>49</v>
      </c>
      <c r="B138" s="22" t="s">
        <v>582</v>
      </c>
      <c r="C138" s="22" t="s">
        <v>384</v>
      </c>
      <c r="D138" s="17" t="s">
        <v>51</v>
      </c>
      <c r="E138" s="23" t="s">
        <v>385</v>
      </c>
      <c r="F138" s="24" t="s">
        <v>73</v>
      </c>
      <c r="G138" s="25">
        <v>2</v>
      </c>
      <c r="H138" s="26">
        <v>0</v>
      </c>
      <c r="I138" s="26">
        <f>ROUND(ROUND(H138,2)*ROUND(G138,3),2)</f>
        <v>0</v>
      </c>
      <c r="O138">
        <f>(I138*21)/100</f>
        <v>0</v>
      </c>
      <c r="P138" t="s">
        <v>28</v>
      </c>
    </row>
    <row r="139" spans="1:5" ht="12.75">
      <c r="A139" s="27" t="s">
        <v>54</v>
      </c>
      <c r="E139" s="28" t="s">
        <v>51</v>
      </c>
    </row>
    <row r="140" spans="1:5" ht="89.25">
      <c r="A140" s="29" t="s">
        <v>56</v>
      </c>
      <c r="E140" s="30" t="s">
        <v>645</v>
      </c>
    </row>
    <row r="141" spans="1:5" ht="76.5">
      <c r="A141" t="s">
        <v>58</v>
      </c>
      <c r="E141" s="28" t="s">
        <v>387</v>
      </c>
    </row>
    <row r="142" spans="1:18" ht="12.75" customHeight="1">
      <c r="A142" s="5" t="s">
        <v>47</v>
      </c>
      <c r="B142" s="5"/>
      <c r="C142" s="32" t="s">
        <v>44</v>
      </c>
      <c r="D142" s="5"/>
      <c r="E142" s="20" t="s">
        <v>142</v>
      </c>
      <c r="F142" s="5"/>
      <c r="G142" s="5"/>
      <c r="H142" s="5"/>
      <c r="I142" s="33">
        <f>0+Q142</f>
        <v>0</v>
      </c>
      <c r="O142">
        <f>0+R142</f>
        <v>0</v>
      </c>
      <c r="Q142">
        <f>0+I143+I147+I151+I155+I159+I163+I167+I171+I175+I179+I183+I187</f>
        <v>0</v>
      </c>
      <c r="R142">
        <f>0+O143+O147+O151+O155+O159+O163+O167+O171+O175+O179+O183+O187</f>
        <v>0</v>
      </c>
    </row>
    <row r="143" spans="1:16" ht="25.5">
      <c r="A143" s="17" t="s">
        <v>49</v>
      </c>
      <c r="B143" s="22" t="s">
        <v>587</v>
      </c>
      <c r="C143" s="22" t="s">
        <v>401</v>
      </c>
      <c r="D143" s="17" t="s">
        <v>51</v>
      </c>
      <c r="E143" s="23" t="s">
        <v>402</v>
      </c>
      <c r="F143" s="24" t="s">
        <v>73</v>
      </c>
      <c r="G143" s="25">
        <v>1</v>
      </c>
      <c r="H143" s="26">
        <v>0</v>
      </c>
      <c r="I143" s="26">
        <f>ROUND(ROUND(H143,2)*ROUND(G143,3),2)</f>
        <v>0</v>
      </c>
      <c r="O143">
        <f>(I143*21)/100</f>
        <v>0</v>
      </c>
      <c r="P143" t="s">
        <v>28</v>
      </c>
    </row>
    <row r="144" spans="1:5" ht="12.75">
      <c r="A144" s="27" t="s">
        <v>54</v>
      </c>
      <c r="E144" s="28" t="s">
        <v>51</v>
      </c>
    </row>
    <row r="145" spans="1:5" ht="38.25">
      <c r="A145" s="29" t="s">
        <v>56</v>
      </c>
      <c r="E145" s="30" t="s">
        <v>646</v>
      </c>
    </row>
    <row r="146" spans="1:5" ht="25.5">
      <c r="A146" t="s">
        <v>58</v>
      </c>
      <c r="E146" s="28" t="s">
        <v>405</v>
      </c>
    </row>
    <row r="147" spans="1:16" ht="25.5">
      <c r="A147" s="17" t="s">
        <v>49</v>
      </c>
      <c r="B147" s="22" t="s">
        <v>589</v>
      </c>
      <c r="C147" s="22" t="s">
        <v>406</v>
      </c>
      <c r="D147" s="17" t="s">
        <v>51</v>
      </c>
      <c r="E147" s="23" t="s">
        <v>407</v>
      </c>
      <c r="F147" s="24" t="s">
        <v>73</v>
      </c>
      <c r="G147" s="25">
        <v>1</v>
      </c>
      <c r="H147" s="26">
        <v>0</v>
      </c>
      <c r="I147" s="26">
        <f>ROUND(ROUND(H147,2)*ROUND(G147,3),2)</f>
        <v>0</v>
      </c>
      <c r="O147">
        <f>(I147*21)/100</f>
        <v>0</v>
      </c>
      <c r="P147" t="s">
        <v>28</v>
      </c>
    </row>
    <row r="148" spans="1:5" ht="12.75">
      <c r="A148" s="27" t="s">
        <v>54</v>
      </c>
      <c r="E148" s="28" t="s">
        <v>51</v>
      </c>
    </row>
    <row r="149" spans="1:5" ht="38.25">
      <c r="A149" s="29" t="s">
        <v>56</v>
      </c>
      <c r="E149" s="30" t="s">
        <v>647</v>
      </c>
    </row>
    <row r="150" spans="1:5" ht="25.5">
      <c r="A150" t="s">
        <v>58</v>
      </c>
      <c r="E150" s="28" t="s">
        <v>409</v>
      </c>
    </row>
    <row r="151" spans="1:16" ht="25.5">
      <c r="A151" s="17" t="s">
        <v>49</v>
      </c>
      <c r="B151" s="22" t="s">
        <v>592</v>
      </c>
      <c r="C151" s="22" t="s">
        <v>410</v>
      </c>
      <c r="D151" s="17" t="s">
        <v>51</v>
      </c>
      <c r="E151" s="23" t="s">
        <v>411</v>
      </c>
      <c r="F151" s="24" t="s">
        <v>73</v>
      </c>
      <c r="G151" s="25">
        <v>1</v>
      </c>
      <c r="H151" s="26">
        <v>0</v>
      </c>
      <c r="I151" s="26">
        <f>ROUND(ROUND(H151,2)*ROUND(G151,3),2)</f>
        <v>0</v>
      </c>
      <c r="O151">
        <f>(I151*21)/100</f>
        <v>0</v>
      </c>
      <c r="P151" t="s">
        <v>28</v>
      </c>
    </row>
    <row r="152" spans="1:5" ht="25.5">
      <c r="A152" s="27" t="s">
        <v>54</v>
      </c>
      <c r="E152" s="28" t="s">
        <v>226</v>
      </c>
    </row>
    <row r="153" spans="1:5" ht="38.25">
      <c r="A153" s="29" t="s">
        <v>56</v>
      </c>
      <c r="E153" s="30" t="s">
        <v>647</v>
      </c>
    </row>
    <row r="154" spans="1:5" ht="38.25">
      <c r="A154" t="s">
        <v>58</v>
      </c>
      <c r="E154" s="28" t="s">
        <v>413</v>
      </c>
    </row>
    <row r="155" spans="1:16" ht="12.75">
      <c r="A155" s="17" t="s">
        <v>49</v>
      </c>
      <c r="B155" s="22" t="s">
        <v>595</v>
      </c>
      <c r="C155" s="22" t="s">
        <v>414</v>
      </c>
      <c r="D155" s="17" t="s">
        <v>51</v>
      </c>
      <c r="E155" s="23" t="s">
        <v>415</v>
      </c>
      <c r="F155" s="24" t="s">
        <v>73</v>
      </c>
      <c r="G155" s="25">
        <v>1</v>
      </c>
      <c r="H155" s="26">
        <v>0</v>
      </c>
      <c r="I155" s="26">
        <f>ROUND(ROUND(H155,2)*ROUND(G155,3),2)</f>
        <v>0</v>
      </c>
      <c r="O155">
        <f>(I155*21)/100</f>
        <v>0</v>
      </c>
      <c r="P155" t="s">
        <v>28</v>
      </c>
    </row>
    <row r="156" spans="1:5" ht="12.75">
      <c r="A156" s="27" t="s">
        <v>54</v>
      </c>
      <c r="E156" s="28" t="s">
        <v>51</v>
      </c>
    </row>
    <row r="157" spans="1:5" ht="38.25">
      <c r="A157" s="29" t="s">
        <v>56</v>
      </c>
      <c r="E157" s="30" t="s">
        <v>648</v>
      </c>
    </row>
    <row r="158" spans="1:5" ht="25.5">
      <c r="A158" t="s">
        <v>58</v>
      </c>
      <c r="E158" s="28" t="s">
        <v>405</v>
      </c>
    </row>
    <row r="159" spans="1:16" ht="25.5">
      <c r="A159" s="17" t="s">
        <v>49</v>
      </c>
      <c r="B159" s="22" t="s">
        <v>597</v>
      </c>
      <c r="C159" s="22" t="s">
        <v>275</v>
      </c>
      <c r="D159" s="17" t="s">
        <v>51</v>
      </c>
      <c r="E159" s="23" t="s">
        <v>276</v>
      </c>
      <c r="F159" s="24" t="s">
        <v>190</v>
      </c>
      <c r="G159" s="25">
        <v>15.913</v>
      </c>
      <c r="H159" s="26">
        <v>0</v>
      </c>
      <c r="I159" s="26">
        <f>ROUND(ROUND(H159,2)*ROUND(G159,3),2)</f>
        <v>0</v>
      </c>
      <c r="O159">
        <f>(I159*21)/100</f>
        <v>0</v>
      </c>
      <c r="P159" t="s">
        <v>28</v>
      </c>
    </row>
    <row r="160" spans="1:5" ht="25.5">
      <c r="A160" s="27" t="s">
        <v>54</v>
      </c>
      <c r="E160" s="28" t="s">
        <v>226</v>
      </c>
    </row>
    <row r="161" spans="1:5" ht="76.5">
      <c r="A161" s="29" t="s">
        <v>56</v>
      </c>
      <c r="E161" s="30" t="s">
        <v>649</v>
      </c>
    </row>
    <row r="162" spans="1:5" ht="38.25">
      <c r="A162" t="s">
        <v>58</v>
      </c>
      <c r="E162" s="28" t="s">
        <v>278</v>
      </c>
    </row>
    <row r="163" spans="1:16" ht="25.5">
      <c r="A163" s="17" t="s">
        <v>49</v>
      </c>
      <c r="B163" s="22" t="s">
        <v>599</v>
      </c>
      <c r="C163" s="22" t="s">
        <v>280</v>
      </c>
      <c r="D163" s="17" t="s">
        <v>51</v>
      </c>
      <c r="E163" s="23" t="s">
        <v>281</v>
      </c>
      <c r="F163" s="24" t="s">
        <v>190</v>
      </c>
      <c r="G163" s="25">
        <v>15.913</v>
      </c>
      <c r="H163" s="26">
        <v>0</v>
      </c>
      <c r="I163" s="26">
        <f>ROUND(ROUND(H163,2)*ROUND(G163,3),2)</f>
        <v>0</v>
      </c>
      <c r="O163">
        <f>(I163*21)/100</f>
        <v>0</v>
      </c>
      <c r="P163" t="s">
        <v>28</v>
      </c>
    </row>
    <row r="164" spans="1:5" ht="12.75">
      <c r="A164" s="27" t="s">
        <v>54</v>
      </c>
      <c r="E164" s="28" t="s">
        <v>51</v>
      </c>
    </row>
    <row r="165" spans="1:5" ht="76.5">
      <c r="A165" s="29" t="s">
        <v>56</v>
      </c>
      <c r="E165" s="30" t="s">
        <v>649</v>
      </c>
    </row>
    <row r="166" spans="1:5" ht="38.25">
      <c r="A166" t="s">
        <v>58</v>
      </c>
      <c r="E166" s="28" t="s">
        <v>278</v>
      </c>
    </row>
    <row r="167" spans="1:16" ht="12.75">
      <c r="A167" s="17" t="s">
        <v>49</v>
      </c>
      <c r="B167" s="22" t="s">
        <v>600</v>
      </c>
      <c r="C167" s="22" t="s">
        <v>337</v>
      </c>
      <c r="D167" s="17" t="s">
        <v>51</v>
      </c>
      <c r="E167" s="23" t="s">
        <v>338</v>
      </c>
      <c r="F167" s="24" t="s">
        <v>138</v>
      </c>
      <c r="G167" s="25">
        <v>12</v>
      </c>
      <c r="H167" s="26">
        <v>0</v>
      </c>
      <c r="I167" s="26">
        <f>ROUND(ROUND(H167,2)*ROUND(G167,3),2)</f>
        <v>0</v>
      </c>
      <c r="O167">
        <f>(I167*21)/100</f>
        <v>0</v>
      </c>
      <c r="P167" t="s">
        <v>28</v>
      </c>
    </row>
    <row r="168" spans="1:5" ht="25.5">
      <c r="A168" s="27" t="s">
        <v>54</v>
      </c>
      <c r="E168" s="28" t="s">
        <v>226</v>
      </c>
    </row>
    <row r="169" spans="1:5" ht="63.75">
      <c r="A169" s="29" t="s">
        <v>56</v>
      </c>
      <c r="E169" s="30" t="s">
        <v>650</v>
      </c>
    </row>
    <row r="170" spans="1:5" ht="51">
      <c r="A170" t="s">
        <v>58</v>
      </c>
      <c r="E170" s="28" t="s">
        <v>340</v>
      </c>
    </row>
    <row r="171" spans="1:16" ht="12.75">
      <c r="A171" s="17" t="s">
        <v>49</v>
      </c>
      <c r="B171" s="22" t="s">
        <v>602</v>
      </c>
      <c r="C171" s="22" t="s">
        <v>341</v>
      </c>
      <c r="D171" s="17" t="s">
        <v>51</v>
      </c>
      <c r="E171" s="23" t="s">
        <v>342</v>
      </c>
      <c r="F171" s="24" t="s">
        <v>138</v>
      </c>
      <c r="G171" s="25">
        <v>50</v>
      </c>
      <c r="H171" s="26">
        <v>0</v>
      </c>
      <c r="I171" s="26">
        <f>ROUND(ROUND(H171,2)*ROUND(G171,3),2)</f>
        <v>0</v>
      </c>
      <c r="O171">
        <f>(I171*21)/100</f>
        <v>0</v>
      </c>
      <c r="P171" t="s">
        <v>28</v>
      </c>
    </row>
    <row r="172" spans="1:5" ht="25.5">
      <c r="A172" s="27" t="s">
        <v>54</v>
      </c>
      <c r="E172" s="28" t="s">
        <v>226</v>
      </c>
    </row>
    <row r="173" spans="1:5" ht="76.5">
      <c r="A173" s="29" t="s">
        <v>56</v>
      </c>
      <c r="E173" s="30" t="s">
        <v>651</v>
      </c>
    </row>
    <row r="174" spans="1:5" ht="51">
      <c r="A174" t="s">
        <v>58</v>
      </c>
      <c r="E174" s="28" t="s">
        <v>340</v>
      </c>
    </row>
    <row r="175" spans="1:16" ht="12.75">
      <c r="A175" s="17" t="s">
        <v>49</v>
      </c>
      <c r="B175" s="22" t="s">
        <v>604</v>
      </c>
      <c r="C175" s="22" t="s">
        <v>147</v>
      </c>
      <c r="D175" s="17" t="s">
        <v>51</v>
      </c>
      <c r="E175" s="23" t="s">
        <v>148</v>
      </c>
      <c r="F175" s="24" t="s">
        <v>138</v>
      </c>
      <c r="G175" s="25">
        <v>5.25</v>
      </c>
      <c r="H175" s="26">
        <v>0</v>
      </c>
      <c r="I175" s="26">
        <f>ROUND(ROUND(H175,2)*ROUND(G175,3),2)</f>
        <v>0</v>
      </c>
      <c r="O175">
        <f>(I175*21)/100</f>
        <v>0</v>
      </c>
      <c r="P175" t="s">
        <v>28</v>
      </c>
    </row>
    <row r="176" spans="1:5" ht="12.75">
      <c r="A176" s="27" t="s">
        <v>54</v>
      </c>
      <c r="E176" s="28" t="s">
        <v>51</v>
      </c>
    </row>
    <row r="177" spans="1:5" ht="76.5">
      <c r="A177" s="29" t="s">
        <v>56</v>
      </c>
      <c r="E177" s="30" t="s">
        <v>652</v>
      </c>
    </row>
    <row r="178" spans="1:5" ht="25.5">
      <c r="A178" t="s">
        <v>58</v>
      </c>
      <c r="E178" s="28" t="s">
        <v>150</v>
      </c>
    </row>
    <row r="179" spans="1:16" ht="25.5">
      <c r="A179" s="17" t="s">
        <v>49</v>
      </c>
      <c r="B179" s="22" t="s">
        <v>605</v>
      </c>
      <c r="C179" s="22" t="s">
        <v>291</v>
      </c>
      <c r="D179" s="17" t="s">
        <v>51</v>
      </c>
      <c r="E179" s="23" t="s">
        <v>292</v>
      </c>
      <c r="F179" s="24" t="s">
        <v>190</v>
      </c>
      <c r="G179" s="25">
        <v>12.5</v>
      </c>
      <c r="H179" s="26">
        <v>0</v>
      </c>
      <c r="I179" s="26">
        <f>ROUND(ROUND(H179,2)*ROUND(G179,3),2)</f>
        <v>0</v>
      </c>
      <c r="O179">
        <f>(I179*21)/100</f>
        <v>0</v>
      </c>
      <c r="P179" t="s">
        <v>28</v>
      </c>
    </row>
    <row r="180" spans="1:5" ht="12.75">
      <c r="A180" s="27" t="s">
        <v>54</v>
      </c>
      <c r="E180" s="28" t="s">
        <v>51</v>
      </c>
    </row>
    <row r="181" spans="1:5" ht="76.5">
      <c r="A181" s="29" t="s">
        <v>56</v>
      </c>
      <c r="E181" s="30" t="s">
        <v>653</v>
      </c>
    </row>
    <row r="182" spans="1:5" ht="102">
      <c r="A182" t="s">
        <v>58</v>
      </c>
      <c r="E182" s="28" t="s">
        <v>294</v>
      </c>
    </row>
    <row r="183" spans="1:16" ht="12.75">
      <c r="A183" s="17" t="s">
        <v>49</v>
      </c>
      <c r="B183" s="22" t="s">
        <v>607</v>
      </c>
      <c r="C183" s="22" t="s">
        <v>393</v>
      </c>
      <c r="D183" s="17" t="s">
        <v>51</v>
      </c>
      <c r="E183" s="23" t="s">
        <v>394</v>
      </c>
      <c r="F183" s="24" t="s">
        <v>73</v>
      </c>
      <c r="G183" s="25">
        <v>2</v>
      </c>
      <c r="H183" s="26">
        <v>0</v>
      </c>
      <c r="I183" s="26">
        <f>ROUND(ROUND(H183,2)*ROUND(G183,3),2)</f>
        <v>0</v>
      </c>
      <c r="O183">
        <f>(I183*21)/100</f>
        <v>0</v>
      </c>
      <c r="P183" t="s">
        <v>28</v>
      </c>
    </row>
    <row r="184" spans="1:5" ht="12.75">
      <c r="A184" s="27" t="s">
        <v>54</v>
      </c>
      <c r="E184" s="28" t="s">
        <v>593</v>
      </c>
    </row>
    <row r="185" spans="1:5" ht="114.75">
      <c r="A185" s="29" t="s">
        <v>56</v>
      </c>
      <c r="E185" s="30" t="s">
        <v>654</v>
      </c>
    </row>
    <row r="186" spans="1:5" ht="89.25">
      <c r="A186" t="s">
        <v>58</v>
      </c>
      <c r="E186" s="28" t="s">
        <v>174</v>
      </c>
    </row>
    <row r="187" spans="1:16" ht="12.75">
      <c r="A187" s="17" t="s">
        <v>49</v>
      </c>
      <c r="B187" s="22" t="s">
        <v>609</v>
      </c>
      <c r="C187" s="22" t="s">
        <v>396</v>
      </c>
      <c r="D187" s="17" t="s">
        <v>51</v>
      </c>
      <c r="E187" s="23" t="s">
        <v>397</v>
      </c>
      <c r="F187" s="24" t="s">
        <v>138</v>
      </c>
      <c r="G187" s="25">
        <v>18</v>
      </c>
      <c r="H187" s="26">
        <v>0</v>
      </c>
      <c r="I187" s="26">
        <f>ROUND(ROUND(H187,2)*ROUND(G187,3),2)</f>
        <v>0</v>
      </c>
      <c r="O187">
        <f>(I187*21)/100</f>
        <v>0</v>
      </c>
      <c r="P187" t="s">
        <v>28</v>
      </c>
    </row>
    <row r="188" spans="1:5" ht="12.75">
      <c r="A188" s="27" t="s">
        <v>54</v>
      </c>
      <c r="E188" s="28" t="s">
        <v>593</v>
      </c>
    </row>
    <row r="189" spans="1:5" ht="102">
      <c r="A189" s="29" t="s">
        <v>56</v>
      </c>
      <c r="E189" s="30" t="s">
        <v>655</v>
      </c>
    </row>
    <row r="190" spans="1:5" ht="89.25">
      <c r="A190" t="s">
        <v>58</v>
      </c>
      <c r="E190" s="28" t="s">
        <v>174</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4"/>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0+O9+O22+O51+O60+O101+O110</f>
        <v>0</v>
      </c>
      <c r="P2" t="s">
        <v>27</v>
      </c>
    </row>
    <row r="3" spans="1:16" ht="15" customHeight="1">
      <c r="A3" t="s">
        <v>12</v>
      </c>
      <c r="B3" s="10" t="s">
        <v>14</v>
      </c>
      <c r="C3" s="37" t="s">
        <v>15</v>
      </c>
      <c r="D3" s="34"/>
      <c r="E3" s="11" t="s">
        <v>16</v>
      </c>
      <c r="F3" s="1"/>
      <c r="G3" s="8"/>
      <c r="H3" s="7" t="s">
        <v>656</v>
      </c>
      <c r="I3" s="31">
        <f>0+I9+I22+I51+I60+I101+I110</f>
        <v>0</v>
      </c>
      <c r="O3" t="s">
        <v>24</v>
      </c>
      <c r="P3" t="s">
        <v>28</v>
      </c>
    </row>
    <row r="4" spans="1:16" ht="15" customHeight="1">
      <c r="A4" t="s">
        <v>17</v>
      </c>
      <c r="B4" s="10" t="s">
        <v>18</v>
      </c>
      <c r="C4" s="37" t="s">
        <v>462</v>
      </c>
      <c r="D4" s="34"/>
      <c r="E4" s="11" t="s">
        <v>463</v>
      </c>
      <c r="F4" s="38" t="s">
        <v>23</v>
      </c>
      <c r="G4" s="34"/>
      <c r="H4" s="9"/>
      <c r="I4" s="9"/>
      <c r="O4" t="s">
        <v>25</v>
      </c>
      <c r="P4" t="s">
        <v>28</v>
      </c>
    </row>
    <row r="5" spans="1:16" ht="12.75" customHeight="1">
      <c r="A5" t="s">
        <v>21</v>
      </c>
      <c r="B5" s="13" t="s">
        <v>22</v>
      </c>
      <c r="C5" s="39" t="s">
        <v>656</v>
      </c>
      <c r="D5" s="40"/>
      <c r="E5" s="14" t="s">
        <v>657</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0+I10+I14+I18</f>
        <v>0</v>
      </c>
      <c r="R9">
        <f>0+O10+O14+O18</f>
        <v>0</v>
      </c>
    </row>
    <row r="10" spans="1:16" ht="12.75">
      <c r="A10" s="17" t="s">
        <v>49</v>
      </c>
      <c r="B10" s="22" t="s">
        <v>33</v>
      </c>
      <c r="C10" s="22" t="s">
        <v>124</v>
      </c>
      <c r="D10" s="17" t="s">
        <v>33</v>
      </c>
      <c r="E10" s="23" t="s">
        <v>125</v>
      </c>
      <c r="F10" s="24" t="s">
        <v>126</v>
      </c>
      <c r="G10" s="25">
        <v>51.873</v>
      </c>
      <c r="H10" s="26">
        <v>0</v>
      </c>
      <c r="I10" s="26">
        <f>ROUND(ROUND(H10,2)*ROUND(G10,3),2)</f>
        <v>0</v>
      </c>
      <c r="O10">
        <f>(I10*21)/100</f>
        <v>0</v>
      </c>
      <c r="P10" t="s">
        <v>28</v>
      </c>
    </row>
    <row r="11" spans="1:5" ht="25.5">
      <c r="A11" s="27" t="s">
        <v>54</v>
      </c>
      <c r="E11" s="28" t="s">
        <v>466</v>
      </c>
    </row>
    <row r="12" spans="1:5" ht="191.25">
      <c r="A12" s="29" t="s">
        <v>56</v>
      </c>
      <c r="E12" s="30" t="s">
        <v>658</v>
      </c>
    </row>
    <row r="13" spans="1:5" ht="25.5">
      <c r="A13" t="s">
        <v>58</v>
      </c>
      <c r="E13" s="28" t="s">
        <v>129</v>
      </c>
    </row>
    <row r="14" spans="1:16" ht="12.75">
      <c r="A14" s="17" t="s">
        <v>49</v>
      </c>
      <c r="B14" s="22" t="s">
        <v>28</v>
      </c>
      <c r="C14" s="22" t="s">
        <v>124</v>
      </c>
      <c r="D14" s="17" t="s">
        <v>28</v>
      </c>
      <c r="E14" s="23" t="s">
        <v>125</v>
      </c>
      <c r="F14" s="24" t="s">
        <v>126</v>
      </c>
      <c r="G14" s="25">
        <v>12.808</v>
      </c>
      <c r="H14" s="26">
        <v>0</v>
      </c>
      <c r="I14" s="26">
        <f>ROUND(ROUND(H14,2)*ROUND(G14,3),2)</f>
        <v>0</v>
      </c>
      <c r="O14">
        <f>(I14*21)/100</f>
        <v>0</v>
      </c>
      <c r="P14" t="s">
        <v>28</v>
      </c>
    </row>
    <row r="15" spans="1:5" ht="12.75">
      <c r="A15" s="27" t="s">
        <v>54</v>
      </c>
      <c r="E15" s="28" t="s">
        <v>351</v>
      </c>
    </row>
    <row r="16" spans="1:5" ht="408">
      <c r="A16" s="29" t="s">
        <v>56</v>
      </c>
      <c r="E16" s="30" t="s">
        <v>659</v>
      </c>
    </row>
    <row r="17" spans="1:5" ht="25.5">
      <c r="A17" t="s">
        <v>58</v>
      </c>
      <c r="E17" s="28" t="s">
        <v>129</v>
      </c>
    </row>
    <row r="18" spans="1:16" ht="12.75">
      <c r="A18" s="17" t="s">
        <v>49</v>
      </c>
      <c r="B18" s="22" t="s">
        <v>27</v>
      </c>
      <c r="C18" s="22" t="s">
        <v>124</v>
      </c>
      <c r="D18" s="17" t="s">
        <v>37</v>
      </c>
      <c r="E18" s="23" t="s">
        <v>125</v>
      </c>
      <c r="F18" s="24" t="s">
        <v>126</v>
      </c>
      <c r="G18" s="25">
        <v>19.219</v>
      </c>
      <c r="H18" s="26">
        <v>0</v>
      </c>
      <c r="I18" s="26">
        <f>ROUND(ROUND(H18,2)*ROUND(G18,3),2)</f>
        <v>0</v>
      </c>
      <c r="O18">
        <f>(I18*21)/100</f>
        <v>0</v>
      </c>
      <c r="P18" t="s">
        <v>28</v>
      </c>
    </row>
    <row r="19" spans="1:5" ht="12.75">
      <c r="A19" s="27" t="s">
        <v>54</v>
      </c>
      <c r="E19" s="28" t="s">
        <v>541</v>
      </c>
    </row>
    <row r="20" spans="1:5" ht="165.75">
      <c r="A20" s="29" t="s">
        <v>56</v>
      </c>
      <c r="E20" s="30" t="s">
        <v>660</v>
      </c>
    </row>
    <row r="21" spans="1:5" ht="25.5">
      <c r="A21" t="s">
        <v>58</v>
      </c>
      <c r="E21" s="28" t="s">
        <v>129</v>
      </c>
    </row>
    <row r="22" spans="1:18" ht="12.75" customHeight="1">
      <c r="A22" s="5" t="s">
        <v>47</v>
      </c>
      <c r="B22" s="5"/>
      <c r="C22" s="32" t="s">
        <v>33</v>
      </c>
      <c r="D22" s="5"/>
      <c r="E22" s="20" t="s">
        <v>135</v>
      </c>
      <c r="F22" s="5"/>
      <c r="G22" s="5"/>
      <c r="H22" s="5"/>
      <c r="I22" s="33">
        <f>0+Q22</f>
        <v>0</v>
      </c>
      <c r="O22">
        <f>0+R22</f>
        <v>0</v>
      </c>
      <c r="Q22">
        <f>0+I23+I27+I31+I35+I39+I43+I47</f>
        <v>0</v>
      </c>
      <c r="R22">
        <f>0+O23+O27+O31+O35+O39+O43+O47</f>
        <v>0</v>
      </c>
    </row>
    <row r="23" spans="1:16" ht="25.5">
      <c r="A23" s="17" t="s">
        <v>49</v>
      </c>
      <c r="B23" s="22" t="s">
        <v>37</v>
      </c>
      <c r="C23" s="22" t="s">
        <v>202</v>
      </c>
      <c r="D23" s="17" t="s">
        <v>51</v>
      </c>
      <c r="E23" s="23" t="s">
        <v>203</v>
      </c>
      <c r="F23" s="24" t="s">
        <v>161</v>
      </c>
      <c r="G23" s="25">
        <v>5.148</v>
      </c>
      <c r="H23" s="26">
        <v>0</v>
      </c>
      <c r="I23" s="26">
        <f>ROUND(ROUND(H23,2)*ROUND(G23,3),2)</f>
        <v>0</v>
      </c>
      <c r="O23">
        <f>(I23*21)/100</f>
        <v>0</v>
      </c>
      <c r="P23" t="s">
        <v>28</v>
      </c>
    </row>
    <row r="24" spans="1:5" ht="38.25">
      <c r="A24" s="27" t="s">
        <v>54</v>
      </c>
      <c r="E24" s="28" t="s">
        <v>204</v>
      </c>
    </row>
    <row r="25" spans="1:5" ht="102">
      <c r="A25" s="29" t="s">
        <v>56</v>
      </c>
      <c r="E25" s="30" t="s">
        <v>661</v>
      </c>
    </row>
    <row r="26" spans="1:5" ht="63.75">
      <c r="A26" t="s">
        <v>58</v>
      </c>
      <c r="E26" s="28" t="s">
        <v>141</v>
      </c>
    </row>
    <row r="27" spans="1:16" ht="25.5">
      <c r="A27" s="17" t="s">
        <v>49</v>
      </c>
      <c r="B27" s="22" t="s">
        <v>39</v>
      </c>
      <c r="C27" s="22" t="s">
        <v>206</v>
      </c>
      <c r="D27" s="17" t="s">
        <v>51</v>
      </c>
      <c r="E27" s="23" t="s">
        <v>207</v>
      </c>
      <c r="F27" s="24" t="s">
        <v>161</v>
      </c>
      <c r="G27" s="25">
        <v>7.849</v>
      </c>
      <c r="H27" s="26">
        <v>0</v>
      </c>
      <c r="I27" s="26">
        <f>ROUND(ROUND(H27,2)*ROUND(G27,3),2)</f>
        <v>0</v>
      </c>
      <c r="O27">
        <f>(I27*21)/100</f>
        <v>0</v>
      </c>
      <c r="P27" t="s">
        <v>28</v>
      </c>
    </row>
    <row r="28" spans="1:5" ht="38.25">
      <c r="A28" s="27" t="s">
        <v>54</v>
      </c>
      <c r="E28" s="28" t="s">
        <v>204</v>
      </c>
    </row>
    <row r="29" spans="1:5" ht="165.75">
      <c r="A29" s="29" t="s">
        <v>56</v>
      </c>
      <c r="E29" s="30" t="s">
        <v>662</v>
      </c>
    </row>
    <row r="30" spans="1:5" ht="63.75">
      <c r="A30" t="s">
        <v>58</v>
      </c>
      <c r="E30" s="28" t="s">
        <v>141</v>
      </c>
    </row>
    <row r="31" spans="1:16" ht="25.5">
      <c r="A31" s="17" t="s">
        <v>49</v>
      </c>
      <c r="B31" s="22" t="s">
        <v>41</v>
      </c>
      <c r="C31" s="22" t="s">
        <v>209</v>
      </c>
      <c r="D31" s="17" t="s">
        <v>51</v>
      </c>
      <c r="E31" s="23" t="s">
        <v>210</v>
      </c>
      <c r="F31" s="24" t="s">
        <v>138</v>
      </c>
      <c r="G31" s="25">
        <v>10.1</v>
      </c>
      <c r="H31" s="26">
        <v>0</v>
      </c>
      <c r="I31" s="26">
        <f>ROUND(ROUND(H31,2)*ROUND(G31,3),2)</f>
        <v>0</v>
      </c>
      <c r="O31">
        <f>(I31*21)/100</f>
        <v>0</v>
      </c>
      <c r="P31" t="s">
        <v>28</v>
      </c>
    </row>
    <row r="32" spans="1:5" ht="38.25">
      <c r="A32" s="27" t="s">
        <v>54</v>
      </c>
      <c r="E32" s="28" t="s">
        <v>204</v>
      </c>
    </row>
    <row r="33" spans="1:5" ht="114.75">
      <c r="A33" s="29" t="s">
        <v>56</v>
      </c>
      <c r="E33" s="30" t="s">
        <v>663</v>
      </c>
    </row>
    <row r="34" spans="1:5" ht="63.75">
      <c r="A34" t="s">
        <v>58</v>
      </c>
      <c r="E34" s="28" t="s">
        <v>141</v>
      </c>
    </row>
    <row r="35" spans="1:16" ht="25.5">
      <c r="A35" s="17" t="s">
        <v>49</v>
      </c>
      <c r="B35" s="22" t="s">
        <v>81</v>
      </c>
      <c r="C35" s="22" t="s">
        <v>209</v>
      </c>
      <c r="D35" s="17" t="s">
        <v>33</v>
      </c>
      <c r="E35" s="23" t="s">
        <v>210</v>
      </c>
      <c r="F35" s="24" t="s">
        <v>138</v>
      </c>
      <c r="G35" s="25">
        <v>11</v>
      </c>
      <c r="H35" s="26">
        <v>0</v>
      </c>
      <c r="I35" s="26">
        <f>ROUND(ROUND(H35,2)*ROUND(G35,3),2)</f>
        <v>0</v>
      </c>
      <c r="O35">
        <f>(I35*21)/100</f>
        <v>0</v>
      </c>
      <c r="P35" t="s">
        <v>28</v>
      </c>
    </row>
    <row r="36" spans="1:5" ht="38.25">
      <c r="A36" s="27" t="s">
        <v>54</v>
      </c>
      <c r="E36" s="28" t="s">
        <v>204</v>
      </c>
    </row>
    <row r="37" spans="1:5" ht="165.75">
      <c r="A37" s="29" t="s">
        <v>56</v>
      </c>
      <c r="E37" s="30" t="s">
        <v>664</v>
      </c>
    </row>
    <row r="38" spans="1:5" ht="63.75">
      <c r="A38" t="s">
        <v>58</v>
      </c>
      <c r="E38" s="28" t="s">
        <v>141</v>
      </c>
    </row>
    <row r="39" spans="1:16" ht="25.5">
      <c r="A39" s="17" t="s">
        <v>49</v>
      </c>
      <c r="B39" s="22" t="s">
        <v>86</v>
      </c>
      <c r="C39" s="22" t="s">
        <v>212</v>
      </c>
      <c r="D39" s="17" t="s">
        <v>51</v>
      </c>
      <c r="E39" s="23" t="s">
        <v>213</v>
      </c>
      <c r="F39" s="24" t="s">
        <v>161</v>
      </c>
      <c r="G39" s="25">
        <v>2.86</v>
      </c>
      <c r="H39" s="26">
        <v>0</v>
      </c>
      <c r="I39" s="26">
        <f>ROUND(ROUND(H39,2)*ROUND(G39,3),2)</f>
        <v>0</v>
      </c>
      <c r="O39">
        <f>(I39*21)/100</f>
        <v>0</v>
      </c>
      <c r="P39" t="s">
        <v>28</v>
      </c>
    </row>
    <row r="40" spans="1:5" ht="38.25">
      <c r="A40" s="27" t="s">
        <v>54</v>
      </c>
      <c r="E40" s="28" t="s">
        <v>204</v>
      </c>
    </row>
    <row r="41" spans="1:5" ht="89.25">
      <c r="A41" s="29" t="s">
        <v>56</v>
      </c>
      <c r="E41" s="30" t="s">
        <v>665</v>
      </c>
    </row>
    <row r="42" spans="1:5" ht="63.75">
      <c r="A42" t="s">
        <v>58</v>
      </c>
      <c r="E42" s="28" t="s">
        <v>141</v>
      </c>
    </row>
    <row r="43" spans="1:16" ht="25.5">
      <c r="A43" s="17" t="s">
        <v>49</v>
      </c>
      <c r="B43" s="22" t="s">
        <v>44</v>
      </c>
      <c r="C43" s="22" t="s">
        <v>215</v>
      </c>
      <c r="D43" s="17" t="s">
        <v>51</v>
      </c>
      <c r="E43" s="23" t="s">
        <v>216</v>
      </c>
      <c r="F43" s="24" t="s">
        <v>161</v>
      </c>
      <c r="G43" s="25">
        <v>15.73</v>
      </c>
      <c r="H43" s="26">
        <v>0</v>
      </c>
      <c r="I43" s="26">
        <f>ROUND(ROUND(H43,2)*ROUND(G43,3),2)</f>
        <v>0</v>
      </c>
      <c r="O43">
        <f>(I43*21)/100</f>
        <v>0</v>
      </c>
      <c r="P43" t="s">
        <v>28</v>
      </c>
    </row>
    <row r="44" spans="1:5" ht="38.25">
      <c r="A44" s="27" t="s">
        <v>54</v>
      </c>
      <c r="E44" s="28" t="s">
        <v>204</v>
      </c>
    </row>
    <row r="45" spans="1:5" ht="102">
      <c r="A45" s="29" t="s">
        <v>56</v>
      </c>
      <c r="E45" s="30" t="s">
        <v>666</v>
      </c>
    </row>
    <row r="46" spans="1:5" ht="369.75">
      <c r="A46" t="s">
        <v>58</v>
      </c>
      <c r="E46" s="28" t="s">
        <v>218</v>
      </c>
    </row>
    <row r="47" spans="1:16" ht="12.75">
      <c r="A47" s="17" t="s">
        <v>49</v>
      </c>
      <c r="B47" s="22" t="s">
        <v>46</v>
      </c>
      <c r="C47" s="22" t="s">
        <v>219</v>
      </c>
      <c r="D47" s="17" t="s">
        <v>51</v>
      </c>
      <c r="E47" s="23" t="s">
        <v>220</v>
      </c>
      <c r="F47" s="24" t="s">
        <v>190</v>
      </c>
      <c r="G47" s="25">
        <v>28.6</v>
      </c>
      <c r="H47" s="26">
        <v>0</v>
      </c>
      <c r="I47" s="26">
        <f>ROUND(ROUND(H47,2)*ROUND(G47,3),2)</f>
        <v>0</v>
      </c>
      <c r="O47">
        <f>(I47*21)/100</f>
        <v>0</v>
      </c>
      <c r="P47" t="s">
        <v>28</v>
      </c>
    </row>
    <row r="48" spans="1:5" ht="12.75">
      <c r="A48" s="27" t="s">
        <v>54</v>
      </c>
      <c r="E48" s="28" t="s">
        <v>51</v>
      </c>
    </row>
    <row r="49" spans="1:5" ht="114.75">
      <c r="A49" s="29" t="s">
        <v>56</v>
      </c>
      <c r="E49" s="30" t="s">
        <v>667</v>
      </c>
    </row>
    <row r="50" spans="1:5" ht="25.5">
      <c r="A50" t="s">
        <v>58</v>
      </c>
      <c r="E50" s="28" t="s">
        <v>222</v>
      </c>
    </row>
    <row r="51" spans="1:18" ht="12.75" customHeight="1">
      <c r="A51" s="5" t="s">
        <v>47</v>
      </c>
      <c r="B51" s="5"/>
      <c r="C51" s="32" t="s">
        <v>28</v>
      </c>
      <c r="D51" s="5"/>
      <c r="E51" s="20" t="s">
        <v>223</v>
      </c>
      <c r="F51" s="5"/>
      <c r="G51" s="5"/>
      <c r="H51" s="5"/>
      <c r="I51" s="33">
        <f>0+Q51</f>
        <v>0</v>
      </c>
      <c r="O51">
        <f>0+R51</f>
        <v>0</v>
      </c>
      <c r="Q51">
        <f>0+I52+I56</f>
        <v>0</v>
      </c>
      <c r="R51">
        <f>0+O52+O56</f>
        <v>0</v>
      </c>
    </row>
    <row r="52" spans="1:16" ht="12.75">
      <c r="A52" s="17" t="s">
        <v>49</v>
      </c>
      <c r="B52" s="22" t="s">
        <v>97</v>
      </c>
      <c r="C52" s="22" t="s">
        <v>369</v>
      </c>
      <c r="D52" s="17" t="s">
        <v>51</v>
      </c>
      <c r="E52" s="23" t="s">
        <v>370</v>
      </c>
      <c r="F52" s="24" t="s">
        <v>138</v>
      </c>
      <c r="G52" s="25">
        <v>8.5</v>
      </c>
      <c r="H52" s="26">
        <v>0</v>
      </c>
      <c r="I52" s="26">
        <f>ROUND(ROUND(H52,2)*ROUND(G52,3),2)</f>
        <v>0</v>
      </c>
      <c r="O52">
        <f>(I52*21)/100</f>
        <v>0</v>
      </c>
      <c r="P52" t="s">
        <v>28</v>
      </c>
    </row>
    <row r="53" spans="1:5" ht="153">
      <c r="A53" s="27" t="s">
        <v>54</v>
      </c>
      <c r="E53" s="28" t="s">
        <v>371</v>
      </c>
    </row>
    <row r="54" spans="1:5" ht="76.5">
      <c r="A54" s="29" t="s">
        <v>56</v>
      </c>
      <c r="E54" s="30" t="s">
        <v>668</v>
      </c>
    </row>
    <row r="55" spans="1:5" ht="165.75">
      <c r="A55" t="s">
        <v>58</v>
      </c>
      <c r="E55" s="28" t="s">
        <v>373</v>
      </c>
    </row>
    <row r="56" spans="1:16" ht="12.75">
      <c r="A56" s="17" t="s">
        <v>49</v>
      </c>
      <c r="B56" s="22" t="s">
        <v>104</v>
      </c>
      <c r="C56" s="22" t="s">
        <v>224</v>
      </c>
      <c r="D56" s="17" t="s">
        <v>51</v>
      </c>
      <c r="E56" s="23" t="s">
        <v>225</v>
      </c>
      <c r="F56" s="24" t="s">
        <v>190</v>
      </c>
      <c r="G56" s="25">
        <v>31.755</v>
      </c>
      <c r="H56" s="26">
        <v>0</v>
      </c>
      <c r="I56" s="26">
        <f>ROUND(ROUND(H56,2)*ROUND(G56,3),2)</f>
        <v>0</v>
      </c>
      <c r="O56">
        <f>(I56*21)/100</f>
        <v>0</v>
      </c>
      <c r="P56" t="s">
        <v>28</v>
      </c>
    </row>
    <row r="57" spans="1:5" ht="25.5">
      <c r="A57" s="27" t="s">
        <v>54</v>
      </c>
      <c r="E57" s="28" t="s">
        <v>226</v>
      </c>
    </row>
    <row r="58" spans="1:5" ht="76.5">
      <c r="A58" s="29" t="s">
        <v>56</v>
      </c>
      <c r="E58" s="30" t="s">
        <v>669</v>
      </c>
    </row>
    <row r="59" spans="1:5" ht="102">
      <c r="A59" t="s">
        <v>58</v>
      </c>
      <c r="E59" s="28" t="s">
        <v>228</v>
      </c>
    </row>
    <row r="60" spans="1:18" ht="12.75" customHeight="1">
      <c r="A60" s="5" t="s">
        <v>47</v>
      </c>
      <c r="B60" s="5"/>
      <c r="C60" s="32" t="s">
        <v>39</v>
      </c>
      <c r="D60" s="5"/>
      <c r="E60" s="20" t="s">
        <v>229</v>
      </c>
      <c r="F60" s="5"/>
      <c r="G60" s="5"/>
      <c r="H60" s="5"/>
      <c r="I60" s="33">
        <f>0+Q60</f>
        <v>0</v>
      </c>
      <c r="O60">
        <f>0+R60</f>
        <v>0</v>
      </c>
      <c r="Q60">
        <f>0+I61+I65+I69+I73+I77+I81+I85+I89+I93+I97</f>
        <v>0</v>
      </c>
      <c r="R60">
        <f>0+O61+O65+O69+O73+O77+O81+O85+O89+O93+O97</f>
        <v>0</v>
      </c>
    </row>
    <row r="61" spans="1:16" ht="12.75">
      <c r="A61" s="17" t="s">
        <v>49</v>
      </c>
      <c r="B61" s="22" t="s">
        <v>108</v>
      </c>
      <c r="C61" s="22" t="s">
        <v>230</v>
      </c>
      <c r="D61" s="17" t="s">
        <v>51</v>
      </c>
      <c r="E61" s="23" t="s">
        <v>231</v>
      </c>
      <c r="F61" s="24" t="s">
        <v>190</v>
      </c>
      <c r="G61" s="25">
        <v>28.6</v>
      </c>
      <c r="H61" s="26">
        <v>0</v>
      </c>
      <c r="I61" s="26">
        <f>ROUND(ROUND(H61,2)*ROUND(G61,3),2)</f>
        <v>0</v>
      </c>
      <c r="O61">
        <f>(I61*21)/100</f>
        <v>0</v>
      </c>
      <c r="P61" t="s">
        <v>28</v>
      </c>
    </row>
    <row r="62" spans="1:5" ht="25.5">
      <c r="A62" s="27" t="s">
        <v>54</v>
      </c>
      <c r="E62" s="28" t="s">
        <v>226</v>
      </c>
    </row>
    <row r="63" spans="1:5" ht="89.25">
      <c r="A63" s="29" t="s">
        <v>56</v>
      </c>
      <c r="E63" s="30" t="s">
        <v>670</v>
      </c>
    </row>
    <row r="64" spans="1:5" ht="127.5">
      <c r="A64" t="s">
        <v>58</v>
      </c>
      <c r="E64" s="28" t="s">
        <v>233</v>
      </c>
    </row>
    <row r="65" spans="1:16" ht="12.75">
      <c r="A65" s="17" t="s">
        <v>49</v>
      </c>
      <c r="B65" s="22" t="s">
        <v>179</v>
      </c>
      <c r="C65" s="22" t="s">
        <v>234</v>
      </c>
      <c r="D65" s="17" t="s">
        <v>51</v>
      </c>
      <c r="E65" s="23" t="s">
        <v>235</v>
      </c>
      <c r="F65" s="24" t="s">
        <v>190</v>
      </c>
      <c r="G65" s="25">
        <v>28.6</v>
      </c>
      <c r="H65" s="26">
        <v>0</v>
      </c>
      <c r="I65" s="26">
        <f>ROUND(ROUND(H65,2)*ROUND(G65,3),2)</f>
        <v>0</v>
      </c>
      <c r="O65">
        <f>(I65*21)/100</f>
        <v>0</v>
      </c>
      <c r="P65" t="s">
        <v>28</v>
      </c>
    </row>
    <row r="66" spans="1:5" ht="25.5">
      <c r="A66" s="27" t="s">
        <v>54</v>
      </c>
      <c r="E66" s="28" t="s">
        <v>226</v>
      </c>
    </row>
    <row r="67" spans="1:5" ht="89.25">
      <c r="A67" s="29" t="s">
        <v>56</v>
      </c>
      <c r="E67" s="30" t="s">
        <v>671</v>
      </c>
    </row>
    <row r="68" spans="1:5" ht="51">
      <c r="A68" t="s">
        <v>58</v>
      </c>
      <c r="E68" s="28" t="s">
        <v>237</v>
      </c>
    </row>
    <row r="69" spans="1:16" ht="12.75">
      <c r="A69" s="17" t="s">
        <v>49</v>
      </c>
      <c r="B69" s="22" t="s">
        <v>183</v>
      </c>
      <c r="C69" s="22" t="s">
        <v>238</v>
      </c>
      <c r="D69" s="17" t="s">
        <v>51</v>
      </c>
      <c r="E69" s="23" t="s">
        <v>239</v>
      </c>
      <c r="F69" s="24" t="s">
        <v>190</v>
      </c>
      <c r="G69" s="25">
        <v>31.195</v>
      </c>
      <c r="H69" s="26">
        <v>0</v>
      </c>
      <c r="I69" s="26">
        <f>ROUND(ROUND(H69,2)*ROUND(G69,3),2)</f>
        <v>0</v>
      </c>
      <c r="O69">
        <f>(I69*21)/100</f>
        <v>0</v>
      </c>
      <c r="P69" t="s">
        <v>28</v>
      </c>
    </row>
    <row r="70" spans="1:5" ht="25.5">
      <c r="A70" s="27" t="s">
        <v>54</v>
      </c>
      <c r="E70" s="28" t="s">
        <v>226</v>
      </c>
    </row>
    <row r="71" spans="1:5" ht="153">
      <c r="A71" s="29" t="s">
        <v>56</v>
      </c>
      <c r="E71" s="30" t="s">
        <v>672</v>
      </c>
    </row>
    <row r="72" spans="1:5" ht="51">
      <c r="A72" t="s">
        <v>58</v>
      </c>
      <c r="E72" s="28" t="s">
        <v>237</v>
      </c>
    </row>
    <row r="73" spans="1:16" ht="12.75">
      <c r="A73" s="17" t="s">
        <v>49</v>
      </c>
      <c r="B73" s="22" t="s">
        <v>187</v>
      </c>
      <c r="C73" s="22" t="s">
        <v>241</v>
      </c>
      <c r="D73" s="17" t="s">
        <v>33</v>
      </c>
      <c r="E73" s="23" t="s">
        <v>242</v>
      </c>
      <c r="F73" s="24" t="s">
        <v>190</v>
      </c>
      <c r="G73" s="25">
        <v>31.195</v>
      </c>
      <c r="H73" s="26">
        <v>0</v>
      </c>
      <c r="I73" s="26">
        <f>ROUND(ROUND(H73,2)*ROUND(G73,3),2)</f>
        <v>0</v>
      </c>
      <c r="O73">
        <f>(I73*21)/100</f>
        <v>0</v>
      </c>
      <c r="P73" t="s">
        <v>28</v>
      </c>
    </row>
    <row r="74" spans="1:5" ht="25.5">
      <c r="A74" s="27" t="s">
        <v>54</v>
      </c>
      <c r="E74" s="28" t="s">
        <v>226</v>
      </c>
    </row>
    <row r="75" spans="1:5" ht="153">
      <c r="A75" s="29" t="s">
        <v>56</v>
      </c>
      <c r="E75" s="30" t="s">
        <v>673</v>
      </c>
    </row>
    <row r="76" spans="1:5" ht="51">
      <c r="A76" t="s">
        <v>58</v>
      </c>
      <c r="E76" s="28" t="s">
        <v>237</v>
      </c>
    </row>
    <row r="77" spans="1:16" ht="12.75">
      <c r="A77" s="17" t="s">
        <v>49</v>
      </c>
      <c r="B77" s="22" t="s">
        <v>251</v>
      </c>
      <c r="C77" s="22" t="s">
        <v>244</v>
      </c>
      <c r="D77" s="17" t="s">
        <v>51</v>
      </c>
      <c r="E77" s="23" t="s">
        <v>245</v>
      </c>
      <c r="F77" s="24" t="s">
        <v>190</v>
      </c>
      <c r="G77" s="25">
        <v>28.6</v>
      </c>
      <c r="H77" s="26">
        <v>0</v>
      </c>
      <c r="I77" s="26">
        <f>ROUND(ROUND(H77,2)*ROUND(G77,3),2)</f>
        <v>0</v>
      </c>
      <c r="O77">
        <f>(I77*21)/100</f>
        <v>0</v>
      </c>
      <c r="P77" t="s">
        <v>28</v>
      </c>
    </row>
    <row r="78" spans="1:5" ht="25.5">
      <c r="A78" s="27" t="s">
        <v>54</v>
      </c>
      <c r="E78" s="28" t="s">
        <v>226</v>
      </c>
    </row>
    <row r="79" spans="1:5" ht="76.5">
      <c r="A79" s="29" t="s">
        <v>56</v>
      </c>
      <c r="E79" s="30" t="s">
        <v>674</v>
      </c>
    </row>
    <row r="80" spans="1:5" ht="51">
      <c r="A80" t="s">
        <v>58</v>
      </c>
      <c r="E80" s="28" t="s">
        <v>247</v>
      </c>
    </row>
    <row r="81" spans="1:16" ht="12.75">
      <c r="A81" s="17" t="s">
        <v>49</v>
      </c>
      <c r="B81" s="22" t="s">
        <v>256</v>
      </c>
      <c r="C81" s="22" t="s">
        <v>248</v>
      </c>
      <c r="D81" s="17" t="s">
        <v>51</v>
      </c>
      <c r="E81" s="23" t="s">
        <v>249</v>
      </c>
      <c r="F81" s="24" t="s">
        <v>190</v>
      </c>
      <c r="G81" s="25">
        <v>57.2</v>
      </c>
      <c r="H81" s="26">
        <v>0</v>
      </c>
      <c r="I81" s="26">
        <f>ROUND(ROUND(H81,2)*ROUND(G81,3),2)</f>
        <v>0</v>
      </c>
      <c r="O81">
        <f>(I81*21)/100</f>
        <v>0</v>
      </c>
      <c r="P81" t="s">
        <v>28</v>
      </c>
    </row>
    <row r="82" spans="1:5" ht="25.5">
      <c r="A82" s="27" t="s">
        <v>54</v>
      </c>
      <c r="E82" s="28" t="s">
        <v>226</v>
      </c>
    </row>
    <row r="83" spans="1:5" ht="89.25">
      <c r="A83" s="29" t="s">
        <v>56</v>
      </c>
      <c r="E83" s="30" t="s">
        <v>675</v>
      </c>
    </row>
    <row r="84" spans="1:5" ht="51">
      <c r="A84" t="s">
        <v>58</v>
      </c>
      <c r="E84" s="28" t="s">
        <v>247</v>
      </c>
    </row>
    <row r="85" spans="1:16" ht="12.75">
      <c r="A85" s="17" t="s">
        <v>49</v>
      </c>
      <c r="B85" s="22" t="s">
        <v>261</v>
      </c>
      <c r="C85" s="22" t="s">
        <v>567</v>
      </c>
      <c r="D85" s="17" t="s">
        <v>51</v>
      </c>
      <c r="E85" s="23" t="s">
        <v>568</v>
      </c>
      <c r="F85" s="24" t="s">
        <v>190</v>
      </c>
      <c r="G85" s="25">
        <v>28.6</v>
      </c>
      <c r="H85" s="26">
        <v>0</v>
      </c>
      <c r="I85" s="26">
        <f>ROUND(ROUND(H85,2)*ROUND(G85,3),2)</f>
        <v>0</v>
      </c>
      <c r="O85">
        <f>(I85*21)/100</f>
        <v>0</v>
      </c>
      <c r="P85" t="s">
        <v>28</v>
      </c>
    </row>
    <row r="86" spans="1:5" ht="25.5">
      <c r="A86" s="27" t="s">
        <v>54</v>
      </c>
      <c r="E86" s="28" t="s">
        <v>226</v>
      </c>
    </row>
    <row r="87" spans="1:5" ht="76.5">
      <c r="A87" s="29" t="s">
        <v>56</v>
      </c>
      <c r="E87" s="30" t="s">
        <v>676</v>
      </c>
    </row>
    <row r="88" spans="1:5" ht="140.25">
      <c r="A88" t="s">
        <v>58</v>
      </c>
      <c r="E88" s="28" t="s">
        <v>260</v>
      </c>
    </row>
    <row r="89" spans="1:16" ht="12.75">
      <c r="A89" s="17" t="s">
        <v>49</v>
      </c>
      <c r="B89" s="22" t="s">
        <v>265</v>
      </c>
      <c r="C89" s="22" t="s">
        <v>571</v>
      </c>
      <c r="D89" s="17" t="s">
        <v>51</v>
      </c>
      <c r="E89" s="23" t="s">
        <v>572</v>
      </c>
      <c r="F89" s="24" t="s">
        <v>190</v>
      </c>
      <c r="G89" s="25">
        <v>28.6</v>
      </c>
      <c r="H89" s="26">
        <v>0</v>
      </c>
      <c r="I89" s="26">
        <f>ROUND(ROUND(H89,2)*ROUND(G89,3),2)</f>
        <v>0</v>
      </c>
      <c r="O89">
        <f>(I89*21)/100</f>
        <v>0</v>
      </c>
      <c r="P89" t="s">
        <v>28</v>
      </c>
    </row>
    <row r="90" spans="1:5" ht="25.5">
      <c r="A90" s="27" t="s">
        <v>54</v>
      </c>
      <c r="E90" s="28" t="s">
        <v>226</v>
      </c>
    </row>
    <row r="91" spans="1:5" ht="76.5">
      <c r="A91" s="29" t="s">
        <v>56</v>
      </c>
      <c r="E91" s="30" t="s">
        <v>677</v>
      </c>
    </row>
    <row r="92" spans="1:5" ht="140.25">
      <c r="A92" t="s">
        <v>58</v>
      </c>
      <c r="E92" s="28" t="s">
        <v>260</v>
      </c>
    </row>
    <row r="93" spans="1:16" ht="12.75">
      <c r="A93" s="17" t="s">
        <v>49</v>
      </c>
      <c r="B93" s="22" t="s">
        <v>269</v>
      </c>
      <c r="C93" s="22" t="s">
        <v>266</v>
      </c>
      <c r="D93" s="17" t="s">
        <v>51</v>
      </c>
      <c r="E93" s="23" t="s">
        <v>267</v>
      </c>
      <c r="F93" s="24" t="s">
        <v>190</v>
      </c>
      <c r="G93" s="25">
        <v>28.6</v>
      </c>
      <c r="H93" s="26">
        <v>0</v>
      </c>
      <c r="I93" s="26">
        <f>ROUND(ROUND(H93,2)*ROUND(G93,3),2)</f>
        <v>0</v>
      </c>
      <c r="O93">
        <f>(I93*21)/100</f>
        <v>0</v>
      </c>
      <c r="P93" t="s">
        <v>28</v>
      </c>
    </row>
    <row r="94" spans="1:5" ht="25.5">
      <c r="A94" s="27" t="s">
        <v>54</v>
      </c>
      <c r="E94" s="28" t="s">
        <v>226</v>
      </c>
    </row>
    <row r="95" spans="1:5" ht="76.5">
      <c r="A95" s="29" t="s">
        <v>56</v>
      </c>
      <c r="E95" s="30" t="s">
        <v>678</v>
      </c>
    </row>
    <row r="96" spans="1:5" ht="140.25">
      <c r="A96" t="s">
        <v>58</v>
      </c>
      <c r="E96" s="28" t="s">
        <v>260</v>
      </c>
    </row>
    <row r="97" spans="1:16" ht="12.75">
      <c r="A97" s="17" t="s">
        <v>49</v>
      </c>
      <c r="B97" s="22" t="s">
        <v>274</v>
      </c>
      <c r="C97" s="22" t="s">
        <v>270</v>
      </c>
      <c r="D97" s="17" t="s">
        <v>51</v>
      </c>
      <c r="E97" s="23" t="s">
        <v>271</v>
      </c>
      <c r="F97" s="24" t="s">
        <v>138</v>
      </c>
      <c r="G97" s="25">
        <v>5.5</v>
      </c>
      <c r="H97" s="26">
        <v>0</v>
      </c>
      <c r="I97" s="26">
        <f>ROUND(ROUND(H97,2)*ROUND(G97,3),2)</f>
        <v>0</v>
      </c>
      <c r="O97">
        <f>(I97*21)/100</f>
        <v>0</v>
      </c>
      <c r="P97" t="s">
        <v>28</v>
      </c>
    </row>
    <row r="98" spans="1:5" ht="25.5">
      <c r="A98" s="27" t="s">
        <v>54</v>
      </c>
      <c r="E98" s="28" t="s">
        <v>226</v>
      </c>
    </row>
    <row r="99" spans="1:5" ht="63.75">
      <c r="A99" s="29" t="s">
        <v>56</v>
      </c>
      <c r="E99" s="30" t="s">
        <v>679</v>
      </c>
    </row>
    <row r="100" spans="1:5" ht="38.25">
      <c r="A100" t="s">
        <v>58</v>
      </c>
      <c r="E100" s="28" t="s">
        <v>273</v>
      </c>
    </row>
    <row r="101" spans="1:18" ht="12.75" customHeight="1">
      <c r="A101" s="5" t="s">
        <v>47</v>
      </c>
      <c r="B101" s="5"/>
      <c r="C101" s="32" t="s">
        <v>86</v>
      </c>
      <c r="D101" s="5"/>
      <c r="E101" s="20" t="s">
        <v>374</v>
      </c>
      <c r="F101" s="5"/>
      <c r="G101" s="5"/>
      <c r="H101" s="5"/>
      <c r="I101" s="33">
        <f>0+Q101</f>
        <v>0</v>
      </c>
      <c r="O101">
        <f>0+R101</f>
        <v>0</v>
      </c>
      <c r="Q101">
        <f>0+I102+I106</f>
        <v>0</v>
      </c>
      <c r="R101">
        <f>0+O102+O106</f>
        <v>0</v>
      </c>
    </row>
    <row r="102" spans="1:16" ht="12.75">
      <c r="A102" s="17" t="s">
        <v>49</v>
      </c>
      <c r="B102" s="22" t="s">
        <v>279</v>
      </c>
      <c r="C102" s="22" t="s">
        <v>375</v>
      </c>
      <c r="D102" s="17" t="s">
        <v>51</v>
      </c>
      <c r="E102" s="23" t="s">
        <v>376</v>
      </c>
      <c r="F102" s="24" t="s">
        <v>138</v>
      </c>
      <c r="G102" s="25">
        <v>3.7</v>
      </c>
      <c r="H102" s="26">
        <v>0</v>
      </c>
      <c r="I102" s="26">
        <f>ROUND(ROUND(H102,2)*ROUND(G102,3),2)</f>
        <v>0</v>
      </c>
      <c r="O102">
        <f>(I102*21)/100</f>
        <v>0</v>
      </c>
      <c r="P102" t="s">
        <v>28</v>
      </c>
    </row>
    <row r="103" spans="1:5" ht="12.75">
      <c r="A103" s="27" t="s">
        <v>54</v>
      </c>
      <c r="E103" s="28" t="s">
        <v>377</v>
      </c>
    </row>
    <row r="104" spans="1:5" ht="76.5">
      <c r="A104" s="29" t="s">
        <v>56</v>
      </c>
      <c r="E104" s="30" t="s">
        <v>680</v>
      </c>
    </row>
    <row r="105" spans="1:5" ht="255">
      <c r="A105" t="s">
        <v>58</v>
      </c>
      <c r="E105" s="28" t="s">
        <v>379</v>
      </c>
    </row>
    <row r="106" spans="1:16" ht="12.75">
      <c r="A106" s="17" t="s">
        <v>49</v>
      </c>
      <c r="B106" s="22" t="s">
        <v>282</v>
      </c>
      <c r="C106" s="22" t="s">
        <v>396</v>
      </c>
      <c r="D106" s="17" t="s">
        <v>51</v>
      </c>
      <c r="E106" s="23" t="s">
        <v>397</v>
      </c>
      <c r="F106" s="24" t="s">
        <v>138</v>
      </c>
      <c r="G106" s="25">
        <v>3.7</v>
      </c>
      <c r="H106" s="26">
        <v>0</v>
      </c>
      <c r="I106" s="26">
        <f>ROUND(ROUND(H106,2)*ROUND(G106,3),2)</f>
        <v>0</v>
      </c>
      <c r="O106">
        <f>(I106*21)/100</f>
        <v>0</v>
      </c>
      <c r="P106" t="s">
        <v>28</v>
      </c>
    </row>
    <row r="107" spans="1:5" ht="12.75">
      <c r="A107" s="27" t="s">
        <v>54</v>
      </c>
      <c r="E107" s="28" t="s">
        <v>593</v>
      </c>
    </row>
    <row r="108" spans="1:5" ht="102">
      <c r="A108" s="29" t="s">
        <v>56</v>
      </c>
      <c r="E108" s="30" t="s">
        <v>681</v>
      </c>
    </row>
    <row r="109" spans="1:5" ht="89.25">
      <c r="A109" t="s">
        <v>58</v>
      </c>
      <c r="E109" s="28" t="s">
        <v>174</v>
      </c>
    </row>
    <row r="110" spans="1:18" ht="12.75" customHeight="1">
      <c r="A110" s="5" t="s">
        <v>47</v>
      </c>
      <c r="B110" s="5"/>
      <c r="C110" s="32" t="s">
        <v>44</v>
      </c>
      <c r="D110" s="5"/>
      <c r="E110" s="20" t="s">
        <v>142</v>
      </c>
      <c r="F110" s="5"/>
      <c r="G110" s="5"/>
      <c r="H110" s="5"/>
      <c r="I110" s="33">
        <f>0+Q110</f>
        <v>0</v>
      </c>
      <c r="O110">
        <f>0+R110</f>
        <v>0</v>
      </c>
      <c r="Q110">
        <f>0+I111+I115+I119+I123+I127+I131</f>
        <v>0</v>
      </c>
      <c r="R110">
        <f>0+O111+O115+O119+O123+O127+O131</f>
        <v>0</v>
      </c>
    </row>
    <row r="111" spans="1:16" ht="25.5">
      <c r="A111" s="17" t="s">
        <v>49</v>
      </c>
      <c r="B111" s="22" t="s">
        <v>286</v>
      </c>
      <c r="C111" s="22" t="s">
        <v>275</v>
      </c>
      <c r="D111" s="17" t="s">
        <v>51</v>
      </c>
      <c r="E111" s="23" t="s">
        <v>276</v>
      </c>
      <c r="F111" s="24" t="s">
        <v>190</v>
      </c>
      <c r="G111" s="25">
        <v>1.338</v>
      </c>
      <c r="H111" s="26">
        <v>0</v>
      </c>
      <c r="I111" s="26">
        <f>ROUND(ROUND(H111,2)*ROUND(G111,3),2)</f>
        <v>0</v>
      </c>
      <c r="O111">
        <f>(I111*21)/100</f>
        <v>0</v>
      </c>
      <c r="P111" t="s">
        <v>28</v>
      </c>
    </row>
    <row r="112" spans="1:5" ht="12.75">
      <c r="A112" s="27" t="s">
        <v>54</v>
      </c>
      <c r="E112" s="28" t="s">
        <v>51</v>
      </c>
    </row>
    <row r="113" spans="1:5" ht="76.5">
      <c r="A113" s="29" t="s">
        <v>56</v>
      </c>
      <c r="E113" s="30" t="s">
        <v>682</v>
      </c>
    </row>
    <row r="114" spans="1:5" ht="38.25">
      <c r="A114" t="s">
        <v>58</v>
      </c>
      <c r="E114" s="28" t="s">
        <v>278</v>
      </c>
    </row>
    <row r="115" spans="1:16" ht="25.5">
      <c r="A115" s="17" t="s">
        <v>49</v>
      </c>
      <c r="B115" s="22" t="s">
        <v>290</v>
      </c>
      <c r="C115" s="22" t="s">
        <v>280</v>
      </c>
      <c r="D115" s="17" t="s">
        <v>51</v>
      </c>
      <c r="E115" s="23" t="s">
        <v>281</v>
      </c>
      <c r="F115" s="24" t="s">
        <v>190</v>
      </c>
      <c r="G115" s="25">
        <v>1.338</v>
      </c>
      <c r="H115" s="26">
        <v>0</v>
      </c>
      <c r="I115" s="26">
        <f>ROUND(ROUND(H115,2)*ROUND(G115,3),2)</f>
        <v>0</v>
      </c>
      <c r="O115">
        <f>(I115*21)/100</f>
        <v>0</v>
      </c>
      <c r="P115" t="s">
        <v>28</v>
      </c>
    </row>
    <row r="116" spans="1:5" ht="12.75">
      <c r="A116" s="27" t="s">
        <v>54</v>
      </c>
      <c r="E116" s="28" t="s">
        <v>51</v>
      </c>
    </row>
    <row r="117" spans="1:5" ht="76.5">
      <c r="A117" s="29" t="s">
        <v>56</v>
      </c>
      <c r="E117" s="30" t="s">
        <v>682</v>
      </c>
    </row>
    <row r="118" spans="1:5" ht="38.25">
      <c r="A118" t="s">
        <v>58</v>
      </c>
      <c r="E118" s="28" t="s">
        <v>278</v>
      </c>
    </row>
    <row r="119" spans="1:16" ht="12.75">
      <c r="A119" s="17" t="s">
        <v>49</v>
      </c>
      <c r="B119" s="22" t="s">
        <v>570</v>
      </c>
      <c r="C119" s="22" t="s">
        <v>341</v>
      </c>
      <c r="D119" s="17" t="s">
        <v>51</v>
      </c>
      <c r="E119" s="23" t="s">
        <v>342</v>
      </c>
      <c r="F119" s="24" t="s">
        <v>138</v>
      </c>
      <c r="G119" s="25">
        <v>11</v>
      </c>
      <c r="H119" s="26">
        <v>0</v>
      </c>
      <c r="I119" s="26">
        <f>ROUND(ROUND(H119,2)*ROUND(G119,3),2)</f>
        <v>0</v>
      </c>
      <c r="O119">
        <f>(I119*21)/100</f>
        <v>0</v>
      </c>
      <c r="P119" t="s">
        <v>28</v>
      </c>
    </row>
    <row r="120" spans="1:5" ht="25.5">
      <c r="A120" s="27" t="s">
        <v>54</v>
      </c>
      <c r="E120" s="28" t="s">
        <v>226</v>
      </c>
    </row>
    <row r="121" spans="1:5" ht="216.75">
      <c r="A121" s="29" t="s">
        <v>56</v>
      </c>
      <c r="E121" s="30" t="s">
        <v>683</v>
      </c>
    </row>
    <row r="122" spans="1:5" ht="51">
      <c r="A122" t="s">
        <v>58</v>
      </c>
      <c r="E122" s="28" t="s">
        <v>340</v>
      </c>
    </row>
    <row r="123" spans="1:16" ht="12.75">
      <c r="A123" s="17" t="s">
        <v>49</v>
      </c>
      <c r="B123" s="22" t="s">
        <v>574</v>
      </c>
      <c r="C123" s="22" t="s">
        <v>684</v>
      </c>
      <c r="D123" s="17" t="s">
        <v>51</v>
      </c>
      <c r="E123" s="23" t="s">
        <v>685</v>
      </c>
      <c r="F123" s="24" t="s">
        <v>138</v>
      </c>
      <c r="G123" s="25">
        <v>5.3</v>
      </c>
      <c r="H123" s="26">
        <v>0</v>
      </c>
      <c r="I123" s="26">
        <f>ROUND(ROUND(H123,2)*ROUND(G123,3),2)</f>
        <v>0</v>
      </c>
      <c r="O123">
        <f>(I123*21)/100</f>
        <v>0</v>
      </c>
      <c r="P123" t="s">
        <v>28</v>
      </c>
    </row>
    <row r="124" spans="1:5" ht="25.5">
      <c r="A124" s="27" t="s">
        <v>54</v>
      </c>
      <c r="E124" s="28" t="s">
        <v>226</v>
      </c>
    </row>
    <row r="125" spans="1:5" ht="63.75">
      <c r="A125" s="29" t="s">
        <v>56</v>
      </c>
      <c r="E125" s="30" t="s">
        <v>686</v>
      </c>
    </row>
    <row r="126" spans="1:5" ht="76.5">
      <c r="A126" t="s">
        <v>58</v>
      </c>
      <c r="E126" s="28" t="s">
        <v>687</v>
      </c>
    </row>
    <row r="127" spans="1:16" ht="25.5">
      <c r="A127" s="17" t="s">
        <v>49</v>
      </c>
      <c r="B127" s="22" t="s">
        <v>576</v>
      </c>
      <c r="C127" s="22" t="s">
        <v>291</v>
      </c>
      <c r="D127" s="17" t="s">
        <v>51</v>
      </c>
      <c r="E127" s="23" t="s">
        <v>292</v>
      </c>
      <c r="F127" s="24" t="s">
        <v>190</v>
      </c>
      <c r="G127" s="25">
        <v>2.525</v>
      </c>
      <c r="H127" s="26">
        <v>0</v>
      </c>
      <c r="I127" s="26">
        <f>ROUND(ROUND(H127,2)*ROUND(G127,3),2)</f>
        <v>0</v>
      </c>
      <c r="O127">
        <f>(I127*21)/100</f>
        <v>0</v>
      </c>
      <c r="P127" t="s">
        <v>28</v>
      </c>
    </row>
    <row r="128" spans="1:5" ht="12.75">
      <c r="A128" s="27" t="s">
        <v>54</v>
      </c>
      <c r="E128" s="28" t="s">
        <v>51</v>
      </c>
    </row>
    <row r="129" spans="1:5" ht="76.5">
      <c r="A129" s="29" t="s">
        <v>56</v>
      </c>
      <c r="E129" s="30" t="s">
        <v>688</v>
      </c>
    </row>
    <row r="130" spans="1:5" ht="102">
      <c r="A130" t="s">
        <v>58</v>
      </c>
      <c r="E130" s="28" t="s">
        <v>294</v>
      </c>
    </row>
    <row r="131" spans="1:16" ht="12.75">
      <c r="A131" s="17" t="s">
        <v>49</v>
      </c>
      <c r="B131" s="22" t="s">
        <v>578</v>
      </c>
      <c r="C131" s="22" t="s">
        <v>689</v>
      </c>
      <c r="D131" s="17" t="s">
        <v>51</v>
      </c>
      <c r="E131" s="23" t="s">
        <v>690</v>
      </c>
      <c r="F131" s="24" t="s">
        <v>138</v>
      </c>
      <c r="G131" s="25">
        <v>5.3</v>
      </c>
      <c r="H131" s="26">
        <v>0</v>
      </c>
      <c r="I131" s="26">
        <f>ROUND(ROUND(H131,2)*ROUND(G131,3),2)</f>
        <v>0</v>
      </c>
      <c r="O131">
        <f>(I131*21)/100</f>
        <v>0</v>
      </c>
      <c r="P131" t="s">
        <v>28</v>
      </c>
    </row>
    <row r="132" spans="1:5" ht="12.75">
      <c r="A132" s="27" t="s">
        <v>54</v>
      </c>
      <c r="E132" s="28" t="s">
        <v>593</v>
      </c>
    </row>
    <row r="133" spans="1:5" ht="89.25">
      <c r="A133" s="29" t="s">
        <v>56</v>
      </c>
      <c r="E133" s="30" t="s">
        <v>691</v>
      </c>
    </row>
    <row r="134" spans="1:5" ht="89.25">
      <c r="A134" t="s">
        <v>58</v>
      </c>
      <c r="E134" s="28" t="s">
        <v>692</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420</v>
      </c>
      <c r="I3" s="31">
        <f>0+I10</f>
        <v>0</v>
      </c>
      <c r="O3" t="s">
        <v>24</v>
      </c>
      <c r="P3" t="s">
        <v>28</v>
      </c>
    </row>
    <row r="4" spans="1:16" ht="15" customHeight="1">
      <c r="A4" t="s">
        <v>17</v>
      </c>
      <c r="B4" s="10" t="s">
        <v>18</v>
      </c>
      <c r="C4" s="37" t="s">
        <v>462</v>
      </c>
      <c r="D4" s="34"/>
      <c r="E4" s="11" t="s">
        <v>463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420</v>
      </c>
      <c r="D6" s="40"/>
      <c r="E6" s="14" t="s">
        <v>20</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86</v>
      </c>
      <c r="D10" s="18"/>
      <c r="E10" s="20" t="s">
        <v>374</v>
      </c>
      <c r="F10" s="18"/>
      <c r="G10" s="18"/>
      <c r="H10" s="18"/>
      <c r="I10" s="21">
        <f>0+Q10</f>
        <v>0</v>
      </c>
      <c r="O10">
        <f>0+R10</f>
        <v>0</v>
      </c>
      <c r="Q10">
        <f>0+I11+I15</f>
        <v>0</v>
      </c>
      <c r="R10">
        <f>0+O11+O15</f>
        <v>0</v>
      </c>
    </row>
    <row r="11" spans="1:16" ht="12.75">
      <c r="A11" s="17" t="s">
        <v>49</v>
      </c>
      <c r="B11" s="22" t="s">
        <v>33</v>
      </c>
      <c r="C11" s="22" t="s">
        <v>421</v>
      </c>
      <c r="D11" s="17" t="s">
        <v>51</v>
      </c>
      <c r="E11" s="23" t="s">
        <v>422</v>
      </c>
      <c r="F11" s="24" t="s">
        <v>138</v>
      </c>
      <c r="G11" s="25">
        <v>105</v>
      </c>
      <c r="H11" s="26">
        <v>0</v>
      </c>
      <c r="I11" s="26">
        <f>ROUND(ROUND(H11,2)*ROUND(G11,3),2)</f>
        <v>0</v>
      </c>
      <c r="O11">
        <f>(I11*21)/100</f>
        <v>0</v>
      </c>
      <c r="P11" t="s">
        <v>28</v>
      </c>
    </row>
    <row r="12" spans="1:5" ht="12.75">
      <c r="A12" s="27" t="s">
        <v>54</v>
      </c>
      <c r="E12" s="28" t="s">
        <v>51</v>
      </c>
    </row>
    <row r="13" spans="1:5" ht="25.5">
      <c r="A13" s="29" t="s">
        <v>56</v>
      </c>
      <c r="E13" s="30" t="s">
        <v>694</v>
      </c>
    </row>
    <row r="14" spans="1:5" ht="63.75">
      <c r="A14" t="s">
        <v>58</v>
      </c>
      <c r="E14" s="28" t="s">
        <v>424</v>
      </c>
    </row>
    <row r="15" spans="1:16" ht="12.75">
      <c r="A15" s="17" t="s">
        <v>49</v>
      </c>
      <c r="B15" s="22" t="s">
        <v>28</v>
      </c>
      <c r="C15" s="22" t="s">
        <v>425</v>
      </c>
      <c r="D15" s="17" t="s">
        <v>51</v>
      </c>
      <c r="E15" s="23" t="s">
        <v>426</v>
      </c>
      <c r="F15" s="24" t="s">
        <v>138</v>
      </c>
      <c r="G15" s="25">
        <v>105</v>
      </c>
      <c r="H15" s="26">
        <v>0</v>
      </c>
      <c r="I15" s="26">
        <f>ROUND(ROUND(H15,2)*ROUND(G15,3),2)</f>
        <v>0</v>
      </c>
      <c r="O15">
        <f>(I15*21)/100</f>
        <v>0</v>
      </c>
      <c r="P15" t="s">
        <v>28</v>
      </c>
    </row>
    <row r="16" spans="1:5" ht="12.75">
      <c r="A16" s="27" t="s">
        <v>54</v>
      </c>
      <c r="E16" s="28" t="s">
        <v>427</v>
      </c>
    </row>
    <row r="17" spans="1:5" ht="12.75">
      <c r="A17" s="29" t="s">
        <v>56</v>
      </c>
      <c r="E17" s="30" t="s">
        <v>695</v>
      </c>
    </row>
    <row r="18" spans="1:5" ht="25.5">
      <c r="A18" t="s">
        <v>58</v>
      </c>
      <c r="E18" s="28" t="s">
        <v>429</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0+O10+O15</f>
        <v>0</v>
      </c>
      <c r="P2" t="s">
        <v>27</v>
      </c>
    </row>
    <row r="3" spans="1:16" ht="15" customHeight="1">
      <c r="A3" t="s">
        <v>12</v>
      </c>
      <c r="B3" s="10" t="s">
        <v>14</v>
      </c>
      <c r="C3" s="37" t="s">
        <v>15</v>
      </c>
      <c r="D3" s="34"/>
      <c r="E3" s="11" t="s">
        <v>16</v>
      </c>
      <c r="F3" s="1"/>
      <c r="G3" s="8"/>
      <c r="H3" s="7" t="s">
        <v>430</v>
      </c>
      <c r="I3" s="31">
        <f>0+I10+I15</f>
        <v>0</v>
      </c>
      <c r="O3" t="s">
        <v>24</v>
      </c>
      <c r="P3" t="s">
        <v>28</v>
      </c>
    </row>
    <row r="4" spans="1:16" ht="15" customHeight="1">
      <c r="A4" t="s">
        <v>17</v>
      </c>
      <c r="B4" s="10" t="s">
        <v>18</v>
      </c>
      <c r="C4" s="37" t="s">
        <v>462</v>
      </c>
      <c r="D4" s="34"/>
      <c r="E4" s="11" t="s">
        <v>463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430</v>
      </c>
      <c r="D6" s="40"/>
      <c r="E6" s="14" t="s">
        <v>431</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31</v>
      </c>
      <c r="D10" s="18"/>
      <c r="E10" s="20" t="s">
        <v>48</v>
      </c>
      <c r="F10" s="18"/>
      <c r="G10" s="18"/>
      <c r="H10" s="18"/>
      <c r="I10" s="21">
        <f>0+Q10</f>
        <v>0</v>
      </c>
      <c r="O10">
        <f>0+R10</f>
        <v>0</v>
      </c>
      <c r="Q10">
        <f>0+I11</f>
        <v>0</v>
      </c>
      <c r="R10">
        <f>0+O11</f>
        <v>0</v>
      </c>
    </row>
    <row r="11" spans="1:16" ht="12.75">
      <c r="A11" s="17" t="s">
        <v>49</v>
      </c>
      <c r="B11" s="22" t="s">
        <v>33</v>
      </c>
      <c r="C11" s="22" t="s">
        <v>124</v>
      </c>
      <c r="D11" s="17" t="s">
        <v>33</v>
      </c>
      <c r="E11" s="23" t="s">
        <v>125</v>
      </c>
      <c r="F11" s="24" t="s">
        <v>126</v>
      </c>
      <c r="G11" s="25">
        <v>73.5</v>
      </c>
      <c r="H11" s="26">
        <v>0</v>
      </c>
      <c r="I11" s="26">
        <f>ROUND(ROUND(H11,2)*ROUND(G11,3),2)</f>
        <v>0</v>
      </c>
      <c r="O11">
        <f>(I11*21)/100</f>
        <v>0</v>
      </c>
      <c r="P11" t="s">
        <v>28</v>
      </c>
    </row>
    <row r="12" spans="1:5" ht="12.75">
      <c r="A12" s="27" t="s">
        <v>54</v>
      </c>
      <c r="E12" s="28" t="s">
        <v>432</v>
      </c>
    </row>
    <row r="13" spans="1:5" ht="25.5">
      <c r="A13" s="29" t="s">
        <v>56</v>
      </c>
      <c r="E13" s="30" t="s">
        <v>696</v>
      </c>
    </row>
    <row r="14" spans="1:5" ht="25.5">
      <c r="A14" t="s">
        <v>58</v>
      </c>
      <c r="E14" s="28" t="s">
        <v>129</v>
      </c>
    </row>
    <row r="15" spans="1:18" ht="12.75" customHeight="1">
      <c r="A15" s="5" t="s">
        <v>47</v>
      </c>
      <c r="B15" s="5"/>
      <c r="C15" s="32" t="s">
        <v>33</v>
      </c>
      <c r="D15" s="5"/>
      <c r="E15" s="20" t="s">
        <v>135</v>
      </c>
      <c r="F15" s="5"/>
      <c r="G15" s="5"/>
      <c r="H15" s="5"/>
      <c r="I15" s="33">
        <f>0+Q15</f>
        <v>0</v>
      </c>
      <c r="O15">
        <f>0+R15</f>
        <v>0</v>
      </c>
      <c r="Q15">
        <f>0+I16</f>
        <v>0</v>
      </c>
      <c r="R15">
        <f>0+O16</f>
        <v>0</v>
      </c>
    </row>
    <row r="16" spans="1:16" ht="12.75">
      <c r="A16" s="17" t="s">
        <v>49</v>
      </c>
      <c r="B16" s="22" t="s">
        <v>28</v>
      </c>
      <c r="C16" s="22" t="s">
        <v>434</v>
      </c>
      <c r="D16" s="17" t="s">
        <v>51</v>
      </c>
      <c r="E16" s="23" t="s">
        <v>435</v>
      </c>
      <c r="F16" s="24" t="s">
        <v>161</v>
      </c>
      <c r="G16" s="25">
        <v>36.75</v>
      </c>
      <c r="H16" s="26">
        <v>0</v>
      </c>
      <c r="I16" s="26">
        <f>ROUND(ROUND(H16,2)*ROUND(G16,3),2)</f>
        <v>0</v>
      </c>
      <c r="O16">
        <f>(I16*21)/100</f>
        <v>0</v>
      </c>
      <c r="P16" t="s">
        <v>28</v>
      </c>
    </row>
    <row r="17" spans="1:5" ht="38.25">
      <c r="A17" s="27" t="s">
        <v>54</v>
      </c>
      <c r="E17" s="28" t="s">
        <v>204</v>
      </c>
    </row>
    <row r="18" spans="1:5" ht="12.75">
      <c r="A18" s="29" t="s">
        <v>56</v>
      </c>
      <c r="E18" s="30" t="s">
        <v>697</v>
      </c>
    </row>
    <row r="19" spans="1:5" ht="318.75">
      <c r="A19" t="s">
        <v>58</v>
      </c>
      <c r="E19" s="28" t="s">
        <v>356</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437</v>
      </c>
      <c r="I3" s="31">
        <f>0+I10</f>
        <v>0</v>
      </c>
      <c r="O3" t="s">
        <v>24</v>
      </c>
      <c r="P3" t="s">
        <v>28</v>
      </c>
    </row>
    <row r="4" spans="1:16" ht="15" customHeight="1">
      <c r="A4" t="s">
        <v>17</v>
      </c>
      <c r="B4" s="10" t="s">
        <v>18</v>
      </c>
      <c r="C4" s="37" t="s">
        <v>462</v>
      </c>
      <c r="D4" s="34"/>
      <c r="E4" s="11" t="s">
        <v>463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437</v>
      </c>
      <c r="D6" s="40"/>
      <c r="E6" s="14" t="s">
        <v>438</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37</v>
      </c>
      <c r="D10" s="18"/>
      <c r="E10" s="20" t="s">
        <v>439</v>
      </c>
      <c r="F10" s="18"/>
      <c r="G10" s="18"/>
      <c r="H10" s="18"/>
      <c r="I10" s="21">
        <f>0+Q10</f>
        <v>0</v>
      </c>
      <c r="O10">
        <f>0+R10</f>
        <v>0</v>
      </c>
      <c r="Q10">
        <f>0+I11</f>
        <v>0</v>
      </c>
      <c r="R10">
        <f>0+O11</f>
        <v>0</v>
      </c>
    </row>
    <row r="11" spans="1:16" ht="12.75">
      <c r="A11" s="17" t="s">
        <v>49</v>
      </c>
      <c r="B11" s="22" t="s">
        <v>33</v>
      </c>
      <c r="C11" s="22" t="s">
        <v>440</v>
      </c>
      <c r="D11" s="17" t="s">
        <v>51</v>
      </c>
      <c r="E11" s="23" t="s">
        <v>441</v>
      </c>
      <c r="F11" s="24" t="s">
        <v>161</v>
      </c>
      <c r="G11" s="25">
        <v>3.675</v>
      </c>
      <c r="H11" s="26">
        <v>0</v>
      </c>
      <c r="I11" s="26">
        <f>ROUND(ROUND(H11,2)*ROUND(G11,3),2)</f>
        <v>0</v>
      </c>
      <c r="O11">
        <f>(I11*21)/100</f>
        <v>0</v>
      </c>
      <c r="P11" t="s">
        <v>28</v>
      </c>
    </row>
    <row r="12" spans="1:5" ht="25.5">
      <c r="A12" s="27" t="s">
        <v>54</v>
      </c>
      <c r="E12" s="28" t="s">
        <v>226</v>
      </c>
    </row>
    <row r="13" spans="1:5" ht="25.5">
      <c r="A13" s="29" t="s">
        <v>56</v>
      </c>
      <c r="E13" s="30" t="s">
        <v>698</v>
      </c>
    </row>
    <row r="14" spans="1:5" ht="38.25">
      <c r="A14" t="s">
        <v>58</v>
      </c>
      <c r="E14" s="28" t="s">
        <v>443</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444</v>
      </c>
      <c r="I3" s="31">
        <f>0+I10</f>
        <v>0</v>
      </c>
      <c r="O3" t="s">
        <v>24</v>
      </c>
      <c r="P3" t="s">
        <v>28</v>
      </c>
    </row>
    <row r="4" spans="1:16" ht="15" customHeight="1">
      <c r="A4" t="s">
        <v>17</v>
      </c>
      <c r="B4" s="10" t="s">
        <v>18</v>
      </c>
      <c r="C4" s="37" t="s">
        <v>462</v>
      </c>
      <c r="D4" s="34"/>
      <c r="E4" s="11" t="s">
        <v>463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444</v>
      </c>
      <c r="D6" s="40"/>
      <c r="E6" s="14" t="s">
        <v>445</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33</v>
      </c>
      <c r="D10" s="18"/>
      <c r="E10" s="20" t="s">
        <v>135</v>
      </c>
      <c r="F10" s="18"/>
      <c r="G10" s="18"/>
      <c r="H10" s="18"/>
      <c r="I10" s="21">
        <f>0+Q10</f>
        <v>0</v>
      </c>
      <c r="O10">
        <f>0+R10</f>
        <v>0</v>
      </c>
      <c r="Q10">
        <f>0+I11+I15</f>
        <v>0</v>
      </c>
      <c r="R10">
        <f>0+O11+O15</f>
        <v>0</v>
      </c>
    </row>
    <row r="11" spans="1:16" ht="12.75">
      <c r="A11" s="17" t="s">
        <v>49</v>
      </c>
      <c r="B11" s="22" t="s">
        <v>33</v>
      </c>
      <c r="C11" s="22" t="s">
        <v>446</v>
      </c>
      <c r="D11" s="17" t="s">
        <v>51</v>
      </c>
      <c r="E11" s="23" t="s">
        <v>447</v>
      </c>
      <c r="F11" s="24" t="s">
        <v>161</v>
      </c>
      <c r="G11" s="25">
        <v>25.725</v>
      </c>
      <c r="H11" s="26">
        <v>0</v>
      </c>
      <c r="I11" s="26">
        <f>ROUND(ROUND(H11,2)*ROUND(G11,3),2)</f>
        <v>0</v>
      </c>
      <c r="O11">
        <f>(I11*21)/100</f>
        <v>0</v>
      </c>
      <c r="P11" t="s">
        <v>28</v>
      </c>
    </row>
    <row r="12" spans="1:5" ht="25.5">
      <c r="A12" s="27" t="s">
        <v>54</v>
      </c>
      <c r="E12" s="28" t="s">
        <v>226</v>
      </c>
    </row>
    <row r="13" spans="1:5" ht="12.75">
      <c r="A13" s="29" t="s">
        <v>56</v>
      </c>
      <c r="E13" s="30" t="s">
        <v>699</v>
      </c>
    </row>
    <row r="14" spans="1:5" ht="267.75">
      <c r="A14" t="s">
        <v>58</v>
      </c>
      <c r="E14" s="28" t="s">
        <v>449</v>
      </c>
    </row>
    <row r="15" spans="1:16" ht="12.75">
      <c r="A15" s="17" t="s">
        <v>49</v>
      </c>
      <c r="B15" s="22" t="s">
        <v>28</v>
      </c>
      <c r="C15" s="22" t="s">
        <v>365</v>
      </c>
      <c r="D15" s="17" t="s">
        <v>51</v>
      </c>
      <c r="E15" s="23" t="s">
        <v>366</v>
      </c>
      <c r="F15" s="24" t="s">
        <v>161</v>
      </c>
      <c r="G15" s="25">
        <v>7.35</v>
      </c>
      <c r="H15" s="26">
        <v>0</v>
      </c>
      <c r="I15" s="26">
        <f>ROUND(ROUND(H15,2)*ROUND(G15,3),2)</f>
        <v>0</v>
      </c>
      <c r="O15">
        <f>(I15*21)/100</f>
        <v>0</v>
      </c>
      <c r="P15" t="s">
        <v>28</v>
      </c>
    </row>
    <row r="16" spans="1:5" ht="25.5">
      <c r="A16" s="27" t="s">
        <v>54</v>
      </c>
      <c r="E16" s="28" t="s">
        <v>226</v>
      </c>
    </row>
    <row r="17" spans="1:5" ht="25.5">
      <c r="A17" s="29" t="s">
        <v>56</v>
      </c>
      <c r="E17" s="30" t="s">
        <v>700</v>
      </c>
    </row>
    <row r="18" spans="1:5" ht="293.25">
      <c r="A18" t="s">
        <v>58</v>
      </c>
      <c r="E18" s="28" t="s">
        <v>368</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451</v>
      </c>
      <c r="I3" s="31">
        <f>0+I10</f>
        <v>0</v>
      </c>
      <c r="O3" t="s">
        <v>24</v>
      </c>
      <c r="P3" t="s">
        <v>28</v>
      </c>
    </row>
    <row r="4" spans="1:16" ht="15" customHeight="1">
      <c r="A4" t="s">
        <v>17</v>
      </c>
      <c r="B4" s="10" t="s">
        <v>18</v>
      </c>
      <c r="C4" s="37" t="s">
        <v>462</v>
      </c>
      <c r="D4" s="34"/>
      <c r="E4" s="11" t="s">
        <v>463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451</v>
      </c>
      <c r="D6" s="40"/>
      <c r="E6" s="14" t="s">
        <v>452</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86</v>
      </c>
      <c r="D10" s="18"/>
      <c r="E10" s="20" t="s">
        <v>374</v>
      </c>
      <c r="F10" s="18"/>
      <c r="G10" s="18"/>
      <c r="H10" s="18"/>
      <c r="I10" s="21">
        <f>0+Q10</f>
        <v>0</v>
      </c>
      <c r="O10">
        <f>0+R10</f>
        <v>0</v>
      </c>
      <c r="Q10">
        <f>0+I11</f>
        <v>0</v>
      </c>
      <c r="R10">
        <f>0+O11</f>
        <v>0</v>
      </c>
    </row>
    <row r="11" spans="1:16" ht="12.75">
      <c r="A11" s="17" t="s">
        <v>49</v>
      </c>
      <c r="B11" s="22" t="s">
        <v>33</v>
      </c>
      <c r="C11" s="22" t="s">
        <v>453</v>
      </c>
      <c r="D11" s="17" t="s">
        <v>51</v>
      </c>
      <c r="E11" s="23" t="s">
        <v>454</v>
      </c>
      <c r="F11" s="24" t="s">
        <v>138</v>
      </c>
      <c r="G11" s="25">
        <v>105</v>
      </c>
      <c r="H11" s="26">
        <v>0</v>
      </c>
      <c r="I11" s="26">
        <f>ROUND(ROUND(H11,2)*ROUND(G11,3),2)</f>
        <v>0</v>
      </c>
      <c r="O11">
        <f>(I11*21)/100</f>
        <v>0</v>
      </c>
      <c r="P11" t="s">
        <v>28</v>
      </c>
    </row>
    <row r="12" spans="1:5" ht="25.5">
      <c r="A12" s="27" t="s">
        <v>54</v>
      </c>
      <c r="E12" s="28" t="s">
        <v>226</v>
      </c>
    </row>
    <row r="13" spans="1:5" ht="12.75">
      <c r="A13" s="29" t="s">
        <v>56</v>
      </c>
      <c r="E13" s="30" t="s">
        <v>701</v>
      </c>
    </row>
    <row r="14" spans="1:5" ht="242.25">
      <c r="A14" t="s">
        <v>58</v>
      </c>
      <c r="E14" s="28" t="s">
        <v>456</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f>
        <v>0</v>
      </c>
      <c r="P2" t="s">
        <v>27</v>
      </c>
    </row>
    <row r="3" spans="1:16" ht="15" customHeight="1">
      <c r="A3" t="s">
        <v>12</v>
      </c>
      <c r="B3" s="10" t="s">
        <v>14</v>
      </c>
      <c r="C3" s="37" t="s">
        <v>15</v>
      </c>
      <c r="D3" s="34"/>
      <c r="E3" s="11" t="s">
        <v>16</v>
      </c>
      <c r="F3" s="1"/>
      <c r="G3" s="8"/>
      <c r="H3" s="7" t="s">
        <v>114</v>
      </c>
      <c r="I3" s="31">
        <f>0+I9</f>
        <v>0</v>
      </c>
      <c r="O3" t="s">
        <v>24</v>
      </c>
      <c r="P3" t="s">
        <v>28</v>
      </c>
    </row>
    <row r="4" spans="1:16" ht="15" customHeight="1">
      <c r="A4" t="s">
        <v>17</v>
      </c>
      <c r="B4" s="10" t="s">
        <v>18</v>
      </c>
      <c r="C4" s="37" t="s">
        <v>19</v>
      </c>
      <c r="D4" s="34"/>
      <c r="E4" s="11" t="s">
        <v>20</v>
      </c>
      <c r="F4" s="38" t="s">
        <v>23</v>
      </c>
      <c r="G4" s="34"/>
      <c r="H4" s="9"/>
      <c r="I4" s="9"/>
      <c r="O4" t="s">
        <v>25</v>
      </c>
      <c r="P4" t="s">
        <v>28</v>
      </c>
    </row>
    <row r="5" spans="1:16" ht="12.75" customHeight="1">
      <c r="A5" t="s">
        <v>21</v>
      </c>
      <c r="B5" s="13" t="s">
        <v>22</v>
      </c>
      <c r="C5" s="39" t="s">
        <v>114</v>
      </c>
      <c r="D5" s="40"/>
      <c r="E5" s="14" t="s">
        <v>20</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f>
        <v>0</v>
      </c>
      <c r="R9">
        <f>0+O10+O14</f>
        <v>0</v>
      </c>
    </row>
    <row r="10" spans="1:16" ht="12.75">
      <c r="A10" s="17" t="s">
        <v>49</v>
      </c>
      <c r="B10" s="22" t="s">
        <v>33</v>
      </c>
      <c r="C10" s="22" t="s">
        <v>115</v>
      </c>
      <c r="D10" s="17" t="s">
        <v>51</v>
      </c>
      <c r="E10" s="23" t="s">
        <v>116</v>
      </c>
      <c r="F10" s="24" t="s">
        <v>62</v>
      </c>
      <c r="G10" s="25">
        <v>1</v>
      </c>
      <c r="H10" s="26">
        <v>0</v>
      </c>
      <c r="I10" s="26">
        <f>ROUND(ROUND(H10,2)*ROUND(G10,3),2)</f>
        <v>0</v>
      </c>
      <c r="O10">
        <f>(I10*21)/100</f>
        <v>0</v>
      </c>
      <c r="P10" t="s">
        <v>28</v>
      </c>
    </row>
    <row r="11" spans="1:5" ht="76.5">
      <c r="A11" s="27" t="s">
        <v>54</v>
      </c>
      <c r="E11" s="28" t="s">
        <v>117</v>
      </c>
    </row>
    <row r="12" spans="1:5" ht="12.75">
      <c r="A12" s="29" t="s">
        <v>56</v>
      </c>
      <c r="E12" s="30" t="s">
        <v>57</v>
      </c>
    </row>
    <row r="13" spans="1:5" ht="12.75">
      <c r="A13" t="s">
        <v>58</v>
      </c>
      <c r="E13" s="28" t="s">
        <v>118</v>
      </c>
    </row>
    <row r="14" spans="1:16" ht="12.75">
      <c r="A14" s="17" t="s">
        <v>49</v>
      </c>
      <c r="B14" s="22" t="s">
        <v>28</v>
      </c>
      <c r="C14" s="22" t="s">
        <v>119</v>
      </c>
      <c r="D14" s="17" t="s">
        <v>51</v>
      </c>
      <c r="E14" s="23" t="s">
        <v>120</v>
      </c>
      <c r="F14" s="24" t="s">
        <v>73</v>
      </c>
      <c r="G14" s="25">
        <v>1</v>
      </c>
      <c r="H14" s="26">
        <v>0</v>
      </c>
      <c r="I14" s="26">
        <f>ROUND(ROUND(H14,2)*ROUND(G14,3),2)</f>
        <v>0</v>
      </c>
      <c r="O14">
        <f>(I14*21)/100</f>
        <v>0</v>
      </c>
      <c r="P14" t="s">
        <v>28</v>
      </c>
    </row>
    <row r="15" spans="1:5" ht="12.75">
      <c r="A15" s="27" t="s">
        <v>54</v>
      </c>
      <c r="E15" s="28" t="s">
        <v>121</v>
      </c>
    </row>
    <row r="16" spans="1:5" ht="12.75">
      <c r="A16" s="29" t="s">
        <v>56</v>
      </c>
      <c r="E16" s="30" t="s">
        <v>57</v>
      </c>
    </row>
    <row r="17" spans="1:5" ht="12.75">
      <c r="A17" t="s">
        <v>58</v>
      </c>
      <c r="E17" s="28" t="s">
        <v>70</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457</v>
      </c>
      <c r="I3" s="31">
        <f>0+I10</f>
        <v>0</v>
      </c>
      <c r="O3" t="s">
        <v>24</v>
      </c>
      <c r="P3" t="s">
        <v>28</v>
      </c>
    </row>
    <row r="4" spans="1:16" ht="15" customHeight="1">
      <c r="A4" t="s">
        <v>17</v>
      </c>
      <c r="B4" s="10" t="s">
        <v>18</v>
      </c>
      <c r="C4" s="37" t="s">
        <v>462</v>
      </c>
      <c r="D4" s="34"/>
      <c r="E4" s="11" t="s">
        <v>463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457</v>
      </c>
      <c r="D6" s="40"/>
      <c r="E6" s="14" t="s">
        <v>458</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86</v>
      </c>
      <c r="D10" s="18"/>
      <c r="E10" s="20" t="s">
        <v>374</v>
      </c>
      <c r="F10" s="18"/>
      <c r="G10" s="18"/>
      <c r="H10" s="18"/>
      <c r="I10" s="21">
        <f>0+Q10</f>
        <v>0</v>
      </c>
      <c r="O10">
        <f>0+R10</f>
        <v>0</v>
      </c>
      <c r="Q10">
        <f>0+I11</f>
        <v>0</v>
      </c>
      <c r="R10">
        <f>0+O11</f>
        <v>0</v>
      </c>
    </row>
    <row r="11" spans="1:16" ht="12.75">
      <c r="A11" s="17" t="s">
        <v>49</v>
      </c>
      <c r="B11" s="22" t="s">
        <v>33</v>
      </c>
      <c r="C11" s="22" t="s">
        <v>459</v>
      </c>
      <c r="D11" s="17" t="s">
        <v>51</v>
      </c>
      <c r="E11" s="23" t="s">
        <v>460</v>
      </c>
      <c r="F11" s="24" t="s">
        <v>138</v>
      </c>
      <c r="G11" s="25">
        <v>105</v>
      </c>
      <c r="H11" s="26">
        <v>0</v>
      </c>
      <c r="I11" s="26">
        <f>ROUND(ROUND(H11,2)*ROUND(G11,3),2)</f>
        <v>0</v>
      </c>
      <c r="O11">
        <f>(I11*21)/100</f>
        <v>0</v>
      </c>
      <c r="P11" t="s">
        <v>28</v>
      </c>
    </row>
    <row r="12" spans="1:5" ht="25.5">
      <c r="A12" s="27" t="s">
        <v>54</v>
      </c>
      <c r="E12" s="28" t="s">
        <v>226</v>
      </c>
    </row>
    <row r="13" spans="1:5" ht="12.75">
      <c r="A13" s="29" t="s">
        <v>56</v>
      </c>
      <c r="E13" s="30" t="s">
        <v>701</v>
      </c>
    </row>
    <row r="14" spans="1:5" ht="38.25">
      <c r="A14" t="s">
        <v>58</v>
      </c>
      <c r="E14" s="28" t="s">
        <v>461</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3"/>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0+O9+O22+O47+O52+O97</f>
        <v>0</v>
      </c>
      <c r="P2" t="s">
        <v>27</v>
      </c>
    </row>
    <row r="3" spans="1:16" ht="15" customHeight="1">
      <c r="A3" t="s">
        <v>12</v>
      </c>
      <c r="B3" s="10" t="s">
        <v>14</v>
      </c>
      <c r="C3" s="37" t="s">
        <v>15</v>
      </c>
      <c r="D3" s="34"/>
      <c r="E3" s="11" t="s">
        <v>16</v>
      </c>
      <c r="F3" s="1"/>
      <c r="G3" s="8"/>
      <c r="H3" s="7" t="s">
        <v>704</v>
      </c>
      <c r="I3" s="31">
        <f>0+I9+I22+I47+I52+I97</f>
        <v>0</v>
      </c>
      <c r="O3" t="s">
        <v>24</v>
      </c>
      <c r="P3" t="s">
        <v>28</v>
      </c>
    </row>
    <row r="4" spans="1:16" ht="15" customHeight="1">
      <c r="A4" t="s">
        <v>17</v>
      </c>
      <c r="B4" s="10" t="s">
        <v>18</v>
      </c>
      <c r="C4" s="37" t="s">
        <v>702</v>
      </c>
      <c r="D4" s="34"/>
      <c r="E4" s="11" t="s">
        <v>703</v>
      </c>
      <c r="F4" s="38" t="s">
        <v>23</v>
      </c>
      <c r="G4" s="34"/>
      <c r="H4" s="9"/>
      <c r="I4" s="9"/>
      <c r="O4" t="s">
        <v>25</v>
      </c>
      <c r="P4" t="s">
        <v>28</v>
      </c>
    </row>
    <row r="5" spans="1:16" ht="12.75" customHeight="1">
      <c r="A5" t="s">
        <v>21</v>
      </c>
      <c r="B5" s="13" t="s">
        <v>22</v>
      </c>
      <c r="C5" s="39" t="s">
        <v>704</v>
      </c>
      <c r="D5" s="40"/>
      <c r="E5" s="14" t="s">
        <v>195</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0+I10+I14+I18</f>
        <v>0</v>
      </c>
      <c r="R9">
        <f>0+O10+O14+O18</f>
        <v>0</v>
      </c>
    </row>
    <row r="10" spans="1:16" ht="12.75">
      <c r="A10" s="17" t="s">
        <v>49</v>
      </c>
      <c r="B10" s="22" t="s">
        <v>33</v>
      </c>
      <c r="C10" s="22" t="s">
        <v>124</v>
      </c>
      <c r="D10" s="17" t="s">
        <v>33</v>
      </c>
      <c r="E10" s="23" t="s">
        <v>125</v>
      </c>
      <c r="F10" s="24" t="s">
        <v>126</v>
      </c>
      <c r="G10" s="25">
        <v>124.344</v>
      </c>
      <c r="H10" s="26">
        <v>0</v>
      </c>
      <c r="I10" s="26">
        <f>ROUND(ROUND(H10,2)*ROUND(G10,3),2)</f>
        <v>0</v>
      </c>
      <c r="O10">
        <f>(I10*21)/100</f>
        <v>0</v>
      </c>
      <c r="P10" t="s">
        <v>28</v>
      </c>
    </row>
    <row r="11" spans="1:5" ht="25.5">
      <c r="A11" s="27" t="s">
        <v>54</v>
      </c>
      <c r="E11" s="28" t="s">
        <v>466</v>
      </c>
    </row>
    <row r="12" spans="1:5" ht="204">
      <c r="A12" s="29" t="s">
        <v>56</v>
      </c>
      <c r="E12" s="30" t="s">
        <v>705</v>
      </c>
    </row>
    <row r="13" spans="1:5" ht="25.5">
      <c r="A13" t="s">
        <v>58</v>
      </c>
      <c r="E13" s="28" t="s">
        <v>129</v>
      </c>
    </row>
    <row r="14" spans="1:16" ht="12.75">
      <c r="A14" s="17" t="s">
        <v>49</v>
      </c>
      <c r="B14" s="22" t="s">
        <v>28</v>
      </c>
      <c r="C14" s="22" t="s">
        <v>124</v>
      </c>
      <c r="D14" s="17" t="s">
        <v>28</v>
      </c>
      <c r="E14" s="23" t="s">
        <v>125</v>
      </c>
      <c r="F14" s="24" t="s">
        <v>126</v>
      </c>
      <c r="G14" s="25">
        <v>46.949</v>
      </c>
      <c r="H14" s="26">
        <v>0</v>
      </c>
      <c r="I14" s="26">
        <f>ROUND(ROUND(H14,2)*ROUND(G14,3),2)</f>
        <v>0</v>
      </c>
      <c r="O14">
        <f>(I14*21)/100</f>
        <v>0</v>
      </c>
      <c r="P14" t="s">
        <v>28</v>
      </c>
    </row>
    <row r="15" spans="1:5" ht="12.75">
      <c r="A15" s="27" t="s">
        <v>54</v>
      </c>
      <c r="E15" s="28" t="s">
        <v>706</v>
      </c>
    </row>
    <row r="16" spans="1:5" ht="63.75">
      <c r="A16" s="29" t="s">
        <v>56</v>
      </c>
      <c r="E16" s="30" t="s">
        <v>707</v>
      </c>
    </row>
    <row r="17" spans="1:5" ht="25.5">
      <c r="A17" t="s">
        <v>58</v>
      </c>
      <c r="E17" s="28" t="s">
        <v>129</v>
      </c>
    </row>
    <row r="18" spans="1:16" ht="12.75">
      <c r="A18" s="17" t="s">
        <v>49</v>
      </c>
      <c r="B18" s="22" t="s">
        <v>27</v>
      </c>
      <c r="C18" s="22" t="s">
        <v>124</v>
      </c>
      <c r="D18" s="17" t="s">
        <v>37</v>
      </c>
      <c r="E18" s="23" t="s">
        <v>125</v>
      </c>
      <c r="F18" s="24" t="s">
        <v>126</v>
      </c>
      <c r="G18" s="25">
        <v>355.219</v>
      </c>
      <c r="H18" s="26">
        <v>0</v>
      </c>
      <c r="I18" s="26">
        <f>ROUND(ROUND(H18,2)*ROUND(G18,3),2)</f>
        <v>0</v>
      </c>
      <c r="O18">
        <f>(I18*21)/100</f>
        <v>0</v>
      </c>
      <c r="P18" t="s">
        <v>28</v>
      </c>
    </row>
    <row r="19" spans="1:5" ht="12.75">
      <c r="A19" s="27" t="s">
        <v>54</v>
      </c>
      <c r="E19" s="28" t="s">
        <v>200</v>
      </c>
    </row>
    <row r="20" spans="1:5" ht="204">
      <c r="A20" s="29" t="s">
        <v>56</v>
      </c>
      <c r="E20" s="30" t="s">
        <v>708</v>
      </c>
    </row>
    <row r="21" spans="1:5" ht="25.5">
      <c r="A21" t="s">
        <v>58</v>
      </c>
      <c r="E21" s="28" t="s">
        <v>129</v>
      </c>
    </row>
    <row r="22" spans="1:18" ht="12.75" customHeight="1">
      <c r="A22" s="5" t="s">
        <v>47</v>
      </c>
      <c r="B22" s="5"/>
      <c r="C22" s="32" t="s">
        <v>33</v>
      </c>
      <c r="D22" s="5"/>
      <c r="E22" s="20" t="s">
        <v>135</v>
      </c>
      <c r="F22" s="5"/>
      <c r="G22" s="5"/>
      <c r="H22" s="5"/>
      <c r="I22" s="33">
        <f>0+Q22</f>
        <v>0</v>
      </c>
      <c r="O22">
        <f>0+R22</f>
        <v>0</v>
      </c>
      <c r="Q22">
        <f>0+I23+I27+I31+I35+I39+I43</f>
        <v>0</v>
      </c>
      <c r="R22">
        <f>0+O23+O27+O31+O35+O39+O43</f>
        <v>0</v>
      </c>
    </row>
    <row r="23" spans="1:16" ht="25.5">
      <c r="A23" s="17" t="s">
        <v>49</v>
      </c>
      <c r="B23" s="22" t="s">
        <v>37</v>
      </c>
      <c r="C23" s="22" t="s">
        <v>202</v>
      </c>
      <c r="D23" s="17" t="s">
        <v>51</v>
      </c>
      <c r="E23" s="23" t="s">
        <v>203</v>
      </c>
      <c r="F23" s="24" t="s">
        <v>161</v>
      </c>
      <c r="G23" s="25">
        <v>13.14</v>
      </c>
      <c r="H23" s="26">
        <v>0</v>
      </c>
      <c r="I23" s="26">
        <f>ROUND(ROUND(H23,2)*ROUND(G23,3),2)</f>
        <v>0</v>
      </c>
      <c r="O23">
        <f>(I23*21)/100</f>
        <v>0</v>
      </c>
      <c r="P23" t="s">
        <v>28</v>
      </c>
    </row>
    <row r="24" spans="1:5" ht="38.25">
      <c r="A24" s="27" t="s">
        <v>54</v>
      </c>
      <c r="E24" s="28" t="s">
        <v>204</v>
      </c>
    </row>
    <row r="25" spans="1:5" ht="89.25">
      <c r="A25" s="29" t="s">
        <v>56</v>
      </c>
      <c r="E25" s="30" t="s">
        <v>709</v>
      </c>
    </row>
    <row r="26" spans="1:5" ht="63.75">
      <c r="A26" t="s">
        <v>58</v>
      </c>
      <c r="E26" s="28" t="s">
        <v>141</v>
      </c>
    </row>
    <row r="27" spans="1:16" ht="25.5">
      <c r="A27" s="17" t="s">
        <v>49</v>
      </c>
      <c r="B27" s="22" t="s">
        <v>39</v>
      </c>
      <c r="C27" s="22" t="s">
        <v>206</v>
      </c>
      <c r="D27" s="17" t="s">
        <v>51</v>
      </c>
      <c r="E27" s="23" t="s">
        <v>207</v>
      </c>
      <c r="F27" s="24" t="s">
        <v>161</v>
      </c>
      <c r="G27" s="25">
        <v>18.436</v>
      </c>
      <c r="H27" s="26">
        <v>0</v>
      </c>
      <c r="I27" s="26">
        <f>ROUND(ROUND(H27,2)*ROUND(G27,3),2)</f>
        <v>0</v>
      </c>
      <c r="O27">
        <f>(I27*21)/100</f>
        <v>0</v>
      </c>
      <c r="P27" t="s">
        <v>28</v>
      </c>
    </row>
    <row r="28" spans="1:5" ht="38.25">
      <c r="A28" s="27" t="s">
        <v>54</v>
      </c>
      <c r="E28" s="28" t="s">
        <v>204</v>
      </c>
    </row>
    <row r="29" spans="1:5" ht="153">
      <c r="A29" s="29" t="s">
        <v>56</v>
      </c>
      <c r="E29" s="30" t="s">
        <v>710</v>
      </c>
    </row>
    <row r="30" spans="1:5" ht="63.75">
      <c r="A30" t="s">
        <v>58</v>
      </c>
      <c r="E30" s="28" t="s">
        <v>141</v>
      </c>
    </row>
    <row r="31" spans="1:16" ht="25.5">
      <c r="A31" s="17" t="s">
        <v>49</v>
      </c>
      <c r="B31" s="22" t="s">
        <v>41</v>
      </c>
      <c r="C31" s="22" t="s">
        <v>209</v>
      </c>
      <c r="D31" s="17" t="s">
        <v>51</v>
      </c>
      <c r="E31" s="23" t="s">
        <v>711</v>
      </c>
      <c r="F31" s="24" t="s">
        <v>138</v>
      </c>
      <c r="G31" s="25">
        <v>81.65</v>
      </c>
      <c r="H31" s="26">
        <v>0</v>
      </c>
      <c r="I31" s="26">
        <f>ROUND(ROUND(H31,2)*ROUND(G31,3),2)</f>
        <v>0</v>
      </c>
      <c r="O31">
        <f>(I31*21)/100</f>
        <v>0</v>
      </c>
      <c r="P31" t="s">
        <v>28</v>
      </c>
    </row>
    <row r="32" spans="1:5" ht="38.25">
      <c r="A32" s="27" t="s">
        <v>54</v>
      </c>
      <c r="E32" s="28" t="s">
        <v>204</v>
      </c>
    </row>
    <row r="33" spans="1:5" ht="89.25">
      <c r="A33" s="29" t="s">
        <v>56</v>
      </c>
      <c r="E33" s="30" t="s">
        <v>712</v>
      </c>
    </row>
    <row r="34" spans="1:5" ht="63.75">
      <c r="A34" t="s">
        <v>58</v>
      </c>
      <c r="E34" s="28" t="s">
        <v>141</v>
      </c>
    </row>
    <row r="35" spans="1:16" ht="25.5">
      <c r="A35" s="17" t="s">
        <v>49</v>
      </c>
      <c r="B35" s="22" t="s">
        <v>81</v>
      </c>
      <c r="C35" s="22" t="s">
        <v>212</v>
      </c>
      <c r="D35" s="17" t="s">
        <v>51</v>
      </c>
      <c r="E35" s="23" t="s">
        <v>213</v>
      </c>
      <c r="F35" s="24" t="s">
        <v>161</v>
      </c>
      <c r="G35" s="25">
        <v>127.568</v>
      </c>
      <c r="H35" s="26">
        <v>0</v>
      </c>
      <c r="I35" s="26">
        <f>ROUND(ROUND(H35,2)*ROUND(G35,3),2)</f>
        <v>0</v>
      </c>
      <c r="O35">
        <f>(I35*21)/100</f>
        <v>0</v>
      </c>
      <c r="P35" t="s">
        <v>28</v>
      </c>
    </row>
    <row r="36" spans="1:5" ht="38.25">
      <c r="A36" s="27" t="s">
        <v>54</v>
      </c>
      <c r="E36" s="28" t="s">
        <v>204</v>
      </c>
    </row>
    <row r="37" spans="1:5" ht="153">
      <c r="A37" s="29" t="s">
        <v>56</v>
      </c>
      <c r="E37" s="30" t="s">
        <v>713</v>
      </c>
    </row>
    <row r="38" spans="1:5" ht="63.75">
      <c r="A38" t="s">
        <v>58</v>
      </c>
      <c r="E38" s="28" t="s">
        <v>141</v>
      </c>
    </row>
    <row r="39" spans="1:16" ht="25.5">
      <c r="A39" s="17" t="s">
        <v>49</v>
      </c>
      <c r="B39" s="22" t="s">
        <v>86</v>
      </c>
      <c r="C39" s="22" t="s">
        <v>215</v>
      </c>
      <c r="D39" s="17" t="s">
        <v>51</v>
      </c>
      <c r="E39" s="23" t="s">
        <v>216</v>
      </c>
      <c r="F39" s="24" t="s">
        <v>161</v>
      </c>
      <c r="G39" s="25">
        <v>36.5</v>
      </c>
      <c r="H39" s="26">
        <v>0</v>
      </c>
      <c r="I39" s="26">
        <f>ROUND(ROUND(H39,2)*ROUND(G39,3),2)</f>
        <v>0</v>
      </c>
      <c r="O39">
        <f>(I39*21)/100</f>
        <v>0</v>
      </c>
      <c r="P39" t="s">
        <v>28</v>
      </c>
    </row>
    <row r="40" spans="1:5" ht="38.25">
      <c r="A40" s="27" t="s">
        <v>54</v>
      </c>
      <c r="E40" s="28" t="s">
        <v>204</v>
      </c>
    </row>
    <row r="41" spans="1:5" ht="89.25">
      <c r="A41" s="29" t="s">
        <v>56</v>
      </c>
      <c r="E41" s="30" t="s">
        <v>714</v>
      </c>
    </row>
    <row r="42" spans="1:5" ht="369.75">
      <c r="A42" t="s">
        <v>58</v>
      </c>
      <c r="E42" s="28" t="s">
        <v>218</v>
      </c>
    </row>
    <row r="43" spans="1:16" ht="12.75">
      <c r="A43" s="17" t="s">
        <v>49</v>
      </c>
      <c r="B43" s="22" t="s">
        <v>44</v>
      </c>
      <c r="C43" s="22" t="s">
        <v>219</v>
      </c>
      <c r="D43" s="17" t="s">
        <v>51</v>
      </c>
      <c r="E43" s="23" t="s">
        <v>220</v>
      </c>
      <c r="F43" s="24" t="s">
        <v>190</v>
      </c>
      <c r="G43" s="25">
        <v>73</v>
      </c>
      <c r="H43" s="26">
        <v>0</v>
      </c>
      <c r="I43" s="26">
        <f>ROUND(ROUND(H43,2)*ROUND(G43,3),2)</f>
        <v>0</v>
      </c>
      <c r="O43">
        <f>(I43*21)/100</f>
        <v>0</v>
      </c>
      <c r="P43" t="s">
        <v>28</v>
      </c>
    </row>
    <row r="44" spans="1:5" ht="12.75">
      <c r="A44" s="27" t="s">
        <v>54</v>
      </c>
      <c r="E44" s="28" t="s">
        <v>51</v>
      </c>
    </row>
    <row r="45" spans="1:5" ht="114.75">
      <c r="A45" s="29" t="s">
        <v>56</v>
      </c>
      <c r="E45" s="30" t="s">
        <v>715</v>
      </c>
    </row>
    <row r="46" spans="1:5" ht="25.5">
      <c r="A46" t="s">
        <v>58</v>
      </c>
      <c r="E46" s="28" t="s">
        <v>222</v>
      </c>
    </row>
    <row r="47" spans="1:18" ht="12.75" customHeight="1">
      <c r="A47" s="5" t="s">
        <v>47</v>
      </c>
      <c r="B47" s="5"/>
      <c r="C47" s="32" t="s">
        <v>28</v>
      </c>
      <c r="D47" s="5"/>
      <c r="E47" s="20" t="s">
        <v>223</v>
      </c>
      <c r="F47" s="5"/>
      <c r="G47" s="5"/>
      <c r="H47" s="5"/>
      <c r="I47" s="33">
        <f>0+Q47</f>
        <v>0</v>
      </c>
      <c r="O47">
        <f>0+R47</f>
        <v>0</v>
      </c>
      <c r="Q47">
        <f>0+I48</f>
        <v>0</v>
      </c>
      <c r="R47">
        <f>0+O48</f>
        <v>0</v>
      </c>
    </row>
    <row r="48" spans="1:16" ht="12.75">
      <c r="A48" s="17" t="s">
        <v>49</v>
      </c>
      <c r="B48" s="22" t="s">
        <v>46</v>
      </c>
      <c r="C48" s="22" t="s">
        <v>224</v>
      </c>
      <c r="D48" s="17" t="s">
        <v>51</v>
      </c>
      <c r="E48" s="23" t="s">
        <v>225</v>
      </c>
      <c r="F48" s="24" t="s">
        <v>190</v>
      </c>
      <c r="G48" s="25">
        <v>121.6</v>
      </c>
      <c r="H48" s="26">
        <v>0</v>
      </c>
      <c r="I48" s="26">
        <f>ROUND(ROUND(H48,2)*ROUND(G48,3),2)</f>
        <v>0</v>
      </c>
      <c r="O48">
        <f>(I48*21)/100</f>
        <v>0</v>
      </c>
      <c r="P48" t="s">
        <v>28</v>
      </c>
    </row>
    <row r="49" spans="1:5" ht="25.5">
      <c r="A49" s="27" t="s">
        <v>54</v>
      </c>
      <c r="E49" s="28" t="s">
        <v>226</v>
      </c>
    </row>
    <row r="50" spans="1:5" ht="63.75">
      <c r="A50" s="29" t="s">
        <v>56</v>
      </c>
      <c r="E50" s="30" t="s">
        <v>716</v>
      </c>
    </row>
    <row r="51" spans="1:5" ht="102">
      <c r="A51" t="s">
        <v>58</v>
      </c>
      <c r="E51" s="28" t="s">
        <v>228</v>
      </c>
    </row>
    <row r="52" spans="1:18" ht="12.75" customHeight="1">
      <c r="A52" s="5" t="s">
        <v>47</v>
      </c>
      <c r="B52" s="5"/>
      <c r="C52" s="32" t="s">
        <v>39</v>
      </c>
      <c r="D52" s="5"/>
      <c r="E52" s="20" t="s">
        <v>229</v>
      </c>
      <c r="F52" s="5"/>
      <c r="G52" s="5"/>
      <c r="H52" s="5"/>
      <c r="I52" s="33">
        <f>0+Q52</f>
        <v>0</v>
      </c>
      <c r="O52">
        <f>0+R52</f>
        <v>0</v>
      </c>
      <c r="Q52">
        <f>0+I53+I57+I61+I65+I69+I73+I77+I81+I85+I89+I93</f>
        <v>0</v>
      </c>
      <c r="R52">
        <f>0+O53+O57+O61+O65+O69+O73+O77+O81+O85+O89+O93</f>
        <v>0</v>
      </c>
    </row>
    <row r="53" spans="1:16" ht="12.75">
      <c r="A53" s="17" t="s">
        <v>49</v>
      </c>
      <c r="B53" s="22" t="s">
        <v>97</v>
      </c>
      <c r="C53" s="22" t="s">
        <v>230</v>
      </c>
      <c r="D53" s="17" t="s">
        <v>51</v>
      </c>
      <c r="E53" s="23" t="s">
        <v>231</v>
      </c>
      <c r="F53" s="24" t="s">
        <v>190</v>
      </c>
      <c r="G53" s="25">
        <v>73</v>
      </c>
      <c r="H53" s="26">
        <v>0</v>
      </c>
      <c r="I53" s="26">
        <f>ROUND(ROUND(H53,2)*ROUND(G53,3),2)</f>
        <v>0</v>
      </c>
      <c r="O53">
        <f>(I53*21)/100</f>
        <v>0</v>
      </c>
      <c r="P53" t="s">
        <v>28</v>
      </c>
    </row>
    <row r="54" spans="1:5" ht="25.5">
      <c r="A54" s="27" t="s">
        <v>54</v>
      </c>
      <c r="E54" s="28" t="s">
        <v>226</v>
      </c>
    </row>
    <row r="55" spans="1:5" ht="76.5">
      <c r="A55" s="29" t="s">
        <v>56</v>
      </c>
      <c r="E55" s="30" t="s">
        <v>717</v>
      </c>
    </row>
    <row r="56" spans="1:5" ht="127.5">
      <c r="A56" t="s">
        <v>58</v>
      </c>
      <c r="E56" s="28" t="s">
        <v>233</v>
      </c>
    </row>
    <row r="57" spans="1:16" ht="12.75">
      <c r="A57" s="17" t="s">
        <v>49</v>
      </c>
      <c r="B57" s="22" t="s">
        <v>104</v>
      </c>
      <c r="C57" s="22" t="s">
        <v>234</v>
      </c>
      <c r="D57" s="17" t="s">
        <v>51</v>
      </c>
      <c r="E57" s="23" t="s">
        <v>235</v>
      </c>
      <c r="F57" s="24" t="s">
        <v>190</v>
      </c>
      <c r="G57" s="25">
        <v>73</v>
      </c>
      <c r="H57" s="26">
        <v>0</v>
      </c>
      <c r="I57" s="26">
        <f>ROUND(ROUND(H57,2)*ROUND(G57,3),2)</f>
        <v>0</v>
      </c>
      <c r="O57">
        <f>(I57*21)/100</f>
        <v>0</v>
      </c>
      <c r="P57" t="s">
        <v>28</v>
      </c>
    </row>
    <row r="58" spans="1:5" ht="25.5">
      <c r="A58" s="27" t="s">
        <v>54</v>
      </c>
      <c r="E58" s="28" t="s">
        <v>226</v>
      </c>
    </row>
    <row r="59" spans="1:5" ht="76.5">
      <c r="A59" s="29" t="s">
        <v>56</v>
      </c>
      <c r="E59" s="30" t="s">
        <v>718</v>
      </c>
    </row>
    <row r="60" spans="1:5" ht="51">
      <c r="A60" t="s">
        <v>58</v>
      </c>
      <c r="E60" s="28" t="s">
        <v>237</v>
      </c>
    </row>
    <row r="61" spans="1:16" ht="12.75">
      <c r="A61" s="17" t="s">
        <v>49</v>
      </c>
      <c r="B61" s="22" t="s">
        <v>108</v>
      </c>
      <c r="C61" s="22" t="s">
        <v>238</v>
      </c>
      <c r="D61" s="17" t="s">
        <v>51</v>
      </c>
      <c r="E61" s="23" t="s">
        <v>239</v>
      </c>
      <c r="F61" s="24" t="s">
        <v>190</v>
      </c>
      <c r="G61" s="25">
        <v>76.96</v>
      </c>
      <c r="H61" s="26">
        <v>0</v>
      </c>
      <c r="I61" s="26">
        <f>ROUND(ROUND(H61,2)*ROUND(G61,3),2)</f>
        <v>0</v>
      </c>
      <c r="O61">
        <f>(I61*21)/100</f>
        <v>0</v>
      </c>
      <c r="P61" t="s">
        <v>28</v>
      </c>
    </row>
    <row r="62" spans="1:5" ht="25.5">
      <c r="A62" s="27" t="s">
        <v>54</v>
      </c>
      <c r="E62" s="28" t="s">
        <v>226</v>
      </c>
    </row>
    <row r="63" spans="1:5" ht="153">
      <c r="A63" s="29" t="s">
        <v>56</v>
      </c>
      <c r="E63" s="30" t="s">
        <v>719</v>
      </c>
    </row>
    <row r="64" spans="1:5" ht="51">
      <c r="A64" t="s">
        <v>58</v>
      </c>
      <c r="E64" s="28" t="s">
        <v>237</v>
      </c>
    </row>
    <row r="65" spans="1:16" ht="12.75">
      <c r="A65" s="17" t="s">
        <v>49</v>
      </c>
      <c r="B65" s="22" t="s">
        <v>179</v>
      </c>
      <c r="C65" s="22" t="s">
        <v>241</v>
      </c>
      <c r="D65" s="17" t="s">
        <v>33</v>
      </c>
      <c r="E65" s="23" t="s">
        <v>242</v>
      </c>
      <c r="F65" s="24" t="s">
        <v>190</v>
      </c>
      <c r="G65" s="25">
        <v>76.96</v>
      </c>
      <c r="H65" s="26">
        <v>0</v>
      </c>
      <c r="I65" s="26">
        <f>ROUND(ROUND(H65,2)*ROUND(G65,3),2)</f>
        <v>0</v>
      </c>
      <c r="O65">
        <f>(I65*21)/100</f>
        <v>0</v>
      </c>
      <c r="P65" t="s">
        <v>28</v>
      </c>
    </row>
    <row r="66" spans="1:5" ht="25.5">
      <c r="A66" s="27" t="s">
        <v>54</v>
      </c>
      <c r="E66" s="28" t="s">
        <v>226</v>
      </c>
    </row>
    <row r="67" spans="1:5" ht="153">
      <c r="A67" s="29" t="s">
        <v>56</v>
      </c>
      <c r="E67" s="30" t="s">
        <v>720</v>
      </c>
    </row>
    <row r="68" spans="1:5" ht="51">
      <c r="A68" t="s">
        <v>58</v>
      </c>
      <c r="E68" s="28" t="s">
        <v>237</v>
      </c>
    </row>
    <row r="69" spans="1:16" ht="12.75">
      <c r="A69" s="17" t="s">
        <v>49</v>
      </c>
      <c r="B69" s="22" t="s">
        <v>183</v>
      </c>
      <c r="C69" s="22" t="s">
        <v>244</v>
      </c>
      <c r="D69" s="17" t="s">
        <v>51</v>
      </c>
      <c r="E69" s="23" t="s">
        <v>245</v>
      </c>
      <c r="F69" s="24" t="s">
        <v>190</v>
      </c>
      <c r="G69" s="25">
        <v>73</v>
      </c>
      <c r="H69" s="26">
        <v>0</v>
      </c>
      <c r="I69" s="26">
        <f>ROUND(ROUND(H69,2)*ROUND(G69,3),2)</f>
        <v>0</v>
      </c>
      <c r="O69">
        <f>(I69*21)/100</f>
        <v>0</v>
      </c>
      <c r="P69" t="s">
        <v>28</v>
      </c>
    </row>
    <row r="70" spans="1:5" ht="25.5">
      <c r="A70" s="27" t="s">
        <v>54</v>
      </c>
      <c r="E70" s="28" t="s">
        <v>226</v>
      </c>
    </row>
    <row r="71" spans="1:5" ht="63.75">
      <c r="A71" s="29" t="s">
        <v>56</v>
      </c>
      <c r="E71" s="30" t="s">
        <v>721</v>
      </c>
    </row>
    <row r="72" spans="1:5" ht="51">
      <c r="A72" t="s">
        <v>58</v>
      </c>
      <c r="E72" s="28" t="s">
        <v>247</v>
      </c>
    </row>
    <row r="73" spans="1:16" ht="12.75">
      <c r="A73" s="17" t="s">
        <v>49</v>
      </c>
      <c r="B73" s="22" t="s">
        <v>187</v>
      </c>
      <c r="C73" s="22" t="s">
        <v>248</v>
      </c>
      <c r="D73" s="17" t="s">
        <v>51</v>
      </c>
      <c r="E73" s="23" t="s">
        <v>249</v>
      </c>
      <c r="F73" s="24" t="s">
        <v>190</v>
      </c>
      <c r="G73" s="25">
        <v>1249</v>
      </c>
      <c r="H73" s="26">
        <v>0</v>
      </c>
      <c r="I73" s="26">
        <f>ROUND(ROUND(H73,2)*ROUND(G73,3),2)</f>
        <v>0</v>
      </c>
      <c r="O73">
        <f>(I73*21)/100</f>
        <v>0</v>
      </c>
      <c r="P73" t="s">
        <v>28</v>
      </c>
    </row>
    <row r="74" spans="1:5" ht="25.5">
      <c r="A74" s="27" t="s">
        <v>54</v>
      </c>
      <c r="E74" s="28" t="s">
        <v>226</v>
      </c>
    </row>
    <row r="75" spans="1:5" ht="76.5">
      <c r="A75" s="29" t="s">
        <v>56</v>
      </c>
      <c r="E75" s="30" t="s">
        <v>722</v>
      </c>
    </row>
    <row r="76" spans="1:5" ht="51">
      <c r="A76" t="s">
        <v>58</v>
      </c>
      <c r="E76" s="28" t="s">
        <v>247</v>
      </c>
    </row>
    <row r="77" spans="1:16" ht="12.75">
      <c r="A77" s="17" t="s">
        <v>49</v>
      </c>
      <c r="B77" s="22" t="s">
        <v>251</v>
      </c>
      <c r="C77" s="22" t="s">
        <v>252</v>
      </c>
      <c r="D77" s="17" t="s">
        <v>51</v>
      </c>
      <c r="E77" s="23" t="s">
        <v>253</v>
      </c>
      <c r="F77" s="24" t="s">
        <v>190</v>
      </c>
      <c r="G77" s="25">
        <v>49.3</v>
      </c>
      <c r="H77" s="26">
        <v>0</v>
      </c>
      <c r="I77" s="26">
        <f>ROUND(ROUND(H77,2)*ROUND(G77,3),2)</f>
        <v>0</v>
      </c>
      <c r="O77">
        <f>(I77*21)/100</f>
        <v>0</v>
      </c>
      <c r="P77" t="s">
        <v>28</v>
      </c>
    </row>
    <row r="78" spans="1:5" ht="12.75">
      <c r="A78" s="27" t="s">
        <v>54</v>
      </c>
      <c r="E78" s="28" t="s">
        <v>51</v>
      </c>
    </row>
    <row r="79" spans="1:5" ht="140.25">
      <c r="A79" s="29" t="s">
        <v>56</v>
      </c>
      <c r="E79" s="30" t="s">
        <v>723</v>
      </c>
    </row>
    <row r="80" spans="1:5" ht="51">
      <c r="A80" t="s">
        <v>58</v>
      </c>
      <c r="E80" s="28" t="s">
        <v>255</v>
      </c>
    </row>
    <row r="81" spans="1:16" ht="12.75">
      <c r="A81" s="17" t="s">
        <v>49</v>
      </c>
      <c r="B81" s="22" t="s">
        <v>256</v>
      </c>
      <c r="C81" s="22" t="s">
        <v>257</v>
      </c>
      <c r="D81" s="17" t="s">
        <v>51</v>
      </c>
      <c r="E81" s="23" t="s">
        <v>258</v>
      </c>
      <c r="F81" s="24" t="s">
        <v>190</v>
      </c>
      <c r="G81" s="25">
        <v>133</v>
      </c>
      <c r="H81" s="26">
        <v>0</v>
      </c>
      <c r="I81" s="26">
        <f>ROUND(ROUND(H81,2)*ROUND(G81,3),2)</f>
        <v>0</v>
      </c>
      <c r="O81">
        <f>(I81*21)/100</f>
        <v>0</v>
      </c>
      <c r="P81" t="s">
        <v>28</v>
      </c>
    </row>
    <row r="82" spans="1:5" ht="25.5">
      <c r="A82" s="27" t="s">
        <v>54</v>
      </c>
      <c r="E82" s="28" t="s">
        <v>226</v>
      </c>
    </row>
    <row r="83" spans="1:5" ht="127.5">
      <c r="A83" s="29" t="s">
        <v>56</v>
      </c>
      <c r="E83" s="30" t="s">
        <v>724</v>
      </c>
    </row>
    <row r="84" spans="1:5" ht="140.25">
      <c r="A84" t="s">
        <v>58</v>
      </c>
      <c r="E84" s="28" t="s">
        <v>260</v>
      </c>
    </row>
    <row r="85" spans="1:16" ht="12.75">
      <c r="A85" s="17" t="s">
        <v>49</v>
      </c>
      <c r="B85" s="22" t="s">
        <v>261</v>
      </c>
      <c r="C85" s="22" t="s">
        <v>262</v>
      </c>
      <c r="D85" s="17" t="s">
        <v>51</v>
      </c>
      <c r="E85" s="23" t="s">
        <v>263</v>
      </c>
      <c r="F85" s="24" t="s">
        <v>190</v>
      </c>
      <c r="G85" s="25">
        <v>624.5</v>
      </c>
      <c r="H85" s="26">
        <v>0</v>
      </c>
      <c r="I85" s="26">
        <f>ROUND(ROUND(H85,2)*ROUND(G85,3),2)</f>
        <v>0</v>
      </c>
      <c r="O85">
        <f>(I85*21)/100</f>
        <v>0</v>
      </c>
      <c r="P85" t="s">
        <v>28</v>
      </c>
    </row>
    <row r="86" spans="1:5" ht="25.5">
      <c r="A86" s="27" t="s">
        <v>54</v>
      </c>
      <c r="E86" s="28" t="s">
        <v>226</v>
      </c>
    </row>
    <row r="87" spans="1:5" ht="63.75">
      <c r="A87" s="29" t="s">
        <v>56</v>
      </c>
      <c r="E87" s="30" t="s">
        <v>725</v>
      </c>
    </row>
    <row r="88" spans="1:5" ht="140.25">
      <c r="A88" t="s">
        <v>58</v>
      </c>
      <c r="E88" s="28" t="s">
        <v>260</v>
      </c>
    </row>
    <row r="89" spans="1:16" ht="12.75">
      <c r="A89" s="17" t="s">
        <v>49</v>
      </c>
      <c r="B89" s="22" t="s">
        <v>265</v>
      </c>
      <c r="C89" s="22" t="s">
        <v>266</v>
      </c>
      <c r="D89" s="17" t="s">
        <v>51</v>
      </c>
      <c r="E89" s="23" t="s">
        <v>267</v>
      </c>
      <c r="F89" s="24" t="s">
        <v>190</v>
      </c>
      <c r="G89" s="25">
        <v>684.5</v>
      </c>
      <c r="H89" s="26">
        <v>0</v>
      </c>
      <c r="I89" s="26">
        <f>ROUND(ROUND(H89,2)*ROUND(G89,3),2)</f>
        <v>0</v>
      </c>
      <c r="O89">
        <f>(I89*21)/100</f>
        <v>0</v>
      </c>
      <c r="P89" t="s">
        <v>28</v>
      </c>
    </row>
    <row r="90" spans="1:5" ht="25.5">
      <c r="A90" s="27" t="s">
        <v>54</v>
      </c>
      <c r="E90" s="28" t="s">
        <v>226</v>
      </c>
    </row>
    <row r="91" spans="1:5" ht="127.5">
      <c r="A91" s="29" t="s">
        <v>56</v>
      </c>
      <c r="E91" s="30" t="s">
        <v>726</v>
      </c>
    </row>
    <row r="92" spans="1:5" ht="140.25">
      <c r="A92" t="s">
        <v>58</v>
      </c>
      <c r="E92" s="28" t="s">
        <v>260</v>
      </c>
    </row>
    <row r="93" spans="1:16" ht="12.75">
      <c r="A93" s="17" t="s">
        <v>49</v>
      </c>
      <c r="B93" s="22" t="s">
        <v>269</v>
      </c>
      <c r="C93" s="22" t="s">
        <v>270</v>
      </c>
      <c r="D93" s="17" t="s">
        <v>51</v>
      </c>
      <c r="E93" s="23" t="s">
        <v>271</v>
      </c>
      <c r="F93" s="24" t="s">
        <v>138</v>
      </c>
      <c r="G93" s="25">
        <v>24.65</v>
      </c>
      <c r="H93" s="26">
        <v>0</v>
      </c>
      <c r="I93" s="26">
        <f>ROUND(ROUND(H93,2)*ROUND(G93,3),2)</f>
        <v>0</v>
      </c>
      <c r="O93">
        <f>(I93*21)/100</f>
        <v>0</v>
      </c>
      <c r="P93" t="s">
        <v>28</v>
      </c>
    </row>
    <row r="94" spans="1:5" ht="25.5">
      <c r="A94" s="27" t="s">
        <v>54</v>
      </c>
      <c r="E94" s="28" t="s">
        <v>226</v>
      </c>
    </row>
    <row r="95" spans="1:5" ht="76.5">
      <c r="A95" s="29" t="s">
        <v>56</v>
      </c>
      <c r="E95" s="30" t="s">
        <v>727</v>
      </c>
    </row>
    <row r="96" spans="1:5" ht="38.25">
      <c r="A96" t="s">
        <v>58</v>
      </c>
      <c r="E96" s="28" t="s">
        <v>273</v>
      </c>
    </row>
    <row r="97" spans="1:18" ht="12.75" customHeight="1">
      <c r="A97" s="5" t="s">
        <v>47</v>
      </c>
      <c r="B97" s="5"/>
      <c r="C97" s="32" t="s">
        <v>44</v>
      </c>
      <c r="D97" s="5"/>
      <c r="E97" s="20" t="s">
        <v>142</v>
      </c>
      <c r="F97" s="5"/>
      <c r="G97" s="5"/>
      <c r="H97" s="5"/>
      <c r="I97" s="33">
        <f>0+Q97</f>
        <v>0</v>
      </c>
      <c r="O97">
        <f>0+R97</f>
        <v>0</v>
      </c>
      <c r="Q97">
        <f>0+I98+I102+I106+I110</f>
        <v>0</v>
      </c>
      <c r="R97">
        <f>0+O98+O102+O106+O110</f>
        <v>0</v>
      </c>
    </row>
    <row r="98" spans="1:16" ht="25.5">
      <c r="A98" s="17" t="s">
        <v>49</v>
      </c>
      <c r="B98" s="22" t="s">
        <v>274</v>
      </c>
      <c r="C98" s="22" t="s">
        <v>280</v>
      </c>
      <c r="D98" s="17" t="s">
        <v>51</v>
      </c>
      <c r="E98" s="23" t="s">
        <v>281</v>
      </c>
      <c r="F98" s="24" t="s">
        <v>190</v>
      </c>
      <c r="G98" s="25">
        <v>101.18</v>
      </c>
      <c r="H98" s="26">
        <v>0</v>
      </c>
      <c r="I98" s="26">
        <f>ROUND(ROUND(H98,2)*ROUND(G98,3),2)</f>
        <v>0</v>
      </c>
      <c r="O98">
        <f>(I98*21)/100</f>
        <v>0</v>
      </c>
      <c r="P98" t="s">
        <v>28</v>
      </c>
    </row>
    <row r="99" spans="1:5" ht="25.5">
      <c r="A99" s="27" t="s">
        <v>54</v>
      </c>
      <c r="E99" s="28" t="s">
        <v>226</v>
      </c>
    </row>
    <row r="100" spans="1:5" ht="127.5">
      <c r="A100" s="29" t="s">
        <v>56</v>
      </c>
      <c r="E100" s="30" t="s">
        <v>728</v>
      </c>
    </row>
    <row r="101" spans="1:5" ht="38.25">
      <c r="A101" t="s">
        <v>58</v>
      </c>
      <c r="E101" s="28" t="s">
        <v>278</v>
      </c>
    </row>
    <row r="102" spans="1:16" ht="12.75">
      <c r="A102" s="17" t="s">
        <v>49</v>
      </c>
      <c r="B102" s="22" t="s">
        <v>279</v>
      </c>
      <c r="C102" s="22" t="s">
        <v>283</v>
      </c>
      <c r="D102" s="17" t="s">
        <v>51</v>
      </c>
      <c r="E102" s="23" t="s">
        <v>284</v>
      </c>
      <c r="F102" s="24" t="s">
        <v>190</v>
      </c>
      <c r="G102" s="25">
        <v>4.5</v>
      </c>
      <c r="H102" s="26">
        <v>0</v>
      </c>
      <c r="I102" s="26">
        <f>ROUND(ROUND(H102,2)*ROUND(G102,3),2)</f>
        <v>0</v>
      </c>
      <c r="O102">
        <f>(I102*21)/100</f>
        <v>0</v>
      </c>
      <c r="P102" t="s">
        <v>28</v>
      </c>
    </row>
    <row r="103" spans="1:5" ht="25.5">
      <c r="A103" s="27" t="s">
        <v>54</v>
      </c>
      <c r="E103" s="28" t="s">
        <v>226</v>
      </c>
    </row>
    <row r="104" spans="1:5" ht="38.25">
      <c r="A104" s="29" t="s">
        <v>56</v>
      </c>
      <c r="E104" s="30" t="s">
        <v>729</v>
      </c>
    </row>
    <row r="105" spans="1:5" ht="38.25">
      <c r="A105" t="s">
        <v>58</v>
      </c>
      <c r="E105" s="28" t="s">
        <v>278</v>
      </c>
    </row>
    <row r="106" spans="1:16" ht="12.75">
      <c r="A106" s="17" t="s">
        <v>49</v>
      </c>
      <c r="B106" s="22" t="s">
        <v>282</v>
      </c>
      <c r="C106" s="22" t="s">
        <v>287</v>
      </c>
      <c r="D106" s="17" t="s">
        <v>51</v>
      </c>
      <c r="E106" s="23" t="s">
        <v>288</v>
      </c>
      <c r="F106" s="24" t="s">
        <v>138</v>
      </c>
      <c r="G106" s="25">
        <v>24.65</v>
      </c>
      <c r="H106" s="26">
        <v>0</v>
      </c>
      <c r="I106" s="26">
        <f>ROUND(ROUND(H106,2)*ROUND(G106,3),2)</f>
        <v>0</v>
      </c>
      <c r="O106">
        <f>(I106*21)/100</f>
        <v>0</v>
      </c>
      <c r="P106" t="s">
        <v>28</v>
      </c>
    </row>
    <row r="107" spans="1:5" ht="12.75">
      <c r="A107" s="27" t="s">
        <v>54</v>
      </c>
      <c r="E107" s="28" t="s">
        <v>51</v>
      </c>
    </row>
    <row r="108" spans="1:5" ht="63.75">
      <c r="A108" s="29" t="s">
        <v>56</v>
      </c>
      <c r="E108" s="30" t="s">
        <v>730</v>
      </c>
    </row>
    <row r="109" spans="1:5" ht="25.5">
      <c r="A109" t="s">
        <v>58</v>
      </c>
      <c r="E109" s="28" t="s">
        <v>150</v>
      </c>
    </row>
    <row r="110" spans="1:16" ht="25.5">
      <c r="A110" s="17" t="s">
        <v>49</v>
      </c>
      <c r="B110" s="22" t="s">
        <v>286</v>
      </c>
      <c r="C110" s="22" t="s">
        <v>291</v>
      </c>
      <c r="D110" s="17" t="s">
        <v>51</v>
      </c>
      <c r="E110" s="23" t="s">
        <v>292</v>
      </c>
      <c r="F110" s="24" t="s">
        <v>190</v>
      </c>
      <c r="G110" s="25">
        <v>20.413</v>
      </c>
      <c r="H110" s="26">
        <v>0</v>
      </c>
      <c r="I110" s="26">
        <f>ROUND(ROUND(H110,2)*ROUND(G110,3),2)</f>
        <v>0</v>
      </c>
      <c r="O110">
        <f>(I110*21)/100</f>
        <v>0</v>
      </c>
      <c r="P110" t="s">
        <v>28</v>
      </c>
    </row>
    <row r="111" spans="1:5" ht="12.75">
      <c r="A111" s="27" t="s">
        <v>54</v>
      </c>
      <c r="E111" s="28" t="s">
        <v>51</v>
      </c>
    </row>
    <row r="112" spans="1:5" ht="63.75">
      <c r="A112" s="29" t="s">
        <v>56</v>
      </c>
      <c r="E112" s="30" t="s">
        <v>731</v>
      </c>
    </row>
    <row r="113" spans="1:5" ht="102">
      <c r="A113" t="s">
        <v>58</v>
      </c>
      <c r="E113" s="28" t="s">
        <v>294</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0+O9+O22+O35</f>
        <v>0</v>
      </c>
      <c r="P2" t="s">
        <v>27</v>
      </c>
    </row>
    <row r="3" spans="1:16" ht="15" customHeight="1">
      <c r="A3" t="s">
        <v>12</v>
      </c>
      <c r="B3" s="10" t="s">
        <v>14</v>
      </c>
      <c r="C3" s="37" t="s">
        <v>15</v>
      </c>
      <c r="D3" s="34"/>
      <c r="E3" s="11" t="s">
        <v>16</v>
      </c>
      <c r="F3" s="1"/>
      <c r="G3" s="8"/>
      <c r="H3" s="7" t="s">
        <v>732</v>
      </c>
      <c r="I3" s="31">
        <f>0+I9+I22+I35</f>
        <v>0</v>
      </c>
      <c r="O3" t="s">
        <v>24</v>
      </c>
      <c r="P3" t="s">
        <v>28</v>
      </c>
    </row>
    <row r="4" spans="1:16" ht="15" customHeight="1">
      <c r="A4" t="s">
        <v>17</v>
      </c>
      <c r="B4" s="10" t="s">
        <v>18</v>
      </c>
      <c r="C4" s="37" t="s">
        <v>702</v>
      </c>
      <c r="D4" s="34"/>
      <c r="E4" s="11" t="s">
        <v>703</v>
      </c>
      <c r="F4" s="38" t="s">
        <v>23</v>
      </c>
      <c r="G4" s="34"/>
      <c r="H4" s="9"/>
      <c r="I4" s="9"/>
      <c r="O4" t="s">
        <v>25</v>
      </c>
      <c r="P4" t="s">
        <v>28</v>
      </c>
    </row>
    <row r="5" spans="1:16" ht="12.75" customHeight="1">
      <c r="A5" t="s">
        <v>21</v>
      </c>
      <c r="B5" s="13" t="s">
        <v>22</v>
      </c>
      <c r="C5" s="39" t="s">
        <v>732</v>
      </c>
      <c r="D5" s="40"/>
      <c r="E5" s="14" t="s">
        <v>296</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0+I10+I14+I18</f>
        <v>0</v>
      </c>
      <c r="R9">
        <f>0+O10+O14+O18</f>
        <v>0</v>
      </c>
    </row>
    <row r="10" spans="1:16" ht="12.75">
      <c r="A10" s="17" t="s">
        <v>49</v>
      </c>
      <c r="B10" s="22" t="s">
        <v>33</v>
      </c>
      <c r="C10" s="22" t="s">
        <v>124</v>
      </c>
      <c r="D10" s="17" t="s">
        <v>33</v>
      </c>
      <c r="E10" s="23" t="s">
        <v>125</v>
      </c>
      <c r="F10" s="24" t="s">
        <v>126</v>
      </c>
      <c r="G10" s="25">
        <v>46.941</v>
      </c>
      <c r="H10" s="26">
        <v>0</v>
      </c>
      <c r="I10" s="26">
        <f>ROUND(ROUND(H10,2)*ROUND(G10,3),2)</f>
        <v>0</v>
      </c>
      <c r="O10">
        <f>(I10*21)/100</f>
        <v>0</v>
      </c>
      <c r="P10" t="s">
        <v>28</v>
      </c>
    </row>
    <row r="11" spans="1:5" ht="25.5">
      <c r="A11" s="27" t="s">
        <v>54</v>
      </c>
      <c r="E11" s="28" t="s">
        <v>733</v>
      </c>
    </row>
    <row r="12" spans="1:5" ht="89.25">
      <c r="A12" s="29" t="s">
        <v>56</v>
      </c>
      <c r="E12" s="30" t="s">
        <v>734</v>
      </c>
    </row>
    <row r="13" spans="1:5" ht="25.5">
      <c r="A13" t="s">
        <v>58</v>
      </c>
      <c r="E13" s="28" t="s">
        <v>129</v>
      </c>
    </row>
    <row r="14" spans="1:16" ht="12.75">
      <c r="A14" s="17" t="s">
        <v>49</v>
      </c>
      <c r="B14" s="22" t="s">
        <v>28</v>
      </c>
      <c r="C14" s="22" t="s">
        <v>124</v>
      </c>
      <c r="D14" s="17" t="s">
        <v>28</v>
      </c>
      <c r="E14" s="23" t="s">
        <v>125</v>
      </c>
      <c r="F14" s="24" t="s">
        <v>126</v>
      </c>
      <c r="G14" s="25">
        <v>13</v>
      </c>
      <c r="H14" s="26">
        <v>0</v>
      </c>
      <c r="I14" s="26">
        <f>ROUND(ROUND(H14,2)*ROUND(G14,3),2)</f>
        <v>0</v>
      </c>
      <c r="O14">
        <f>(I14*21)/100</f>
        <v>0</v>
      </c>
      <c r="P14" t="s">
        <v>28</v>
      </c>
    </row>
    <row r="15" spans="1:5" ht="12.75">
      <c r="A15" s="27" t="s">
        <v>54</v>
      </c>
      <c r="E15" s="28" t="s">
        <v>735</v>
      </c>
    </row>
    <row r="16" spans="1:5" ht="76.5">
      <c r="A16" s="29" t="s">
        <v>56</v>
      </c>
      <c r="E16" s="30" t="s">
        <v>736</v>
      </c>
    </row>
    <row r="17" spans="1:5" ht="25.5">
      <c r="A17" t="s">
        <v>58</v>
      </c>
      <c r="E17" s="28" t="s">
        <v>129</v>
      </c>
    </row>
    <row r="18" spans="1:16" ht="12.75">
      <c r="A18" s="17" t="s">
        <v>49</v>
      </c>
      <c r="B18" s="22" t="s">
        <v>27</v>
      </c>
      <c r="C18" s="22" t="s">
        <v>124</v>
      </c>
      <c r="D18" s="17" t="s">
        <v>37</v>
      </c>
      <c r="E18" s="23" t="s">
        <v>125</v>
      </c>
      <c r="F18" s="24" t="s">
        <v>126</v>
      </c>
      <c r="G18" s="25">
        <v>2.606</v>
      </c>
      <c r="H18" s="26">
        <v>0</v>
      </c>
      <c r="I18" s="26">
        <f>ROUND(ROUND(H18,2)*ROUND(G18,3),2)</f>
        <v>0</v>
      </c>
      <c r="O18">
        <f>(I18*21)/100</f>
        <v>0</v>
      </c>
      <c r="P18" t="s">
        <v>28</v>
      </c>
    </row>
    <row r="19" spans="1:5" ht="12.75">
      <c r="A19" s="27" t="s">
        <v>54</v>
      </c>
      <c r="E19" s="28" t="s">
        <v>200</v>
      </c>
    </row>
    <row r="20" spans="1:5" ht="63.75">
      <c r="A20" s="29" t="s">
        <v>56</v>
      </c>
      <c r="E20" s="30" t="s">
        <v>737</v>
      </c>
    </row>
    <row r="21" spans="1:5" ht="25.5">
      <c r="A21" t="s">
        <v>58</v>
      </c>
      <c r="E21" s="28" t="s">
        <v>129</v>
      </c>
    </row>
    <row r="22" spans="1:18" ht="12.75" customHeight="1">
      <c r="A22" s="5" t="s">
        <v>47</v>
      </c>
      <c r="B22" s="5"/>
      <c r="C22" s="32" t="s">
        <v>33</v>
      </c>
      <c r="D22" s="5"/>
      <c r="E22" s="20" t="s">
        <v>135</v>
      </c>
      <c r="F22" s="5"/>
      <c r="G22" s="5"/>
      <c r="H22" s="5"/>
      <c r="I22" s="33">
        <f>0+Q22</f>
        <v>0</v>
      </c>
      <c r="O22">
        <f>0+R22</f>
        <v>0</v>
      </c>
      <c r="Q22">
        <f>0+I23+I27+I31</f>
        <v>0</v>
      </c>
      <c r="R22">
        <f>0+O23+O27+O31</f>
        <v>0</v>
      </c>
    </row>
    <row r="23" spans="1:16" ht="25.5">
      <c r="A23" s="17" t="s">
        <v>49</v>
      </c>
      <c r="B23" s="22" t="s">
        <v>37</v>
      </c>
      <c r="C23" s="22" t="s">
        <v>202</v>
      </c>
      <c r="D23" s="17" t="s">
        <v>51</v>
      </c>
      <c r="E23" s="23" t="s">
        <v>203</v>
      </c>
      <c r="F23" s="24" t="s">
        <v>161</v>
      </c>
      <c r="G23" s="25">
        <v>1.086</v>
      </c>
      <c r="H23" s="26">
        <v>0</v>
      </c>
      <c r="I23" s="26">
        <f>ROUND(ROUND(H23,2)*ROUND(G23,3),2)</f>
        <v>0</v>
      </c>
      <c r="O23">
        <f>(I23*21)/100</f>
        <v>0</v>
      </c>
      <c r="P23" t="s">
        <v>28</v>
      </c>
    </row>
    <row r="24" spans="1:5" ht="38.25">
      <c r="A24" s="27" t="s">
        <v>54</v>
      </c>
      <c r="E24" s="28" t="s">
        <v>204</v>
      </c>
    </row>
    <row r="25" spans="1:5" ht="89.25">
      <c r="A25" s="29" t="s">
        <v>56</v>
      </c>
      <c r="E25" s="30" t="s">
        <v>738</v>
      </c>
    </row>
    <row r="26" spans="1:5" ht="63.75">
      <c r="A26" t="s">
        <v>58</v>
      </c>
      <c r="E26" s="28" t="s">
        <v>141</v>
      </c>
    </row>
    <row r="27" spans="1:16" ht="25.5">
      <c r="A27" s="17" t="s">
        <v>49</v>
      </c>
      <c r="B27" s="22" t="s">
        <v>39</v>
      </c>
      <c r="C27" s="22" t="s">
        <v>494</v>
      </c>
      <c r="D27" s="17" t="s">
        <v>51</v>
      </c>
      <c r="E27" s="23" t="s">
        <v>739</v>
      </c>
      <c r="F27" s="24" t="s">
        <v>161</v>
      </c>
      <c r="G27" s="25">
        <v>5.652</v>
      </c>
      <c r="H27" s="26">
        <v>0</v>
      </c>
      <c r="I27" s="26">
        <f>ROUND(ROUND(H27,2)*ROUND(G27,3),2)</f>
        <v>0</v>
      </c>
      <c r="O27">
        <f>(I27*21)/100</f>
        <v>0</v>
      </c>
      <c r="P27" t="s">
        <v>28</v>
      </c>
    </row>
    <row r="28" spans="1:5" ht="38.25">
      <c r="A28" s="27" t="s">
        <v>54</v>
      </c>
      <c r="E28" s="28" t="s">
        <v>204</v>
      </c>
    </row>
    <row r="29" spans="1:5" ht="102">
      <c r="A29" s="29" t="s">
        <v>56</v>
      </c>
      <c r="E29" s="30" t="s">
        <v>740</v>
      </c>
    </row>
    <row r="30" spans="1:5" ht="63.75">
      <c r="A30" t="s">
        <v>58</v>
      </c>
      <c r="E30" s="28" t="s">
        <v>141</v>
      </c>
    </row>
    <row r="31" spans="1:16" ht="25.5">
      <c r="A31" s="17" t="s">
        <v>49</v>
      </c>
      <c r="B31" s="22" t="s">
        <v>41</v>
      </c>
      <c r="C31" s="22" t="s">
        <v>206</v>
      </c>
      <c r="D31" s="17" t="s">
        <v>51</v>
      </c>
      <c r="E31" s="23" t="s">
        <v>207</v>
      </c>
      <c r="F31" s="24" t="s">
        <v>161</v>
      </c>
      <c r="G31" s="25">
        <v>21.337</v>
      </c>
      <c r="H31" s="26">
        <v>0</v>
      </c>
      <c r="I31" s="26">
        <f>ROUND(ROUND(H31,2)*ROUND(G31,3),2)</f>
        <v>0</v>
      </c>
      <c r="O31">
        <f>(I31*21)/100</f>
        <v>0</v>
      </c>
      <c r="P31" t="s">
        <v>28</v>
      </c>
    </row>
    <row r="32" spans="1:5" ht="38.25">
      <c r="A32" s="27" t="s">
        <v>54</v>
      </c>
      <c r="E32" s="28" t="s">
        <v>204</v>
      </c>
    </row>
    <row r="33" spans="1:5" ht="102">
      <c r="A33" s="29" t="s">
        <v>56</v>
      </c>
      <c r="E33" s="30" t="s">
        <v>741</v>
      </c>
    </row>
    <row r="34" spans="1:5" ht="63.75">
      <c r="A34" t="s">
        <v>58</v>
      </c>
      <c r="E34" s="28" t="s">
        <v>141</v>
      </c>
    </row>
    <row r="35" spans="1:18" ht="12.75" customHeight="1">
      <c r="A35" s="5" t="s">
        <v>47</v>
      </c>
      <c r="B35" s="5"/>
      <c r="C35" s="32" t="s">
        <v>39</v>
      </c>
      <c r="D35" s="5"/>
      <c r="E35" s="20" t="s">
        <v>229</v>
      </c>
      <c r="F35" s="5"/>
      <c r="G35" s="5"/>
      <c r="H35" s="5"/>
      <c r="I35" s="33">
        <f>0+Q35</f>
        <v>0</v>
      </c>
      <c r="O35">
        <f>0+R35</f>
        <v>0</v>
      </c>
      <c r="Q35">
        <f>0+I36+I40+I44+I48</f>
        <v>0</v>
      </c>
      <c r="R35">
        <f>0+O36+O40+O44+O48</f>
        <v>0</v>
      </c>
    </row>
    <row r="36" spans="1:16" ht="12.75">
      <c r="A36" s="17" t="s">
        <v>49</v>
      </c>
      <c r="B36" s="22" t="s">
        <v>81</v>
      </c>
      <c r="C36" s="22" t="s">
        <v>302</v>
      </c>
      <c r="D36" s="17" t="s">
        <v>51</v>
      </c>
      <c r="E36" s="23" t="s">
        <v>303</v>
      </c>
      <c r="F36" s="24" t="s">
        <v>190</v>
      </c>
      <c r="G36" s="25">
        <v>112.3</v>
      </c>
      <c r="H36" s="26">
        <v>0</v>
      </c>
      <c r="I36" s="26">
        <f>ROUND(ROUND(H36,2)*ROUND(G36,3),2)</f>
        <v>0</v>
      </c>
      <c r="O36">
        <f>(I36*21)/100</f>
        <v>0</v>
      </c>
      <c r="P36" t="s">
        <v>28</v>
      </c>
    </row>
    <row r="37" spans="1:5" ht="25.5">
      <c r="A37" s="27" t="s">
        <v>54</v>
      </c>
      <c r="E37" s="28" t="s">
        <v>226</v>
      </c>
    </row>
    <row r="38" spans="1:5" ht="102">
      <c r="A38" s="29" t="s">
        <v>56</v>
      </c>
      <c r="E38" s="30" t="s">
        <v>742</v>
      </c>
    </row>
    <row r="39" spans="1:5" ht="51">
      <c r="A39" t="s">
        <v>58</v>
      </c>
      <c r="E39" s="28" t="s">
        <v>237</v>
      </c>
    </row>
    <row r="40" spans="1:16" ht="12.75">
      <c r="A40" s="17" t="s">
        <v>49</v>
      </c>
      <c r="B40" s="22" t="s">
        <v>86</v>
      </c>
      <c r="C40" s="22" t="s">
        <v>305</v>
      </c>
      <c r="D40" s="17" t="s">
        <v>51</v>
      </c>
      <c r="E40" s="23" t="s">
        <v>306</v>
      </c>
      <c r="F40" s="24" t="s">
        <v>190</v>
      </c>
      <c r="G40" s="25">
        <v>92.3</v>
      </c>
      <c r="H40" s="26">
        <v>0</v>
      </c>
      <c r="I40" s="26">
        <f>ROUND(ROUND(H40,2)*ROUND(G40,3),2)</f>
        <v>0</v>
      </c>
      <c r="O40">
        <f>(I40*21)/100</f>
        <v>0</v>
      </c>
      <c r="P40" t="s">
        <v>28</v>
      </c>
    </row>
    <row r="41" spans="1:5" ht="25.5">
      <c r="A41" s="27" t="s">
        <v>54</v>
      </c>
      <c r="E41" s="28" t="s">
        <v>226</v>
      </c>
    </row>
    <row r="42" spans="1:5" ht="76.5">
      <c r="A42" s="29" t="s">
        <v>56</v>
      </c>
      <c r="E42" s="30" t="s">
        <v>743</v>
      </c>
    </row>
    <row r="43" spans="1:5" ht="165.75">
      <c r="A43" t="s">
        <v>58</v>
      </c>
      <c r="E43" s="28" t="s">
        <v>308</v>
      </c>
    </row>
    <row r="44" spans="1:16" ht="25.5">
      <c r="A44" s="17" t="s">
        <v>49</v>
      </c>
      <c r="B44" s="22" t="s">
        <v>44</v>
      </c>
      <c r="C44" s="22" t="s">
        <v>309</v>
      </c>
      <c r="D44" s="17" t="s">
        <v>51</v>
      </c>
      <c r="E44" s="23" t="s">
        <v>310</v>
      </c>
      <c r="F44" s="24" t="s">
        <v>190</v>
      </c>
      <c r="G44" s="25">
        <v>20</v>
      </c>
      <c r="H44" s="26">
        <v>0</v>
      </c>
      <c r="I44" s="26">
        <f>ROUND(ROUND(H44,2)*ROUND(G44,3),2)</f>
        <v>0</v>
      </c>
      <c r="O44">
        <f>(I44*21)/100</f>
        <v>0</v>
      </c>
      <c r="P44" t="s">
        <v>28</v>
      </c>
    </row>
    <row r="45" spans="1:5" ht="25.5">
      <c r="A45" s="27" t="s">
        <v>54</v>
      </c>
      <c r="E45" s="28" t="s">
        <v>226</v>
      </c>
    </row>
    <row r="46" spans="1:5" ht="25.5">
      <c r="A46" s="29" t="s">
        <v>56</v>
      </c>
      <c r="E46" s="30" t="s">
        <v>311</v>
      </c>
    </row>
    <row r="47" spans="1:5" ht="165.75">
      <c r="A47" t="s">
        <v>58</v>
      </c>
      <c r="E47" s="28" t="s">
        <v>308</v>
      </c>
    </row>
    <row r="48" spans="1:16" ht="12.75">
      <c r="A48" s="17" t="s">
        <v>49</v>
      </c>
      <c r="B48" s="22" t="s">
        <v>46</v>
      </c>
      <c r="C48" s="22" t="s">
        <v>312</v>
      </c>
      <c r="D48" s="17" t="s">
        <v>51</v>
      </c>
      <c r="E48" s="23" t="s">
        <v>313</v>
      </c>
      <c r="F48" s="24" t="s">
        <v>190</v>
      </c>
      <c r="G48" s="25">
        <v>6.3</v>
      </c>
      <c r="H48" s="26">
        <v>0</v>
      </c>
      <c r="I48" s="26">
        <f>ROUND(ROUND(H48,2)*ROUND(G48,3),2)</f>
        <v>0</v>
      </c>
      <c r="O48">
        <f>(I48*21)/100</f>
        <v>0</v>
      </c>
      <c r="P48" t="s">
        <v>28</v>
      </c>
    </row>
    <row r="49" spans="1:5" ht="25.5">
      <c r="A49" s="27" t="s">
        <v>54</v>
      </c>
      <c r="E49" s="28" t="s">
        <v>226</v>
      </c>
    </row>
    <row r="50" spans="1:5" ht="63.75">
      <c r="A50" s="29" t="s">
        <v>56</v>
      </c>
      <c r="E50" s="30" t="s">
        <v>744</v>
      </c>
    </row>
    <row r="51" spans="1:5" ht="102">
      <c r="A51" t="s">
        <v>58</v>
      </c>
      <c r="E51" s="28" t="s">
        <v>315</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0+O9+O18+O27</f>
        <v>0</v>
      </c>
      <c r="P2" t="s">
        <v>27</v>
      </c>
    </row>
    <row r="3" spans="1:16" ht="15" customHeight="1">
      <c r="A3" t="s">
        <v>12</v>
      </c>
      <c r="B3" s="10" t="s">
        <v>14</v>
      </c>
      <c r="C3" s="37" t="s">
        <v>15</v>
      </c>
      <c r="D3" s="34"/>
      <c r="E3" s="11" t="s">
        <v>16</v>
      </c>
      <c r="F3" s="1"/>
      <c r="G3" s="8"/>
      <c r="H3" s="7" t="s">
        <v>745</v>
      </c>
      <c r="I3" s="31">
        <f>0+I9+I18+I27</f>
        <v>0</v>
      </c>
      <c r="O3" t="s">
        <v>24</v>
      </c>
      <c r="P3" t="s">
        <v>28</v>
      </c>
    </row>
    <row r="4" spans="1:16" ht="15" customHeight="1">
      <c r="A4" t="s">
        <v>17</v>
      </c>
      <c r="B4" s="10" t="s">
        <v>18</v>
      </c>
      <c r="C4" s="37" t="s">
        <v>702</v>
      </c>
      <c r="D4" s="34"/>
      <c r="E4" s="11" t="s">
        <v>703</v>
      </c>
      <c r="F4" s="38" t="s">
        <v>23</v>
      </c>
      <c r="G4" s="34"/>
      <c r="H4" s="9"/>
      <c r="I4" s="9"/>
      <c r="O4" t="s">
        <v>25</v>
      </c>
      <c r="P4" t="s">
        <v>28</v>
      </c>
    </row>
    <row r="5" spans="1:16" ht="12.75" customHeight="1">
      <c r="A5" t="s">
        <v>21</v>
      </c>
      <c r="B5" s="13" t="s">
        <v>22</v>
      </c>
      <c r="C5" s="39" t="s">
        <v>745</v>
      </c>
      <c r="D5" s="40"/>
      <c r="E5" s="14" t="s">
        <v>746</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f>
        <v>0</v>
      </c>
      <c r="R9">
        <f>0+O10+O14</f>
        <v>0</v>
      </c>
    </row>
    <row r="10" spans="1:16" ht="12.75">
      <c r="A10" s="17" t="s">
        <v>49</v>
      </c>
      <c r="B10" s="22" t="s">
        <v>33</v>
      </c>
      <c r="C10" s="22" t="s">
        <v>124</v>
      </c>
      <c r="D10" s="17" t="s">
        <v>33</v>
      </c>
      <c r="E10" s="23" t="s">
        <v>125</v>
      </c>
      <c r="F10" s="24" t="s">
        <v>126</v>
      </c>
      <c r="G10" s="25">
        <v>9.79</v>
      </c>
      <c r="H10" s="26">
        <v>0</v>
      </c>
      <c r="I10" s="26">
        <f>ROUND(ROUND(H10,2)*ROUND(G10,3),2)</f>
        <v>0</v>
      </c>
      <c r="O10">
        <f>(I10*21)/100</f>
        <v>0</v>
      </c>
      <c r="P10" t="s">
        <v>28</v>
      </c>
    </row>
    <row r="11" spans="1:5" ht="12.75">
      <c r="A11" s="27" t="s">
        <v>54</v>
      </c>
      <c r="E11" s="28" t="s">
        <v>318</v>
      </c>
    </row>
    <row r="12" spans="1:5" ht="89.25">
      <c r="A12" s="29" t="s">
        <v>56</v>
      </c>
      <c r="E12" s="30" t="s">
        <v>747</v>
      </c>
    </row>
    <row r="13" spans="1:5" ht="25.5">
      <c r="A13" t="s">
        <v>58</v>
      </c>
      <c r="E13" s="28" t="s">
        <v>129</v>
      </c>
    </row>
    <row r="14" spans="1:16" ht="12.75">
      <c r="A14" s="17" t="s">
        <v>49</v>
      </c>
      <c r="B14" s="22" t="s">
        <v>28</v>
      </c>
      <c r="C14" s="22" t="s">
        <v>124</v>
      </c>
      <c r="D14" s="17" t="s">
        <v>28</v>
      </c>
      <c r="E14" s="23" t="s">
        <v>125</v>
      </c>
      <c r="F14" s="24" t="s">
        <v>126</v>
      </c>
      <c r="G14" s="25">
        <v>10.235</v>
      </c>
      <c r="H14" s="26">
        <v>0</v>
      </c>
      <c r="I14" s="26">
        <f>ROUND(ROUND(H14,2)*ROUND(G14,3),2)</f>
        <v>0</v>
      </c>
      <c r="O14">
        <f>(I14*21)/100</f>
        <v>0</v>
      </c>
      <c r="P14" t="s">
        <v>28</v>
      </c>
    </row>
    <row r="15" spans="1:5" ht="12.75">
      <c r="A15" s="27" t="s">
        <v>54</v>
      </c>
      <c r="E15" s="28" t="s">
        <v>748</v>
      </c>
    </row>
    <row r="16" spans="1:5" ht="89.25">
      <c r="A16" s="29" t="s">
        <v>56</v>
      </c>
      <c r="E16" s="30" t="s">
        <v>749</v>
      </c>
    </row>
    <row r="17" spans="1:5" ht="25.5">
      <c r="A17" t="s">
        <v>58</v>
      </c>
      <c r="E17" s="28" t="s">
        <v>129</v>
      </c>
    </row>
    <row r="18" spans="1:18" ht="12.75" customHeight="1">
      <c r="A18" s="5" t="s">
        <v>47</v>
      </c>
      <c r="B18" s="5"/>
      <c r="C18" s="32" t="s">
        <v>33</v>
      </c>
      <c r="D18" s="5"/>
      <c r="E18" s="20" t="s">
        <v>135</v>
      </c>
      <c r="F18" s="5"/>
      <c r="G18" s="5"/>
      <c r="H18" s="5"/>
      <c r="I18" s="33">
        <f>0+Q18</f>
        <v>0</v>
      </c>
      <c r="O18">
        <f>0+R18</f>
        <v>0</v>
      </c>
      <c r="Q18">
        <f>0+I19+I23</f>
        <v>0</v>
      </c>
      <c r="R18">
        <f>0+O19+O23</f>
        <v>0</v>
      </c>
    </row>
    <row r="19" spans="1:16" ht="25.5">
      <c r="A19" s="17" t="s">
        <v>49</v>
      </c>
      <c r="B19" s="22" t="s">
        <v>27</v>
      </c>
      <c r="C19" s="22" t="s">
        <v>322</v>
      </c>
      <c r="D19" s="17" t="s">
        <v>51</v>
      </c>
      <c r="E19" s="23" t="s">
        <v>323</v>
      </c>
      <c r="F19" s="24" t="s">
        <v>161</v>
      </c>
      <c r="G19" s="25">
        <v>4.45</v>
      </c>
      <c r="H19" s="26">
        <v>0</v>
      </c>
      <c r="I19" s="26">
        <f>ROUND(ROUND(H19,2)*ROUND(G19,3),2)</f>
        <v>0</v>
      </c>
      <c r="O19">
        <f>(I19*21)/100</f>
        <v>0</v>
      </c>
      <c r="P19" t="s">
        <v>28</v>
      </c>
    </row>
    <row r="20" spans="1:5" ht="38.25">
      <c r="A20" s="27" t="s">
        <v>54</v>
      </c>
      <c r="E20" s="28" t="s">
        <v>204</v>
      </c>
    </row>
    <row r="21" spans="1:5" ht="89.25">
      <c r="A21" s="29" t="s">
        <v>56</v>
      </c>
      <c r="E21" s="30" t="s">
        <v>750</v>
      </c>
    </row>
    <row r="22" spans="1:5" ht="63.75">
      <c r="A22" t="s">
        <v>58</v>
      </c>
      <c r="E22" s="28" t="s">
        <v>141</v>
      </c>
    </row>
    <row r="23" spans="1:16" ht="25.5">
      <c r="A23" s="17" t="s">
        <v>49</v>
      </c>
      <c r="B23" s="22" t="s">
        <v>37</v>
      </c>
      <c r="C23" s="22" t="s">
        <v>206</v>
      </c>
      <c r="D23" s="17" t="s">
        <v>51</v>
      </c>
      <c r="E23" s="23" t="s">
        <v>207</v>
      </c>
      <c r="F23" s="24" t="s">
        <v>161</v>
      </c>
      <c r="G23" s="25">
        <v>4.45</v>
      </c>
      <c r="H23" s="26">
        <v>0</v>
      </c>
      <c r="I23" s="26">
        <f>ROUND(ROUND(H23,2)*ROUND(G23,3),2)</f>
        <v>0</v>
      </c>
      <c r="O23">
        <f>(I23*21)/100</f>
        <v>0</v>
      </c>
      <c r="P23" t="s">
        <v>28</v>
      </c>
    </row>
    <row r="24" spans="1:5" ht="38.25">
      <c r="A24" s="27" t="s">
        <v>54</v>
      </c>
      <c r="E24" s="28" t="s">
        <v>204</v>
      </c>
    </row>
    <row r="25" spans="1:5" ht="89.25">
      <c r="A25" s="29" t="s">
        <v>56</v>
      </c>
      <c r="E25" s="30" t="s">
        <v>751</v>
      </c>
    </row>
    <row r="26" spans="1:5" ht="63.75">
      <c r="A26" t="s">
        <v>58</v>
      </c>
      <c r="E26" s="28" t="s">
        <v>141</v>
      </c>
    </row>
    <row r="27" spans="1:18" ht="12.75" customHeight="1">
      <c r="A27" s="5" t="s">
        <v>47</v>
      </c>
      <c r="B27" s="5"/>
      <c r="C27" s="32" t="s">
        <v>39</v>
      </c>
      <c r="D27" s="5"/>
      <c r="E27" s="20" t="s">
        <v>229</v>
      </c>
      <c r="F27" s="5"/>
      <c r="G27" s="5"/>
      <c r="H27" s="5"/>
      <c r="I27" s="33">
        <f>0+Q27</f>
        <v>0</v>
      </c>
      <c r="O27">
        <f>0+R27</f>
        <v>0</v>
      </c>
      <c r="Q27">
        <f>0+I28+I32+I36</f>
        <v>0</v>
      </c>
      <c r="R27">
        <f>0+O28+O32+O36</f>
        <v>0</v>
      </c>
    </row>
    <row r="28" spans="1:16" ht="12.75">
      <c r="A28" s="17" t="s">
        <v>49</v>
      </c>
      <c r="B28" s="22" t="s">
        <v>39</v>
      </c>
      <c r="C28" s="22" t="s">
        <v>302</v>
      </c>
      <c r="D28" s="17" t="s">
        <v>51</v>
      </c>
      <c r="E28" s="23" t="s">
        <v>303</v>
      </c>
      <c r="F28" s="24" t="s">
        <v>190</v>
      </c>
      <c r="G28" s="25">
        <v>17.8</v>
      </c>
      <c r="H28" s="26">
        <v>0</v>
      </c>
      <c r="I28" s="26">
        <f>ROUND(ROUND(H28,2)*ROUND(G28,3),2)</f>
        <v>0</v>
      </c>
      <c r="O28">
        <f>(I28*21)/100</f>
        <v>0</v>
      </c>
      <c r="P28" t="s">
        <v>28</v>
      </c>
    </row>
    <row r="29" spans="1:5" ht="25.5">
      <c r="A29" s="27" t="s">
        <v>54</v>
      </c>
      <c r="E29" s="28" t="s">
        <v>226</v>
      </c>
    </row>
    <row r="30" spans="1:5" ht="89.25">
      <c r="A30" s="29" t="s">
        <v>56</v>
      </c>
      <c r="E30" s="30" t="s">
        <v>752</v>
      </c>
    </row>
    <row r="31" spans="1:5" ht="51">
      <c r="A31" t="s">
        <v>58</v>
      </c>
      <c r="E31" s="28" t="s">
        <v>237</v>
      </c>
    </row>
    <row r="32" spans="1:16" ht="12.75">
      <c r="A32" s="17" t="s">
        <v>49</v>
      </c>
      <c r="B32" s="22" t="s">
        <v>41</v>
      </c>
      <c r="C32" s="22" t="s">
        <v>305</v>
      </c>
      <c r="D32" s="17" t="s">
        <v>51</v>
      </c>
      <c r="E32" s="23" t="s">
        <v>306</v>
      </c>
      <c r="F32" s="24" t="s">
        <v>190</v>
      </c>
      <c r="G32" s="25">
        <v>7.8</v>
      </c>
      <c r="H32" s="26">
        <v>0</v>
      </c>
      <c r="I32" s="26">
        <f>ROUND(ROUND(H32,2)*ROUND(G32,3),2)</f>
        <v>0</v>
      </c>
      <c r="O32">
        <f>(I32*21)/100</f>
        <v>0</v>
      </c>
      <c r="P32" t="s">
        <v>28</v>
      </c>
    </row>
    <row r="33" spans="1:5" ht="25.5">
      <c r="A33" s="27" t="s">
        <v>54</v>
      </c>
      <c r="E33" s="28" t="s">
        <v>226</v>
      </c>
    </row>
    <row r="34" spans="1:5" ht="63.75">
      <c r="A34" s="29" t="s">
        <v>56</v>
      </c>
      <c r="E34" s="30" t="s">
        <v>753</v>
      </c>
    </row>
    <row r="35" spans="1:5" ht="165.75">
      <c r="A35" t="s">
        <v>58</v>
      </c>
      <c r="E35" s="28" t="s">
        <v>308</v>
      </c>
    </row>
    <row r="36" spans="1:16" ht="25.5">
      <c r="A36" s="17" t="s">
        <v>49</v>
      </c>
      <c r="B36" s="22" t="s">
        <v>81</v>
      </c>
      <c r="C36" s="22" t="s">
        <v>309</v>
      </c>
      <c r="D36" s="17" t="s">
        <v>51</v>
      </c>
      <c r="E36" s="23" t="s">
        <v>310</v>
      </c>
      <c r="F36" s="24" t="s">
        <v>190</v>
      </c>
      <c r="G36" s="25">
        <v>10</v>
      </c>
      <c r="H36" s="26">
        <v>0</v>
      </c>
      <c r="I36" s="26">
        <f>ROUND(ROUND(H36,2)*ROUND(G36,3),2)</f>
        <v>0</v>
      </c>
      <c r="O36">
        <f>(I36*21)/100</f>
        <v>0</v>
      </c>
      <c r="P36" t="s">
        <v>28</v>
      </c>
    </row>
    <row r="37" spans="1:5" ht="25.5">
      <c r="A37" s="27" t="s">
        <v>54</v>
      </c>
      <c r="E37" s="28" t="s">
        <v>226</v>
      </c>
    </row>
    <row r="38" spans="1:5" ht="25.5">
      <c r="A38" s="29" t="s">
        <v>56</v>
      </c>
      <c r="E38" s="30" t="s">
        <v>328</v>
      </c>
    </row>
    <row r="39" spans="1:5" ht="165.75">
      <c r="A39" t="s">
        <v>58</v>
      </c>
      <c r="E39" s="28" t="s">
        <v>308</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0+O9+O18+O27</f>
        <v>0</v>
      </c>
      <c r="P2" t="s">
        <v>27</v>
      </c>
    </row>
    <row r="3" spans="1:16" ht="15" customHeight="1">
      <c r="A3" t="s">
        <v>12</v>
      </c>
      <c r="B3" s="10" t="s">
        <v>14</v>
      </c>
      <c r="C3" s="37" t="s">
        <v>15</v>
      </c>
      <c r="D3" s="34"/>
      <c r="E3" s="11" t="s">
        <v>16</v>
      </c>
      <c r="F3" s="1"/>
      <c r="G3" s="8"/>
      <c r="H3" s="7" t="s">
        <v>754</v>
      </c>
      <c r="I3" s="31">
        <f>0+I9+I18+I27</f>
        <v>0</v>
      </c>
      <c r="O3" t="s">
        <v>24</v>
      </c>
      <c r="P3" t="s">
        <v>28</v>
      </c>
    </row>
    <row r="4" spans="1:16" ht="15" customHeight="1">
      <c r="A4" t="s">
        <v>17</v>
      </c>
      <c r="B4" s="10" t="s">
        <v>18</v>
      </c>
      <c r="C4" s="37" t="s">
        <v>702</v>
      </c>
      <c r="D4" s="34"/>
      <c r="E4" s="11" t="s">
        <v>703</v>
      </c>
      <c r="F4" s="38" t="s">
        <v>23</v>
      </c>
      <c r="G4" s="34"/>
      <c r="H4" s="9"/>
      <c r="I4" s="9"/>
      <c r="O4" t="s">
        <v>25</v>
      </c>
      <c r="P4" t="s">
        <v>28</v>
      </c>
    </row>
    <row r="5" spans="1:16" ht="12.75" customHeight="1">
      <c r="A5" t="s">
        <v>21</v>
      </c>
      <c r="B5" s="13" t="s">
        <v>22</v>
      </c>
      <c r="C5" s="39" t="s">
        <v>754</v>
      </c>
      <c r="D5" s="40"/>
      <c r="E5" s="14" t="s">
        <v>755</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f>
        <v>0</v>
      </c>
      <c r="R9">
        <f>0+O10+O14</f>
        <v>0</v>
      </c>
    </row>
    <row r="10" spans="1:16" ht="12.75">
      <c r="A10" s="17" t="s">
        <v>49</v>
      </c>
      <c r="B10" s="22" t="s">
        <v>33</v>
      </c>
      <c r="C10" s="22" t="s">
        <v>124</v>
      </c>
      <c r="D10" s="17" t="s">
        <v>33</v>
      </c>
      <c r="E10" s="23" t="s">
        <v>125</v>
      </c>
      <c r="F10" s="24" t="s">
        <v>126</v>
      </c>
      <c r="G10" s="25">
        <v>366.96</v>
      </c>
      <c r="H10" s="26">
        <v>0</v>
      </c>
      <c r="I10" s="26">
        <f>ROUND(ROUND(H10,2)*ROUND(G10,3),2)</f>
        <v>0</v>
      </c>
      <c r="O10">
        <f>(I10*21)/100</f>
        <v>0</v>
      </c>
      <c r="P10" t="s">
        <v>28</v>
      </c>
    </row>
    <row r="11" spans="1:5" ht="12.75">
      <c r="A11" s="27" t="s">
        <v>54</v>
      </c>
      <c r="E11" s="28" t="s">
        <v>318</v>
      </c>
    </row>
    <row r="12" spans="1:5" ht="89.25">
      <c r="A12" s="29" t="s">
        <v>56</v>
      </c>
      <c r="E12" s="30" t="s">
        <v>756</v>
      </c>
    </row>
    <row r="13" spans="1:5" ht="25.5">
      <c r="A13" t="s">
        <v>58</v>
      </c>
      <c r="E13" s="28" t="s">
        <v>129</v>
      </c>
    </row>
    <row r="14" spans="1:16" ht="12.75">
      <c r="A14" s="17" t="s">
        <v>49</v>
      </c>
      <c r="B14" s="22" t="s">
        <v>28</v>
      </c>
      <c r="C14" s="22" t="s">
        <v>124</v>
      </c>
      <c r="D14" s="17" t="s">
        <v>28</v>
      </c>
      <c r="E14" s="23" t="s">
        <v>125</v>
      </c>
      <c r="F14" s="24" t="s">
        <v>126</v>
      </c>
      <c r="G14" s="25">
        <v>7.59</v>
      </c>
      <c r="H14" s="26">
        <v>0</v>
      </c>
      <c r="I14" s="26">
        <f>ROUND(ROUND(H14,2)*ROUND(G14,3),2)</f>
        <v>0</v>
      </c>
      <c r="O14">
        <f>(I14*21)/100</f>
        <v>0</v>
      </c>
      <c r="P14" t="s">
        <v>28</v>
      </c>
    </row>
    <row r="15" spans="1:5" ht="12.75">
      <c r="A15" s="27" t="s">
        <v>54</v>
      </c>
      <c r="E15" s="28" t="s">
        <v>735</v>
      </c>
    </row>
    <row r="16" spans="1:5" ht="89.25">
      <c r="A16" s="29" t="s">
        <v>56</v>
      </c>
      <c r="E16" s="30" t="s">
        <v>757</v>
      </c>
    </row>
    <row r="17" spans="1:5" ht="25.5">
      <c r="A17" t="s">
        <v>58</v>
      </c>
      <c r="E17" s="28" t="s">
        <v>129</v>
      </c>
    </row>
    <row r="18" spans="1:18" ht="12.75" customHeight="1">
      <c r="A18" s="5" t="s">
        <v>47</v>
      </c>
      <c r="B18" s="5"/>
      <c r="C18" s="32" t="s">
        <v>33</v>
      </c>
      <c r="D18" s="5"/>
      <c r="E18" s="20" t="s">
        <v>135</v>
      </c>
      <c r="F18" s="5"/>
      <c r="G18" s="5"/>
      <c r="H18" s="5"/>
      <c r="I18" s="33">
        <f>0+Q18</f>
        <v>0</v>
      </c>
      <c r="O18">
        <f>0+R18</f>
        <v>0</v>
      </c>
      <c r="Q18">
        <f>0+I19+I23</f>
        <v>0</v>
      </c>
      <c r="R18">
        <f>0+O19+O23</f>
        <v>0</v>
      </c>
    </row>
    <row r="19" spans="1:16" ht="25.5">
      <c r="A19" s="17" t="s">
        <v>49</v>
      </c>
      <c r="B19" s="22" t="s">
        <v>27</v>
      </c>
      <c r="C19" s="22" t="s">
        <v>322</v>
      </c>
      <c r="D19" s="17" t="s">
        <v>51</v>
      </c>
      <c r="E19" s="23" t="s">
        <v>323</v>
      </c>
      <c r="F19" s="24" t="s">
        <v>161</v>
      </c>
      <c r="G19" s="25">
        <v>3.3</v>
      </c>
      <c r="H19" s="26">
        <v>0</v>
      </c>
      <c r="I19" s="26">
        <f>ROUND(ROUND(H19,2)*ROUND(G19,3),2)</f>
        <v>0</v>
      </c>
      <c r="O19">
        <f>(I19*21)/100</f>
        <v>0</v>
      </c>
      <c r="P19" t="s">
        <v>28</v>
      </c>
    </row>
    <row r="20" spans="1:5" ht="38.25">
      <c r="A20" s="27" t="s">
        <v>54</v>
      </c>
      <c r="E20" s="28" t="s">
        <v>204</v>
      </c>
    </row>
    <row r="21" spans="1:5" ht="89.25">
      <c r="A21" s="29" t="s">
        <v>56</v>
      </c>
      <c r="E21" s="30" t="s">
        <v>758</v>
      </c>
    </row>
    <row r="22" spans="1:5" ht="63.75">
      <c r="A22" t="s">
        <v>58</v>
      </c>
      <c r="E22" s="28" t="s">
        <v>141</v>
      </c>
    </row>
    <row r="23" spans="1:16" ht="25.5">
      <c r="A23" s="17" t="s">
        <v>49</v>
      </c>
      <c r="B23" s="22" t="s">
        <v>37</v>
      </c>
      <c r="C23" s="22" t="s">
        <v>206</v>
      </c>
      <c r="D23" s="17" t="s">
        <v>51</v>
      </c>
      <c r="E23" s="23" t="s">
        <v>207</v>
      </c>
      <c r="F23" s="24" t="s">
        <v>161</v>
      </c>
      <c r="G23" s="25">
        <v>166.8</v>
      </c>
      <c r="H23" s="26">
        <v>0</v>
      </c>
      <c r="I23" s="26">
        <f>ROUND(ROUND(H23,2)*ROUND(G23,3),2)</f>
        <v>0</v>
      </c>
      <c r="O23">
        <f>(I23*21)/100</f>
        <v>0</v>
      </c>
      <c r="P23" t="s">
        <v>28</v>
      </c>
    </row>
    <row r="24" spans="1:5" ht="38.25">
      <c r="A24" s="27" t="s">
        <v>54</v>
      </c>
      <c r="E24" s="28" t="s">
        <v>204</v>
      </c>
    </row>
    <row r="25" spans="1:5" ht="102">
      <c r="A25" s="29" t="s">
        <v>56</v>
      </c>
      <c r="E25" s="30" t="s">
        <v>759</v>
      </c>
    </row>
    <row r="26" spans="1:5" ht="63.75">
      <c r="A26" t="s">
        <v>58</v>
      </c>
      <c r="E26" s="28" t="s">
        <v>141</v>
      </c>
    </row>
    <row r="27" spans="1:18" ht="12.75" customHeight="1">
      <c r="A27" s="5" t="s">
        <v>47</v>
      </c>
      <c r="B27" s="5"/>
      <c r="C27" s="32" t="s">
        <v>39</v>
      </c>
      <c r="D27" s="5"/>
      <c r="E27" s="20" t="s">
        <v>229</v>
      </c>
      <c r="F27" s="5"/>
      <c r="G27" s="5"/>
      <c r="H27" s="5"/>
      <c r="I27" s="33">
        <f>0+Q27</f>
        <v>0</v>
      </c>
      <c r="O27">
        <f>0+R27</f>
        <v>0</v>
      </c>
      <c r="Q27">
        <f>0+I28+I32</f>
        <v>0</v>
      </c>
      <c r="R27">
        <f>0+O28+O32</f>
        <v>0</v>
      </c>
    </row>
    <row r="28" spans="1:16" ht="12.75">
      <c r="A28" s="17" t="s">
        <v>49</v>
      </c>
      <c r="B28" s="22" t="s">
        <v>39</v>
      </c>
      <c r="C28" s="22" t="s">
        <v>302</v>
      </c>
      <c r="D28" s="17" t="s">
        <v>51</v>
      </c>
      <c r="E28" s="23" t="s">
        <v>303</v>
      </c>
      <c r="F28" s="24" t="s">
        <v>190</v>
      </c>
      <c r="G28" s="25">
        <v>9.2</v>
      </c>
      <c r="H28" s="26">
        <v>0</v>
      </c>
      <c r="I28" s="26">
        <f>ROUND(ROUND(H28,2)*ROUND(G28,3),2)</f>
        <v>0</v>
      </c>
      <c r="O28">
        <f>(I28*21)/100</f>
        <v>0</v>
      </c>
      <c r="P28" t="s">
        <v>28</v>
      </c>
    </row>
    <row r="29" spans="1:5" ht="25.5">
      <c r="A29" s="27" t="s">
        <v>54</v>
      </c>
      <c r="E29" s="28" t="s">
        <v>226</v>
      </c>
    </row>
    <row r="30" spans="1:5" ht="89.25">
      <c r="A30" s="29" t="s">
        <v>56</v>
      </c>
      <c r="E30" s="30" t="s">
        <v>760</v>
      </c>
    </row>
    <row r="31" spans="1:5" ht="51">
      <c r="A31" t="s">
        <v>58</v>
      </c>
      <c r="E31" s="28" t="s">
        <v>237</v>
      </c>
    </row>
    <row r="32" spans="1:16" ht="12.75">
      <c r="A32" s="17" t="s">
        <v>49</v>
      </c>
      <c r="B32" s="22" t="s">
        <v>41</v>
      </c>
      <c r="C32" s="22" t="s">
        <v>305</v>
      </c>
      <c r="D32" s="17" t="s">
        <v>51</v>
      </c>
      <c r="E32" s="23" t="s">
        <v>306</v>
      </c>
      <c r="F32" s="24" t="s">
        <v>190</v>
      </c>
      <c r="G32" s="25">
        <v>9.2</v>
      </c>
      <c r="H32" s="26">
        <v>0</v>
      </c>
      <c r="I32" s="26">
        <f>ROUND(ROUND(H32,2)*ROUND(G32,3),2)</f>
        <v>0</v>
      </c>
      <c r="O32">
        <f>(I32*21)/100</f>
        <v>0</v>
      </c>
      <c r="P32" t="s">
        <v>28</v>
      </c>
    </row>
    <row r="33" spans="1:5" ht="25.5">
      <c r="A33" s="27" t="s">
        <v>54</v>
      </c>
      <c r="E33" s="28" t="s">
        <v>226</v>
      </c>
    </row>
    <row r="34" spans="1:5" ht="63.75">
      <c r="A34" s="29" t="s">
        <v>56</v>
      </c>
      <c r="E34" s="30" t="s">
        <v>761</v>
      </c>
    </row>
    <row r="35" spans="1:5" ht="165.75">
      <c r="A35" t="s">
        <v>58</v>
      </c>
      <c r="E35" s="28" t="s">
        <v>308</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0+O9+O14+O23</f>
        <v>0</v>
      </c>
      <c r="P2" t="s">
        <v>27</v>
      </c>
    </row>
    <row r="3" spans="1:16" ht="15" customHeight="1">
      <c r="A3" t="s">
        <v>12</v>
      </c>
      <c r="B3" s="10" t="s">
        <v>14</v>
      </c>
      <c r="C3" s="37" t="s">
        <v>15</v>
      </c>
      <c r="D3" s="34"/>
      <c r="E3" s="11" t="s">
        <v>16</v>
      </c>
      <c r="F3" s="1"/>
      <c r="G3" s="8"/>
      <c r="H3" s="7" t="s">
        <v>762</v>
      </c>
      <c r="I3" s="31">
        <f>0+I9+I14+I23</f>
        <v>0</v>
      </c>
      <c r="O3" t="s">
        <v>24</v>
      </c>
      <c r="P3" t="s">
        <v>28</v>
      </c>
    </row>
    <row r="4" spans="1:16" ht="15" customHeight="1">
      <c r="A4" t="s">
        <v>17</v>
      </c>
      <c r="B4" s="10" t="s">
        <v>18</v>
      </c>
      <c r="C4" s="37" t="s">
        <v>702</v>
      </c>
      <c r="D4" s="34"/>
      <c r="E4" s="11" t="s">
        <v>703</v>
      </c>
      <c r="F4" s="38" t="s">
        <v>23</v>
      </c>
      <c r="G4" s="34"/>
      <c r="H4" s="9"/>
      <c r="I4" s="9"/>
      <c r="O4" t="s">
        <v>25</v>
      </c>
      <c r="P4" t="s">
        <v>28</v>
      </c>
    </row>
    <row r="5" spans="1:16" ht="12.75" customHeight="1">
      <c r="A5" t="s">
        <v>21</v>
      </c>
      <c r="B5" s="13" t="s">
        <v>22</v>
      </c>
      <c r="C5" s="39" t="s">
        <v>762</v>
      </c>
      <c r="D5" s="40"/>
      <c r="E5" s="14" t="s">
        <v>763</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f>
        <v>0</v>
      </c>
      <c r="R9">
        <f>0+O10</f>
        <v>0</v>
      </c>
    </row>
    <row r="10" spans="1:16" ht="12.75">
      <c r="A10" s="17" t="s">
        <v>49</v>
      </c>
      <c r="B10" s="22" t="s">
        <v>33</v>
      </c>
      <c r="C10" s="22" t="s">
        <v>124</v>
      </c>
      <c r="D10" s="17" t="s">
        <v>33</v>
      </c>
      <c r="E10" s="23" t="s">
        <v>125</v>
      </c>
      <c r="F10" s="24" t="s">
        <v>126</v>
      </c>
      <c r="G10" s="25">
        <v>2.711</v>
      </c>
      <c r="H10" s="26">
        <v>0</v>
      </c>
      <c r="I10" s="26">
        <f>ROUND(ROUND(H10,2)*ROUND(G10,3),2)</f>
        <v>0</v>
      </c>
      <c r="O10">
        <f>(I10*21)/100</f>
        <v>0</v>
      </c>
      <c r="P10" t="s">
        <v>28</v>
      </c>
    </row>
    <row r="11" spans="1:5" ht="25.5">
      <c r="A11" s="27" t="s">
        <v>54</v>
      </c>
      <c r="E11" s="28" t="s">
        <v>764</v>
      </c>
    </row>
    <row r="12" spans="1:5" ht="229.5">
      <c r="A12" s="29" t="s">
        <v>56</v>
      </c>
      <c r="E12" s="30" t="s">
        <v>765</v>
      </c>
    </row>
    <row r="13" spans="1:5" ht="25.5">
      <c r="A13" t="s">
        <v>58</v>
      </c>
      <c r="E13" s="28" t="s">
        <v>129</v>
      </c>
    </row>
    <row r="14" spans="1:18" ht="12.75" customHeight="1">
      <c r="A14" s="5" t="s">
        <v>47</v>
      </c>
      <c r="B14" s="5"/>
      <c r="C14" s="32" t="s">
        <v>33</v>
      </c>
      <c r="D14" s="5"/>
      <c r="E14" s="20" t="s">
        <v>135</v>
      </c>
      <c r="F14" s="5"/>
      <c r="G14" s="5"/>
      <c r="H14" s="5"/>
      <c r="I14" s="33">
        <f>0+Q14</f>
        <v>0</v>
      </c>
      <c r="O14">
        <f>0+R14</f>
        <v>0</v>
      </c>
      <c r="Q14">
        <f>0+I15+I19</f>
        <v>0</v>
      </c>
      <c r="R14">
        <f>0+O15+O19</f>
        <v>0</v>
      </c>
    </row>
    <row r="15" spans="1:16" ht="25.5">
      <c r="A15" s="17" t="s">
        <v>49</v>
      </c>
      <c r="B15" s="22" t="s">
        <v>28</v>
      </c>
      <c r="C15" s="22" t="s">
        <v>494</v>
      </c>
      <c r="D15" s="17" t="s">
        <v>51</v>
      </c>
      <c r="E15" s="23" t="s">
        <v>766</v>
      </c>
      <c r="F15" s="24" t="s">
        <v>161</v>
      </c>
      <c r="G15" s="25">
        <v>0.323</v>
      </c>
      <c r="H15" s="26">
        <v>0</v>
      </c>
      <c r="I15" s="26">
        <f>ROUND(ROUND(H15,2)*ROUND(G15,3),2)</f>
        <v>0</v>
      </c>
      <c r="O15">
        <f>(I15*21)/100</f>
        <v>0</v>
      </c>
      <c r="P15" t="s">
        <v>28</v>
      </c>
    </row>
    <row r="16" spans="1:5" ht="38.25">
      <c r="A16" s="27" t="s">
        <v>54</v>
      </c>
      <c r="E16" s="28" t="s">
        <v>204</v>
      </c>
    </row>
    <row r="17" spans="1:5" ht="102">
      <c r="A17" s="29" t="s">
        <v>56</v>
      </c>
      <c r="E17" s="30" t="s">
        <v>767</v>
      </c>
    </row>
    <row r="18" spans="1:5" ht="63.75">
      <c r="A18" t="s">
        <v>58</v>
      </c>
      <c r="E18" s="28" t="s">
        <v>141</v>
      </c>
    </row>
    <row r="19" spans="1:16" ht="25.5">
      <c r="A19" s="17" t="s">
        <v>49</v>
      </c>
      <c r="B19" s="22" t="s">
        <v>27</v>
      </c>
      <c r="C19" s="22" t="s">
        <v>206</v>
      </c>
      <c r="D19" s="17" t="s">
        <v>51</v>
      </c>
      <c r="E19" s="23" t="s">
        <v>207</v>
      </c>
      <c r="F19" s="24" t="s">
        <v>161</v>
      </c>
      <c r="G19" s="25">
        <v>0.909</v>
      </c>
      <c r="H19" s="26">
        <v>0</v>
      </c>
      <c r="I19" s="26">
        <f>ROUND(ROUND(H19,2)*ROUND(G19,3),2)</f>
        <v>0</v>
      </c>
      <c r="O19">
        <f>(I19*21)/100</f>
        <v>0</v>
      </c>
      <c r="P19" t="s">
        <v>28</v>
      </c>
    </row>
    <row r="20" spans="1:5" ht="38.25">
      <c r="A20" s="27" t="s">
        <v>54</v>
      </c>
      <c r="E20" s="28" t="s">
        <v>204</v>
      </c>
    </row>
    <row r="21" spans="1:5" ht="89.25">
      <c r="A21" s="29" t="s">
        <v>56</v>
      </c>
      <c r="E21" s="30" t="s">
        <v>768</v>
      </c>
    </row>
    <row r="22" spans="1:5" ht="63.75">
      <c r="A22" t="s">
        <v>58</v>
      </c>
      <c r="E22" s="28" t="s">
        <v>141</v>
      </c>
    </row>
    <row r="23" spans="1:18" ht="12.75" customHeight="1">
      <c r="A23" s="5" t="s">
        <v>47</v>
      </c>
      <c r="B23" s="5"/>
      <c r="C23" s="32" t="s">
        <v>39</v>
      </c>
      <c r="D23" s="5"/>
      <c r="E23" s="20" t="s">
        <v>229</v>
      </c>
      <c r="F23" s="5"/>
      <c r="G23" s="5"/>
      <c r="H23" s="5"/>
      <c r="I23" s="33">
        <f>0+Q23</f>
        <v>0</v>
      </c>
      <c r="O23">
        <f>0+R23</f>
        <v>0</v>
      </c>
      <c r="Q23">
        <f>0+I24+I28+I32</f>
        <v>0</v>
      </c>
      <c r="R23">
        <f>0+O24+O28+O32</f>
        <v>0</v>
      </c>
    </row>
    <row r="24" spans="1:16" ht="12.75">
      <c r="A24" s="17" t="s">
        <v>49</v>
      </c>
      <c r="B24" s="22" t="s">
        <v>37</v>
      </c>
      <c r="C24" s="22" t="s">
        <v>502</v>
      </c>
      <c r="D24" s="17" t="s">
        <v>51</v>
      </c>
      <c r="E24" s="23" t="s">
        <v>503</v>
      </c>
      <c r="F24" s="24" t="s">
        <v>190</v>
      </c>
      <c r="G24" s="25">
        <v>2.02</v>
      </c>
      <c r="H24" s="26">
        <v>0</v>
      </c>
      <c r="I24" s="26">
        <f>ROUND(ROUND(H24,2)*ROUND(G24,3),2)</f>
        <v>0</v>
      </c>
      <c r="O24">
        <f>(I24*21)/100</f>
        <v>0</v>
      </c>
      <c r="P24" t="s">
        <v>28</v>
      </c>
    </row>
    <row r="25" spans="1:5" ht="25.5">
      <c r="A25" s="27" t="s">
        <v>54</v>
      </c>
      <c r="E25" s="28" t="s">
        <v>226</v>
      </c>
    </row>
    <row r="26" spans="1:5" ht="63.75">
      <c r="A26" s="29" t="s">
        <v>56</v>
      </c>
      <c r="E26" s="30" t="s">
        <v>769</v>
      </c>
    </row>
    <row r="27" spans="1:5" ht="127.5">
      <c r="A27" t="s">
        <v>58</v>
      </c>
      <c r="E27" s="28" t="s">
        <v>233</v>
      </c>
    </row>
    <row r="28" spans="1:16" ht="12.75">
      <c r="A28" s="17" t="s">
        <v>49</v>
      </c>
      <c r="B28" s="22" t="s">
        <v>39</v>
      </c>
      <c r="C28" s="22" t="s">
        <v>234</v>
      </c>
      <c r="D28" s="17" t="s">
        <v>51</v>
      </c>
      <c r="E28" s="23" t="s">
        <v>235</v>
      </c>
      <c r="F28" s="24" t="s">
        <v>190</v>
      </c>
      <c r="G28" s="25">
        <v>5.5</v>
      </c>
      <c r="H28" s="26">
        <v>0</v>
      </c>
      <c r="I28" s="26">
        <f>ROUND(ROUND(H28,2)*ROUND(G28,3),2)</f>
        <v>0</v>
      </c>
      <c r="O28">
        <f>(I28*21)/100</f>
        <v>0</v>
      </c>
      <c r="P28" t="s">
        <v>28</v>
      </c>
    </row>
    <row r="29" spans="1:5" ht="25.5">
      <c r="A29" s="27" t="s">
        <v>54</v>
      </c>
      <c r="E29" s="28" t="s">
        <v>226</v>
      </c>
    </row>
    <row r="30" spans="1:5" ht="140.25">
      <c r="A30" s="29" t="s">
        <v>56</v>
      </c>
      <c r="E30" s="30" t="s">
        <v>770</v>
      </c>
    </row>
    <row r="31" spans="1:5" ht="51">
      <c r="A31" t="s">
        <v>58</v>
      </c>
      <c r="E31" s="28" t="s">
        <v>237</v>
      </c>
    </row>
    <row r="32" spans="1:16" ht="12.75">
      <c r="A32" s="17" t="s">
        <v>49</v>
      </c>
      <c r="B32" s="22" t="s">
        <v>41</v>
      </c>
      <c r="C32" s="22" t="s">
        <v>508</v>
      </c>
      <c r="D32" s="17" t="s">
        <v>51</v>
      </c>
      <c r="E32" s="23" t="s">
        <v>509</v>
      </c>
      <c r="F32" s="24" t="s">
        <v>190</v>
      </c>
      <c r="G32" s="25">
        <v>2.02</v>
      </c>
      <c r="H32" s="26">
        <v>0</v>
      </c>
      <c r="I32" s="26">
        <f>ROUND(ROUND(H32,2)*ROUND(G32,3),2)</f>
        <v>0</v>
      </c>
      <c r="O32">
        <f>(I32*21)/100</f>
        <v>0</v>
      </c>
      <c r="P32" t="s">
        <v>28</v>
      </c>
    </row>
    <row r="33" spans="1:5" ht="25.5">
      <c r="A33" s="27" t="s">
        <v>54</v>
      </c>
      <c r="E33" s="28" t="s">
        <v>226</v>
      </c>
    </row>
    <row r="34" spans="1:5" ht="63.75">
      <c r="A34" s="29" t="s">
        <v>56</v>
      </c>
      <c r="E34" s="30" t="s">
        <v>771</v>
      </c>
    </row>
    <row r="35" spans="1:5" ht="165.75">
      <c r="A35" t="s">
        <v>58</v>
      </c>
      <c r="E35" s="28" t="s">
        <v>308</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0+O9+O14+O19</f>
        <v>0</v>
      </c>
      <c r="P2" t="s">
        <v>27</v>
      </c>
    </row>
    <row r="3" spans="1:16" ht="15" customHeight="1">
      <c r="A3" t="s">
        <v>12</v>
      </c>
      <c r="B3" s="10" t="s">
        <v>14</v>
      </c>
      <c r="C3" s="37" t="s">
        <v>15</v>
      </c>
      <c r="D3" s="34"/>
      <c r="E3" s="11" t="s">
        <v>16</v>
      </c>
      <c r="F3" s="1"/>
      <c r="G3" s="8"/>
      <c r="H3" s="7" t="s">
        <v>772</v>
      </c>
      <c r="I3" s="31">
        <f>0+I9+I14+I19</f>
        <v>0</v>
      </c>
      <c r="O3" t="s">
        <v>24</v>
      </c>
      <c r="P3" t="s">
        <v>28</v>
      </c>
    </row>
    <row r="4" spans="1:16" ht="15" customHeight="1">
      <c r="A4" t="s">
        <v>17</v>
      </c>
      <c r="B4" s="10" t="s">
        <v>18</v>
      </c>
      <c r="C4" s="37" t="s">
        <v>702</v>
      </c>
      <c r="D4" s="34"/>
      <c r="E4" s="11" t="s">
        <v>703</v>
      </c>
      <c r="F4" s="38" t="s">
        <v>23</v>
      </c>
      <c r="G4" s="34"/>
      <c r="H4" s="9"/>
      <c r="I4" s="9"/>
      <c r="O4" t="s">
        <v>25</v>
      </c>
      <c r="P4" t="s">
        <v>28</v>
      </c>
    </row>
    <row r="5" spans="1:16" ht="12.75" customHeight="1">
      <c r="A5" t="s">
        <v>21</v>
      </c>
      <c r="B5" s="13" t="s">
        <v>22</v>
      </c>
      <c r="C5" s="39" t="s">
        <v>772</v>
      </c>
      <c r="D5" s="40"/>
      <c r="E5" s="14" t="s">
        <v>330</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f>
        <v>0</v>
      </c>
      <c r="R9">
        <f>0+O10</f>
        <v>0</v>
      </c>
    </row>
    <row r="10" spans="1:16" ht="12.75">
      <c r="A10" s="17" t="s">
        <v>49</v>
      </c>
      <c r="B10" s="22" t="s">
        <v>33</v>
      </c>
      <c r="C10" s="22" t="s">
        <v>124</v>
      </c>
      <c r="D10" s="17" t="s">
        <v>28</v>
      </c>
      <c r="E10" s="23" t="s">
        <v>125</v>
      </c>
      <c r="F10" s="24" t="s">
        <v>126</v>
      </c>
      <c r="G10" s="25">
        <v>41.4</v>
      </c>
      <c r="H10" s="26">
        <v>0</v>
      </c>
      <c r="I10" s="26">
        <f>ROUND(ROUND(H10,2)*ROUND(G10,3),2)</f>
        <v>0</v>
      </c>
      <c r="O10">
        <f>(I10*21)/100</f>
        <v>0</v>
      </c>
      <c r="P10" t="s">
        <v>28</v>
      </c>
    </row>
    <row r="11" spans="1:5" ht="12.75">
      <c r="A11" s="27" t="s">
        <v>54</v>
      </c>
      <c r="E11" s="28" t="s">
        <v>706</v>
      </c>
    </row>
    <row r="12" spans="1:5" ht="409.5">
      <c r="A12" s="29" t="s">
        <v>56</v>
      </c>
      <c r="E12" s="30" t="s">
        <v>773</v>
      </c>
    </row>
    <row r="13" spans="1:5" ht="25.5">
      <c r="A13" t="s">
        <v>58</v>
      </c>
      <c r="E13" s="28" t="s">
        <v>129</v>
      </c>
    </row>
    <row r="14" spans="1:18" ht="12.75" customHeight="1">
      <c r="A14" s="5" t="s">
        <v>47</v>
      </c>
      <c r="B14" s="5"/>
      <c r="C14" s="32" t="s">
        <v>33</v>
      </c>
      <c r="D14" s="5"/>
      <c r="E14" s="20" t="s">
        <v>135</v>
      </c>
      <c r="F14" s="5"/>
      <c r="G14" s="5"/>
      <c r="H14" s="5"/>
      <c r="I14" s="33">
        <f>0+Q14</f>
        <v>0</v>
      </c>
      <c r="O14">
        <f>0+R14</f>
        <v>0</v>
      </c>
      <c r="Q14">
        <f>0+I15</f>
        <v>0</v>
      </c>
      <c r="R14">
        <f>0+O15</f>
        <v>0</v>
      </c>
    </row>
    <row r="15" spans="1:16" ht="25.5">
      <c r="A15" s="17" t="s">
        <v>49</v>
      </c>
      <c r="B15" s="22" t="s">
        <v>28</v>
      </c>
      <c r="C15" s="22" t="s">
        <v>209</v>
      </c>
      <c r="D15" s="17" t="s">
        <v>51</v>
      </c>
      <c r="E15" s="23" t="s">
        <v>210</v>
      </c>
      <c r="F15" s="24" t="s">
        <v>138</v>
      </c>
      <c r="G15" s="25">
        <v>120</v>
      </c>
      <c r="H15" s="26">
        <v>0</v>
      </c>
      <c r="I15" s="26">
        <f>ROUND(ROUND(H15,2)*ROUND(G15,3),2)</f>
        <v>0</v>
      </c>
      <c r="O15">
        <f>(I15*21)/100</f>
        <v>0</v>
      </c>
      <c r="P15" t="s">
        <v>28</v>
      </c>
    </row>
    <row r="16" spans="1:5" ht="38.25">
      <c r="A16" s="27" t="s">
        <v>54</v>
      </c>
      <c r="E16" s="28" t="s">
        <v>204</v>
      </c>
    </row>
    <row r="17" spans="1:5" ht="409.5">
      <c r="A17" s="29" t="s">
        <v>56</v>
      </c>
      <c r="E17" s="30" t="s">
        <v>774</v>
      </c>
    </row>
    <row r="18" spans="1:5" ht="63.75">
      <c r="A18" t="s">
        <v>58</v>
      </c>
      <c r="E18" s="28" t="s">
        <v>141</v>
      </c>
    </row>
    <row r="19" spans="1:18" ht="12.75" customHeight="1">
      <c r="A19" s="5" t="s">
        <v>47</v>
      </c>
      <c r="B19" s="5"/>
      <c r="C19" s="32" t="s">
        <v>44</v>
      </c>
      <c r="D19" s="5"/>
      <c r="E19" s="20" t="s">
        <v>142</v>
      </c>
      <c r="F19" s="5"/>
      <c r="G19" s="5"/>
      <c r="H19" s="5"/>
      <c r="I19" s="33">
        <f>0+Q19</f>
        <v>0</v>
      </c>
      <c r="O19">
        <f>0+R19</f>
        <v>0</v>
      </c>
      <c r="Q19">
        <f>0+I20+I24+I28</f>
        <v>0</v>
      </c>
      <c r="R19">
        <f>0+O20+O24+O28</f>
        <v>0</v>
      </c>
    </row>
    <row r="20" spans="1:16" ht="12.75">
      <c r="A20" s="17" t="s">
        <v>49</v>
      </c>
      <c r="B20" s="22" t="s">
        <v>27</v>
      </c>
      <c r="C20" s="22" t="s">
        <v>337</v>
      </c>
      <c r="D20" s="17" t="s">
        <v>51</v>
      </c>
      <c r="E20" s="23" t="s">
        <v>338</v>
      </c>
      <c r="F20" s="24" t="s">
        <v>138</v>
      </c>
      <c r="G20" s="25">
        <v>25.85</v>
      </c>
      <c r="H20" s="26">
        <v>0</v>
      </c>
      <c r="I20" s="26">
        <f>ROUND(ROUND(H20,2)*ROUND(G20,3),2)</f>
        <v>0</v>
      </c>
      <c r="O20">
        <f>(I20*21)/100</f>
        <v>0</v>
      </c>
      <c r="P20" t="s">
        <v>28</v>
      </c>
    </row>
    <row r="21" spans="1:5" ht="25.5">
      <c r="A21" s="27" t="s">
        <v>54</v>
      </c>
      <c r="E21" s="28" t="s">
        <v>226</v>
      </c>
    </row>
    <row r="22" spans="1:5" ht="76.5">
      <c r="A22" s="29" t="s">
        <v>56</v>
      </c>
      <c r="E22" s="30" t="s">
        <v>775</v>
      </c>
    </row>
    <row r="23" spans="1:5" ht="51">
      <c r="A23" t="s">
        <v>58</v>
      </c>
      <c r="E23" s="28" t="s">
        <v>340</v>
      </c>
    </row>
    <row r="24" spans="1:16" ht="12.75">
      <c r="A24" s="17" t="s">
        <v>49</v>
      </c>
      <c r="B24" s="22" t="s">
        <v>37</v>
      </c>
      <c r="C24" s="22" t="s">
        <v>341</v>
      </c>
      <c r="D24" s="17" t="s">
        <v>51</v>
      </c>
      <c r="E24" s="23" t="s">
        <v>342</v>
      </c>
      <c r="F24" s="24" t="s">
        <v>138</v>
      </c>
      <c r="G24" s="25">
        <v>84.8</v>
      </c>
      <c r="H24" s="26">
        <v>0</v>
      </c>
      <c r="I24" s="26">
        <f>ROUND(ROUND(H24,2)*ROUND(G24,3),2)</f>
        <v>0</v>
      </c>
      <c r="O24">
        <f>(I24*21)/100</f>
        <v>0</v>
      </c>
      <c r="P24" t="s">
        <v>28</v>
      </c>
    </row>
    <row r="25" spans="1:5" ht="25.5">
      <c r="A25" s="27" t="s">
        <v>54</v>
      </c>
      <c r="E25" s="28" t="s">
        <v>226</v>
      </c>
    </row>
    <row r="26" spans="1:5" ht="114.75">
      <c r="A26" s="29" t="s">
        <v>56</v>
      </c>
      <c r="E26" s="30" t="s">
        <v>776</v>
      </c>
    </row>
    <row r="27" spans="1:5" ht="51">
      <c r="A27" t="s">
        <v>58</v>
      </c>
      <c r="E27" s="28" t="s">
        <v>340</v>
      </c>
    </row>
    <row r="28" spans="1:16" ht="12.75">
      <c r="A28" s="17" t="s">
        <v>49</v>
      </c>
      <c r="B28" s="22" t="s">
        <v>39</v>
      </c>
      <c r="C28" s="22" t="s">
        <v>344</v>
      </c>
      <c r="D28" s="17" t="s">
        <v>51</v>
      </c>
      <c r="E28" s="23" t="s">
        <v>345</v>
      </c>
      <c r="F28" s="24" t="s">
        <v>138</v>
      </c>
      <c r="G28" s="25">
        <v>9.15</v>
      </c>
      <c r="H28" s="26">
        <v>0</v>
      </c>
      <c r="I28" s="26">
        <f>ROUND(ROUND(H28,2)*ROUND(G28,3),2)</f>
        <v>0</v>
      </c>
      <c r="O28">
        <f>(I28*21)/100</f>
        <v>0</v>
      </c>
      <c r="P28" t="s">
        <v>28</v>
      </c>
    </row>
    <row r="29" spans="1:5" ht="25.5">
      <c r="A29" s="27" t="s">
        <v>54</v>
      </c>
      <c r="E29" s="28" t="s">
        <v>226</v>
      </c>
    </row>
    <row r="30" spans="1:5" ht="89.25">
      <c r="A30" s="29" t="s">
        <v>56</v>
      </c>
      <c r="E30" s="30" t="s">
        <v>777</v>
      </c>
    </row>
    <row r="31" spans="1:5" ht="51">
      <c r="A31" t="s">
        <v>58</v>
      </c>
      <c r="E31" s="28" t="s">
        <v>340</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0+O9+O18+O35+O52</f>
        <v>0</v>
      </c>
      <c r="P2" t="s">
        <v>27</v>
      </c>
    </row>
    <row r="3" spans="1:16" ht="15" customHeight="1">
      <c r="A3" t="s">
        <v>12</v>
      </c>
      <c r="B3" s="10" t="s">
        <v>14</v>
      </c>
      <c r="C3" s="37" t="s">
        <v>15</v>
      </c>
      <c r="D3" s="34"/>
      <c r="E3" s="11" t="s">
        <v>16</v>
      </c>
      <c r="F3" s="1"/>
      <c r="G3" s="8"/>
      <c r="H3" s="7" t="s">
        <v>778</v>
      </c>
      <c r="I3" s="31">
        <f>0+I9+I18+I35+I52</f>
        <v>0</v>
      </c>
      <c r="O3" t="s">
        <v>24</v>
      </c>
      <c r="P3" t="s">
        <v>28</v>
      </c>
    </row>
    <row r="4" spans="1:16" ht="15" customHeight="1">
      <c r="A4" t="s">
        <v>17</v>
      </c>
      <c r="B4" s="10" t="s">
        <v>18</v>
      </c>
      <c r="C4" s="37" t="s">
        <v>702</v>
      </c>
      <c r="D4" s="34"/>
      <c r="E4" s="11" t="s">
        <v>703</v>
      </c>
      <c r="F4" s="38" t="s">
        <v>23</v>
      </c>
      <c r="G4" s="34"/>
      <c r="H4" s="9"/>
      <c r="I4" s="9"/>
      <c r="O4" t="s">
        <v>25</v>
      </c>
      <c r="P4" t="s">
        <v>28</v>
      </c>
    </row>
    <row r="5" spans="1:16" ht="12.75" customHeight="1">
      <c r="A5" t="s">
        <v>21</v>
      </c>
      <c r="B5" s="13" t="s">
        <v>22</v>
      </c>
      <c r="C5" s="39" t="s">
        <v>778</v>
      </c>
      <c r="D5" s="40"/>
      <c r="E5" s="14" t="s">
        <v>348</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f>
        <v>0</v>
      </c>
      <c r="R9">
        <f>0+O10+O14</f>
        <v>0</v>
      </c>
    </row>
    <row r="10" spans="1:16" ht="12.75">
      <c r="A10" s="17" t="s">
        <v>49</v>
      </c>
      <c r="B10" s="22" t="s">
        <v>33</v>
      </c>
      <c r="C10" s="22" t="s">
        <v>124</v>
      </c>
      <c r="D10" s="17" t="s">
        <v>33</v>
      </c>
      <c r="E10" s="23" t="s">
        <v>125</v>
      </c>
      <c r="F10" s="24" t="s">
        <v>126</v>
      </c>
      <c r="G10" s="25">
        <v>32.285</v>
      </c>
      <c r="H10" s="26">
        <v>0</v>
      </c>
      <c r="I10" s="26">
        <f>ROUND(ROUND(H10,2)*ROUND(G10,3),2)</f>
        <v>0</v>
      </c>
      <c r="O10">
        <f>(I10*21)/100</f>
        <v>0</v>
      </c>
      <c r="P10" t="s">
        <v>28</v>
      </c>
    </row>
    <row r="11" spans="1:5" ht="12.75">
      <c r="A11" s="27" t="s">
        <v>54</v>
      </c>
      <c r="E11" s="28" t="s">
        <v>779</v>
      </c>
    </row>
    <row r="12" spans="1:5" ht="114.75">
      <c r="A12" s="29" t="s">
        <v>56</v>
      </c>
      <c r="E12" s="30" t="s">
        <v>780</v>
      </c>
    </row>
    <row r="13" spans="1:5" ht="25.5">
      <c r="A13" t="s">
        <v>58</v>
      </c>
      <c r="E13" s="28" t="s">
        <v>129</v>
      </c>
    </row>
    <row r="14" spans="1:16" ht="12.75">
      <c r="A14" s="17" t="s">
        <v>49</v>
      </c>
      <c r="B14" s="22" t="s">
        <v>28</v>
      </c>
      <c r="C14" s="22" t="s">
        <v>124</v>
      </c>
      <c r="D14" s="17" t="s">
        <v>28</v>
      </c>
      <c r="E14" s="23" t="s">
        <v>125</v>
      </c>
      <c r="F14" s="24" t="s">
        <v>126</v>
      </c>
      <c r="G14" s="25">
        <v>2</v>
      </c>
      <c r="H14" s="26">
        <v>0</v>
      </c>
      <c r="I14" s="26">
        <f>ROUND(ROUND(H14,2)*ROUND(G14,3),2)</f>
        <v>0</v>
      </c>
      <c r="O14">
        <f>(I14*21)/100</f>
        <v>0</v>
      </c>
      <c r="P14" t="s">
        <v>28</v>
      </c>
    </row>
    <row r="15" spans="1:5" ht="12.75">
      <c r="A15" s="27" t="s">
        <v>54</v>
      </c>
      <c r="E15" s="28" t="s">
        <v>351</v>
      </c>
    </row>
    <row r="16" spans="1:5" ht="140.25">
      <c r="A16" s="29" t="s">
        <v>56</v>
      </c>
      <c r="E16" s="30" t="s">
        <v>781</v>
      </c>
    </row>
    <row r="17" spans="1:5" ht="25.5">
      <c r="A17" t="s">
        <v>58</v>
      </c>
      <c r="E17" s="28" t="s">
        <v>129</v>
      </c>
    </row>
    <row r="18" spans="1:18" ht="12.75" customHeight="1">
      <c r="A18" s="5" t="s">
        <v>47</v>
      </c>
      <c r="B18" s="5"/>
      <c r="C18" s="32" t="s">
        <v>33</v>
      </c>
      <c r="D18" s="5"/>
      <c r="E18" s="20" t="s">
        <v>135</v>
      </c>
      <c r="F18" s="5"/>
      <c r="G18" s="5"/>
      <c r="H18" s="5"/>
      <c r="I18" s="33">
        <f>0+Q18</f>
        <v>0</v>
      </c>
      <c r="O18">
        <f>0+R18</f>
        <v>0</v>
      </c>
      <c r="Q18">
        <f>0+I19+I23+I27+I31</f>
        <v>0</v>
      </c>
      <c r="R18">
        <f>0+O19+O23+O27+O31</f>
        <v>0</v>
      </c>
    </row>
    <row r="19" spans="1:16" ht="25.5">
      <c r="A19" s="17" t="s">
        <v>49</v>
      </c>
      <c r="B19" s="22" t="s">
        <v>27</v>
      </c>
      <c r="C19" s="22" t="s">
        <v>353</v>
      </c>
      <c r="D19" s="17" t="s">
        <v>51</v>
      </c>
      <c r="E19" s="23" t="s">
        <v>354</v>
      </c>
      <c r="F19" s="24" t="s">
        <v>161</v>
      </c>
      <c r="G19" s="25">
        <v>2.592</v>
      </c>
      <c r="H19" s="26">
        <v>0</v>
      </c>
      <c r="I19" s="26">
        <f>ROUND(ROUND(H19,2)*ROUND(G19,3),2)</f>
        <v>0</v>
      </c>
      <c r="O19">
        <f>(I19*21)/100</f>
        <v>0</v>
      </c>
      <c r="P19" t="s">
        <v>28</v>
      </c>
    </row>
    <row r="20" spans="1:5" ht="38.25">
      <c r="A20" s="27" t="s">
        <v>54</v>
      </c>
      <c r="E20" s="28" t="s">
        <v>204</v>
      </c>
    </row>
    <row r="21" spans="1:5" ht="127.5">
      <c r="A21" s="29" t="s">
        <v>56</v>
      </c>
      <c r="E21" s="30" t="s">
        <v>782</v>
      </c>
    </row>
    <row r="22" spans="1:5" ht="318.75">
      <c r="A22" t="s">
        <v>58</v>
      </c>
      <c r="E22" s="28" t="s">
        <v>356</v>
      </c>
    </row>
    <row r="23" spans="1:16" ht="25.5">
      <c r="A23" s="17" t="s">
        <v>49</v>
      </c>
      <c r="B23" s="22" t="s">
        <v>37</v>
      </c>
      <c r="C23" s="22" t="s">
        <v>357</v>
      </c>
      <c r="D23" s="17" t="s">
        <v>51</v>
      </c>
      <c r="E23" s="23" t="s">
        <v>358</v>
      </c>
      <c r="F23" s="24" t="s">
        <v>161</v>
      </c>
      <c r="G23" s="25">
        <v>14.4</v>
      </c>
      <c r="H23" s="26">
        <v>0</v>
      </c>
      <c r="I23" s="26">
        <f>ROUND(ROUND(H23,2)*ROUND(G23,3),2)</f>
        <v>0</v>
      </c>
      <c r="O23">
        <f>(I23*21)/100</f>
        <v>0</v>
      </c>
      <c r="P23" t="s">
        <v>28</v>
      </c>
    </row>
    <row r="24" spans="1:5" ht="38.25">
      <c r="A24" s="27" t="s">
        <v>54</v>
      </c>
      <c r="E24" s="28" t="s">
        <v>204</v>
      </c>
    </row>
    <row r="25" spans="1:5" ht="102">
      <c r="A25" s="29" t="s">
        <v>56</v>
      </c>
      <c r="E25" s="30" t="s">
        <v>783</v>
      </c>
    </row>
    <row r="26" spans="1:5" ht="318.75">
      <c r="A26" t="s">
        <v>58</v>
      </c>
      <c r="E26" s="28" t="s">
        <v>356</v>
      </c>
    </row>
    <row r="27" spans="1:16" ht="12.75">
      <c r="A27" s="17" t="s">
        <v>49</v>
      </c>
      <c r="B27" s="22" t="s">
        <v>39</v>
      </c>
      <c r="C27" s="22" t="s">
        <v>360</v>
      </c>
      <c r="D27" s="17" t="s">
        <v>51</v>
      </c>
      <c r="E27" s="23" t="s">
        <v>361</v>
      </c>
      <c r="F27" s="24" t="s">
        <v>161</v>
      </c>
      <c r="G27" s="25">
        <v>3.552</v>
      </c>
      <c r="H27" s="26">
        <v>0</v>
      </c>
      <c r="I27" s="26">
        <f>ROUND(ROUND(H27,2)*ROUND(G27,3),2)</f>
        <v>0</v>
      </c>
      <c r="O27">
        <f>(I27*21)/100</f>
        <v>0</v>
      </c>
      <c r="P27" t="s">
        <v>28</v>
      </c>
    </row>
    <row r="28" spans="1:5" ht="12.75">
      <c r="A28" s="27" t="s">
        <v>54</v>
      </c>
      <c r="E28" s="28" t="s">
        <v>362</v>
      </c>
    </row>
    <row r="29" spans="1:5" ht="140.25">
      <c r="A29" s="29" t="s">
        <v>56</v>
      </c>
      <c r="E29" s="30" t="s">
        <v>784</v>
      </c>
    </row>
    <row r="30" spans="1:5" ht="229.5">
      <c r="A30" t="s">
        <v>58</v>
      </c>
      <c r="E30" s="28" t="s">
        <v>364</v>
      </c>
    </row>
    <row r="31" spans="1:16" ht="12.75">
      <c r="A31" s="17" t="s">
        <v>49</v>
      </c>
      <c r="B31" s="22" t="s">
        <v>41</v>
      </c>
      <c r="C31" s="22" t="s">
        <v>365</v>
      </c>
      <c r="D31" s="17" t="s">
        <v>51</v>
      </c>
      <c r="E31" s="23" t="s">
        <v>366</v>
      </c>
      <c r="F31" s="24" t="s">
        <v>161</v>
      </c>
      <c r="G31" s="25">
        <v>1.2</v>
      </c>
      <c r="H31" s="26">
        <v>0</v>
      </c>
      <c r="I31" s="26">
        <f>ROUND(ROUND(H31,2)*ROUND(G31,3),2)</f>
        <v>0</v>
      </c>
      <c r="O31">
        <f>(I31*21)/100</f>
        <v>0</v>
      </c>
      <c r="P31" t="s">
        <v>28</v>
      </c>
    </row>
    <row r="32" spans="1:5" ht="12.75">
      <c r="A32" s="27" t="s">
        <v>54</v>
      </c>
      <c r="E32" s="28" t="s">
        <v>362</v>
      </c>
    </row>
    <row r="33" spans="1:5" ht="76.5">
      <c r="A33" s="29" t="s">
        <v>56</v>
      </c>
      <c r="E33" s="30" t="s">
        <v>785</v>
      </c>
    </row>
    <row r="34" spans="1:5" ht="293.25">
      <c r="A34" t="s">
        <v>58</v>
      </c>
      <c r="E34" s="28" t="s">
        <v>368</v>
      </c>
    </row>
    <row r="35" spans="1:18" ht="12.75" customHeight="1">
      <c r="A35" s="5" t="s">
        <v>47</v>
      </c>
      <c r="B35" s="5"/>
      <c r="C35" s="32" t="s">
        <v>86</v>
      </c>
      <c r="D35" s="5"/>
      <c r="E35" s="20" t="s">
        <v>374</v>
      </c>
      <c r="F35" s="5"/>
      <c r="G35" s="5"/>
      <c r="H35" s="5"/>
      <c r="I35" s="33">
        <f>0+Q35</f>
        <v>0</v>
      </c>
      <c r="O35">
        <f>0+R35</f>
        <v>0</v>
      </c>
      <c r="Q35">
        <f>0+I36+I40+I44+I48</f>
        <v>0</v>
      </c>
      <c r="R35">
        <f>0+O36+O40+O44+O48</f>
        <v>0</v>
      </c>
    </row>
    <row r="36" spans="1:16" ht="12.75">
      <c r="A36" s="17" t="s">
        <v>49</v>
      </c>
      <c r="B36" s="22" t="s">
        <v>81</v>
      </c>
      <c r="C36" s="22" t="s">
        <v>375</v>
      </c>
      <c r="D36" s="17" t="s">
        <v>51</v>
      </c>
      <c r="E36" s="23" t="s">
        <v>376</v>
      </c>
      <c r="F36" s="24" t="s">
        <v>138</v>
      </c>
      <c r="G36" s="25">
        <v>10</v>
      </c>
      <c r="H36" s="26">
        <v>0</v>
      </c>
      <c r="I36" s="26">
        <f>ROUND(ROUND(H36,2)*ROUND(G36,3),2)</f>
        <v>0</v>
      </c>
      <c r="O36">
        <f>(I36*21)/100</f>
        <v>0</v>
      </c>
      <c r="P36" t="s">
        <v>28</v>
      </c>
    </row>
    <row r="37" spans="1:5" ht="12.75">
      <c r="A37" s="27" t="s">
        <v>54</v>
      </c>
      <c r="E37" s="28" t="s">
        <v>377</v>
      </c>
    </row>
    <row r="38" spans="1:5" ht="38.25">
      <c r="A38" s="29" t="s">
        <v>56</v>
      </c>
      <c r="E38" s="30" t="s">
        <v>786</v>
      </c>
    </row>
    <row r="39" spans="1:5" ht="255">
      <c r="A39" t="s">
        <v>58</v>
      </c>
      <c r="E39" s="28" t="s">
        <v>379</v>
      </c>
    </row>
    <row r="40" spans="1:16" ht="12.75">
      <c r="A40" s="17" t="s">
        <v>49</v>
      </c>
      <c r="B40" s="22" t="s">
        <v>86</v>
      </c>
      <c r="C40" s="22" t="s">
        <v>384</v>
      </c>
      <c r="D40" s="17" t="s">
        <v>51</v>
      </c>
      <c r="E40" s="23" t="s">
        <v>385</v>
      </c>
      <c r="F40" s="24" t="s">
        <v>73</v>
      </c>
      <c r="G40" s="25">
        <v>1</v>
      </c>
      <c r="H40" s="26">
        <v>0</v>
      </c>
      <c r="I40" s="26">
        <f>ROUND(ROUND(H40,2)*ROUND(G40,3),2)</f>
        <v>0</v>
      </c>
      <c r="O40">
        <f>(I40*21)/100</f>
        <v>0</v>
      </c>
      <c r="P40" t="s">
        <v>28</v>
      </c>
    </row>
    <row r="41" spans="1:5" ht="12.75">
      <c r="A41" s="27" t="s">
        <v>54</v>
      </c>
      <c r="E41" s="28" t="s">
        <v>51</v>
      </c>
    </row>
    <row r="42" spans="1:5" ht="51">
      <c r="A42" s="29" t="s">
        <v>56</v>
      </c>
      <c r="E42" s="30" t="s">
        <v>787</v>
      </c>
    </row>
    <row r="43" spans="1:5" ht="76.5">
      <c r="A43" t="s">
        <v>58</v>
      </c>
      <c r="E43" s="28" t="s">
        <v>387</v>
      </c>
    </row>
    <row r="44" spans="1:16" ht="12.75">
      <c r="A44" s="17" t="s">
        <v>49</v>
      </c>
      <c r="B44" s="22" t="s">
        <v>44</v>
      </c>
      <c r="C44" s="22" t="s">
        <v>388</v>
      </c>
      <c r="D44" s="17" t="s">
        <v>51</v>
      </c>
      <c r="E44" s="23" t="s">
        <v>389</v>
      </c>
      <c r="F44" s="24" t="s">
        <v>73</v>
      </c>
      <c r="G44" s="25">
        <v>2</v>
      </c>
      <c r="H44" s="26">
        <v>0</v>
      </c>
      <c r="I44" s="26">
        <f>ROUND(ROUND(H44,2)*ROUND(G44,3),2)</f>
        <v>0</v>
      </c>
      <c r="O44">
        <f>(I44*21)/100</f>
        <v>0</v>
      </c>
      <c r="P44" t="s">
        <v>28</v>
      </c>
    </row>
    <row r="45" spans="1:5" ht="12.75">
      <c r="A45" s="27" t="s">
        <v>54</v>
      </c>
      <c r="E45" s="28" t="s">
        <v>788</v>
      </c>
    </row>
    <row r="46" spans="1:5" ht="51">
      <c r="A46" s="29" t="s">
        <v>56</v>
      </c>
      <c r="E46" s="30" t="s">
        <v>789</v>
      </c>
    </row>
    <row r="47" spans="1:5" ht="38.25">
      <c r="A47" t="s">
        <v>58</v>
      </c>
      <c r="E47" s="28" t="s">
        <v>392</v>
      </c>
    </row>
    <row r="48" spans="1:16" ht="12.75">
      <c r="A48" s="17" t="s">
        <v>49</v>
      </c>
      <c r="B48" s="22" t="s">
        <v>46</v>
      </c>
      <c r="C48" s="22" t="s">
        <v>396</v>
      </c>
      <c r="D48" s="17" t="s">
        <v>51</v>
      </c>
      <c r="E48" s="23" t="s">
        <v>397</v>
      </c>
      <c r="F48" s="24" t="s">
        <v>138</v>
      </c>
      <c r="G48" s="25">
        <v>10</v>
      </c>
      <c r="H48" s="26">
        <v>0</v>
      </c>
      <c r="I48" s="26">
        <f>ROUND(ROUND(H48,2)*ROUND(G48,3),2)</f>
        <v>0</v>
      </c>
      <c r="O48">
        <f>(I48*21)/100</f>
        <v>0</v>
      </c>
      <c r="P48" t="s">
        <v>28</v>
      </c>
    </row>
    <row r="49" spans="1:5" ht="12.75">
      <c r="A49" s="27" t="s">
        <v>54</v>
      </c>
      <c r="E49" s="28" t="s">
        <v>593</v>
      </c>
    </row>
    <row r="50" spans="1:5" ht="63.75">
      <c r="A50" s="29" t="s">
        <v>56</v>
      </c>
      <c r="E50" s="30" t="s">
        <v>790</v>
      </c>
    </row>
    <row r="51" spans="1:5" ht="89.25">
      <c r="A51" t="s">
        <v>58</v>
      </c>
      <c r="E51" s="28" t="s">
        <v>174</v>
      </c>
    </row>
    <row r="52" spans="1:18" ht="12.75" customHeight="1">
      <c r="A52" s="5" t="s">
        <v>47</v>
      </c>
      <c r="B52" s="5"/>
      <c r="C52" s="32" t="s">
        <v>44</v>
      </c>
      <c r="D52" s="5"/>
      <c r="E52" s="20" t="s">
        <v>142</v>
      </c>
      <c r="F52" s="5"/>
      <c r="G52" s="5"/>
      <c r="H52" s="5"/>
      <c r="I52" s="33">
        <f>0+Q52</f>
        <v>0</v>
      </c>
      <c r="O52">
        <f>0+R52</f>
        <v>0</v>
      </c>
      <c r="Q52">
        <f>0+I53</f>
        <v>0</v>
      </c>
      <c r="R52">
        <f>0+O53</f>
        <v>0</v>
      </c>
    </row>
    <row r="53" spans="1:16" ht="12.75">
      <c r="A53" s="17" t="s">
        <v>49</v>
      </c>
      <c r="B53" s="22" t="s">
        <v>97</v>
      </c>
      <c r="C53" s="22" t="s">
        <v>393</v>
      </c>
      <c r="D53" s="17" t="s">
        <v>51</v>
      </c>
      <c r="E53" s="23" t="s">
        <v>394</v>
      </c>
      <c r="F53" s="24" t="s">
        <v>73</v>
      </c>
      <c r="G53" s="25">
        <v>1</v>
      </c>
      <c r="H53" s="26">
        <v>0</v>
      </c>
      <c r="I53" s="26">
        <f>ROUND(ROUND(H53,2)*ROUND(G53,3),2)</f>
        <v>0</v>
      </c>
      <c r="O53">
        <f>(I53*21)/100</f>
        <v>0</v>
      </c>
      <c r="P53" t="s">
        <v>28</v>
      </c>
    </row>
    <row r="54" spans="1:5" ht="12.75">
      <c r="A54" s="27" t="s">
        <v>54</v>
      </c>
      <c r="E54" s="28" t="s">
        <v>593</v>
      </c>
    </row>
    <row r="55" spans="1:5" ht="76.5">
      <c r="A55" s="29" t="s">
        <v>56</v>
      </c>
      <c r="E55" s="30" t="s">
        <v>791</v>
      </c>
    </row>
    <row r="56" spans="1:5" ht="89.25">
      <c r="A56" t="s">
        <v>58</v>
      </c>
      <c r="E56" s="28" t="s">
        <v>174</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f>
        <v>0</v>
      </c>
      <c r="P2" t="s">
        <v>27</v>
      </c>
    </row>
    <row r="3" spans="1:16" ht="15" customHeight="1">
      <c r="A3" t="s">
        <v>12</v>
      </c>
      <c r="B3" s="10" t="s">
        <v>14</v>
      </c>
      <c r="C3" s="37" t="s">
        <v>15</v>
      </c>
      <c r="D3" s="34"/>
      <c r="E3" s="11" t="s">
        <v>16</v>
      </c>
      <c r="F3" s="1"/>
      <c r="G3" s="8"/>
      <c r="H3" s="7" t="s">
        <v>792</v>
      </c>
      <c r="I3" s="31">
        <f>0+I9</f>
        <v>0</v>
      </c>
      <c r="O3" t="s">
        <v>24</v>
      </c>
      <c r="P3" t="s">
        <v>28</v>
      </c>
    </row>
    <row r="4" spans="1:16" ht="15" customHeight="1">
      <c r="A4" t="s">
        <v>17</v>
      </c>
      <c r="B4" s="10" t="s">
        <v>18</v>
      </c>
      <c r="C4" s="37" t="s">
        <v>702</v>
      </c>
      <c r="D4" s="34"/>
      <c r="E4" s="11" t="s">
        <v>703</v>
      </c>
      <c r="F4" s="38" t="s">
        <v>23</v>
      </c>
      <c r="G4" s="34"/>
      <c r="H4" s="9"/>
      <c r="I4" s="9"/>
      <c r="O4" t="s">
        <v>25</v>
      </c>
      <c r="P4" t="s">
        <v>28</v>
      </c>
    </row>
    <row r="5" spans="1:16" ht="12.75" customHeight="1">
      <c r="A5" t="s">
        <v>21</v>
      </c>
      <c r="B5" s="13" t="s">
        <v>22</v>
      </c>
      <c r="C5" s="39" t="s">
        <v>792</v>
      </c>
      <c r="D5" s="40"/>
      <c r="E5" s="14" t="s">
        <v>400</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44</v>
      </c>
      <c r="D9" s="18"/>
      <c r="E9" s="20" t="s">
        <v>142</v>
      </c>
      <c r="F9" s="18"/>
      <c r="G9" s="18"/>
      <c r="H9" s="18"/>
      <c r="I9" s="21">
        <f>0+Q9</f>
        <v>0</v>
      </c>
      <c r="O9">
        <f>0+R9</f>
        <v>0</v>
      </c>
      <c r="Q9">
        <f>0+I10+I14+I18+I22+I26+I30</f>
        <v>0</v>
      </c>
      <c r="R9">
        <f>0+O10+O14+O18+O22+O26+O30</f>
        <v>0</v>
      </c>
    </row>
    <row r="10" spans="1:16" ht="25.5">
      <c r="A10" s="17" t="s">
        <v>49</v>
      </c>
      <c r="B10" s="22" t="s">
        <v>33</v>
      </c>
      <c r="C10" s="22" t="s">
        <v>401</v>
      </c>
      <c r="D10" s="17" t="s">
        <v>51</v>
      </c>
      <c r="E10" s="23" t="s">
        <v>402</v>
      </c>
      <c r="F10" s="24" t="s">
        <v>73</v>
      </c>
      <c r="G10" s="25">
        <v>8</v>
      </c>
      <c r="H10" s="26">
        <v>0</v>
      </c>
      <c r="I10" s="26">
        <f>ROUND(ROUND(H10,2)*ROUND(G10,3),2)</f>
        <v>0</v>
      </c>
      <c r="O10">
        <f>(I10*21)/100</f>
        <v>0</v>
      </c>
      <c r="P10" t="s">
        <v>28</v>
      </c>
    </row>
    <row r="11" spans="1:5" ht="12.75">
      <c r="A11" s="27" t="s">
        <v>54</v>
      </c>
      <c r="E11" s="28" t="s">
        <v>403</v>
      </c>
    </row>
    <row r="12" spans="1:5" ht="51">
      <c r="A12" s="29" t="s">
        <v>56</v>
      </c>
      <c r="E12" s="30" t="s">
        <v>793</v>
      </c>
    </row>
    <row r="13" spans="1:5" ht="25.5">
      <c r="A13" t="s">
        <v>58</v>
      </c>
      <c r="E13" s="28" t="s">
        <v>405</v>
      </c>
    </row>
    <row r="14" spans="1:16" ht="25.5">
      <c r="A14" s="17" t="s">
        <v>49</v>
      </c>
      <c r="B14" s="22" t="s">
        <v>28</v>
      </c>
      <c r="C14" s="22" t="s">
        <v>406</v>
      </c>
      <c r="D14" s="17" t="s">
        <v>51</v>
      </c>
      <c r="E14" s="23" t="s">
        <v>407</v>
      </c>
      <c r="F14" s="24" t="s">
        <v>73</v>
      </c>
      <c r="G14" s="25">
        <v>8</v>
      </c>
      <c r="H14" s="26">
        <v>0</v>
      </c>
      <c r="I14" s="26">
        <f>ROUND(ROUND(H14,2)*ROUND(G14,3),2)</f>
        <v>0</v>
      </c>
      <c r="O14">
        <f>(I14*21)/100</f>
        <v>0</v>
      </c>
      <c r="P14" t="s">
        <v>28</v>
      </c>
    </row>
    <row r="15" spans="1:5" ht="12.75">
      <c r="A15" s="27" t="s">
        <v>54</v>
      </c>
      <c r="E15" s="28" t="s">
        <v>51</v>
      </c>
    </row>
    <row r="16" spans="1:5" ht="38.25">
      <c r="A16" s="29" t="s">
        <v>56</v>
      </c>
      <c r="E16" s="30" t="s">
        <v>794</v>
      </c>
    </row>
    <row r="17" spans="1:5" ht="25.5">
      <c r="A17" t="s">
        <v>58</v>
      </c>
      <c r="E17" s="28" t="s">
        <v>409</v>
      </c>
    </row>
    <row r="18" spans="1:16" ht="25.5">
      <c r="A18" s="17" t="s">
        <v>49</v>
      </c>
      <c r="B18" s="22" t="s">
        <v>27</v>
      </c>
      <c r="C18" s="22" t="s">
        <v>410</v>
      </c>
      <c r="D18" s="17" t="s">
        <v>51</v>
      </c>
      <c r="E18" s="23" t="s">
        <v>411</v>
      </c>
      <c r="F18" s="24" t="s">
        <v>73</v>
      </c>
      <c r="G18" s="25">
        <v>3</v>
      </c>
      <c r="H18" s="26">
        <v>0</v>
      </c>
      <c r="I18" s="26">
        <f>ROUND(ROUND(H18,2)*ROUND(G18,3),2)</f>
        <v>0</v>
      </c>
      <c r="O18">
        <f>(I18*21)/100</f>
        <v>0</v>
      </c>
      <c r="P18" t="s">
        <v>28</v>
      </c>
    </row>
    <row r="19" spans="1:5" ht="25.5">
      <c r="A19" s="27" t="s">
        <v>54</v>
      </c>
      <c r="E19" s="28" t="s">
        <v>226</v>
      </c>
    </row>
    <row r="20" spans="1:5" ht="38.25">
      <c r="A20" s="29" t="s">
        <v>56</v>
      </c>
      <c r="E20" s="30" t="s">
        <v>412</v>
      </c>
    </row>
    <row r="21" spans="1:5" ht="38.25">
      <c r="A21" t="s">
        <v>58</v>
      </c>
      <c r="E21" s="28" t="s">
        <v>413</v>
      </c>
    </row>
    <row r="22" spans="1:16" ht="12.75">
      <c r="A22" s="17" t="s">
        <v>49</v>
      </c>
      <c r="B22" s="22" t="s">
        <v>37</v>
      </c>
      <c r="C22" s="22" t="s">
        <v>414</v>
      </c>
      <c r="D22" s="17" t="s">
        <v>51</v>
      </c>
      <c r="E22" s="23" t="s">
        <v>415</v>
      </c>
      <c r="F22" s="24" t="s">
        <v>73</v>
      </c>
      <c r="G22" s="25">
        <v>3</v>
      </c>
      <c r="H22" s="26">
        <v>0</v>
      </c>
      <c r="I22" s="26">
        <f>ROUND(ROUND(H22,2)*ROUND(G22,3),2)</f>
        <v>0</v>
      </c>
      <c r="O22">
        <f>(I22*21)/100</f>
        <v>0</v>
      </c>
      <c r="P22" t="s">
        <v>28</v>
      </c>
    </row>
    <row r="23" spans="1:5" ht="12.75">
      <c r="A23" s="27" t="s">
        <v>54</v>
      </c>
      <c r="E23" s="28" t="s">
        <v>403</v>
      </c>
    </row>
    <row r="24" spans="1:5" ht="38.25">
      <c r="A24" s="29" t="s">
        <v>56</v>
      </c>
      <c r="E24" s="30" t="s">
        <v>416</v>
      </c>
    </row>
    <row r="25" spans="1:5" ht="25.5">
      <c r="A25" t="s">
        <v>58</v>
      </c>
      <c r="E25" s="28" t="s">
        <v>405</v>
      </c>
    </row>
    <row r="26" spans="1:16" ht="25.5">
      <c r="A26" s="17" t="s">
        <v>49</v>
      </c>
      <c r="B26" s="22" t="s">
        <v>39</v>
      </c>
      <c r="C26" s="22" t="s">
        <v>275</v>
      </c>
      <c r="D26" s="17" t="s">
        <v>51</v>
      </c>
      <c r="E26" s="23" t="s">
        <v>276</v>
      </c>
      <c r="F26" s="24" t="s">
        <v>190</v>
      </c>
      <c r="G26" s="25">
        <v>15.913</v>
      </c>
      <c r="H26" s="26">
        <v>0</v>
      </c>
      <c r="I26" s="26">
        <f>ROUND(ROUND(H26,2)*ROUND(G26,3),2)</f>
        <v>0</v>
      </c>
      <c r="O26">
        <f>(I26*21)/100</f>
        <v>0</v>
      </c>
      <c r="P26" t="s">
        <v>28</v>
      </c>
    </row>
    <row r="27" spans="1:5" ht="12.75">
      <c r="A27" s="27" t="s">
        <v>54</v>
      </c>
      <c r="E27" s="28" t="s">
        <v>51</v>
      </c>
    </row>
    <row r="28" spans="1:5" ht="63.75">
      <c r="A28" s="29" t="s">
        <v>56</v>
      </c>
      <c r="E28" s="30" t="s">
        <v>795</v>
      </c>
    </row>
    <row r="29" spans="1:5" ht="38.25">
      <c r="A29" t="s">
        <v>58</v>
      </c>
      <c r="E29" s="28" t="s">
        <v>278</v>
      </c>
    </row>
    <row r="30" spans="1:16" ht="25.5">
      <c r="A30" s="17" t="s">
        <v>49</v>
      </c>
      <c r="B30" s="22" t="s">
        <v>41</v>
      </c>
      <c r="C30" s="22" t="s">
        <v>280</v>
      </c>
      <c r="D30" s="17" t="s">
        <v>51</v>
      </c>
      <c r="E30" s="23" t="s">
        <v>281</v>
      </c>
      <c r="F30" s="24" t="s">
        <v>190</v>
      </c>
      <c r="G30" s="25">
        <v>15.913</v>
      </c>
      <c r="H30" s="26">
        <v>0</v>
      </c>
      <c r="I30" s="26">
        <f>ROUND(ROUND(H30,2)*ROUND(G30,3),2)</f>
        <v>0</v>
      </c>
      <c r="O30">
        <f>(I30*21)/100</f>
        <v>0</v>
      </c>
      <c r="P30" t="s">
        <v>28</v>
      </c>
    </row>
    <row r="31" spans="1:5" ht="12.75">
      <c r="A31" s="27" t="s">
        <v>54</v>
      </c>
      <c r="E31" s="28" t="s">
        <v>51</v>
      </c>
    </row>
    <row r="32" spans="1:5" ht="63.75">
      <c r="A32" s="29" t="s">
        <v>56</v>
      </c>
      <c r="E32" s="30" t="s">
        <v>795</v>
      </c>
    </row>
    <row r="33" spans="1:5" ht="38.25">
      <c r="A33" t="s">
        <v>58</v>
      </c>
      <c r="E33" s="28" t="s">
        <v>278</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420</v>
      </c>
      <c r="I3" s="31">
        <f>0+I10</f>
        <v>0</v>
      </c>
      <c r="O3" t="s">
        <v>24</v>
      </c>
      <c r="P3" t="s">
        <v>28</v>
      </c>
    </row>
    <row r="4" spans="1:16" ht="15" customHeight="1">
      <c r="A4" t="s">
        <v>17</v>
      </c>
      <c r="B4" s="10" t="s">
        <v>18</v>
      </c>
      <c r="C4" s="37" t="s">
        <v>702</v>
      </c>
      <c r="D4" s="34"/>
      <c r="E4" s="11" t="s">
        <v>703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420</v>
      </c>
      <c r="D6" s="40"/>
      <c r="E6" s="14" t="s">
        <v>20</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86</v>
      </c>
      <c r="D10" s="18"/>
      <c r="E10" s="20" t="s">
        <v>374</v>
      </c>
      <c r="F10" s="18"/>
      <c r="G10" s="18"/>
      <c r="H10" s="18"/>
      <c r="I10" s="21">
        <f>0+Q10</f>
        <v>0</v>
      </c>
      <c r="O10">
        <f>0+R10</f>
        <v>0</v>
      </c>
      <c r="Q10">
        <f>0+I11+I15</f>
        <v>0</v>
      </c>
      <c r="R10">
        <f>0+O11+O15</f>
        <v>0</v>
      </c>
    </row>
    <row r="11" spans="1:16" ht="12.75">
      <c r="A11" s="17" t="s">
        <v>49</v>
      </c>
      <c r="B11" s="22" t="s">
        <v>33</v>
      </c>
      <c r="C11" s="22" t="s">
        <v>421</v>
      </c>
      <c r="D11" s="17" t="s">
        <v>51</v>
      </c>
      <c r="E11" s="23" t="s">
        <v>422</v>
      </c>
      <c r="F11" s="24" t="s">
        <v>138</v>
      </c>
      <c r="G11" s="25">
        <v>174</v>
      </c>
      <c r="H11" s="26">
        <v>0</v>
      </c>
      <c r="I11" s="26">
        <f>ROUND(ROUND(H11,2)*ROUND(G11,3),2)</f>
        <v>0</v>
      </c>
      <c r="O11">
        <f>(I11*21)/100</f>
        <v>0</v>
      </c>
      <c r="P11" t="s">
        <v>28</v>
      </c>
    </row>
    <row r="12" spans="1:5" ht="12.75">
      <c r="A12" s="27" t="s">
        <v>54</v>
      </c>
      <c r="E12" s="28" t="s">
        <v>51</v>
      </c>
    </row>
    <row r="13" spans="1:5" ht="25.5">
      <c r="A13" s="29" t="s">
        <v>56</v>
      </c>
      <c r="E13" s="30" t="s">
        <v>796</v>
      </c>
    </row>
    <row r="14" spans="1:5" ht="63.75">
      <c r="A14" t="s">
        <v>58</v>
      </c>
      <c r="E14" s="28" t="s">
        <v>424</v>
      </c>
    </row>
    <row r="15" spans="1:16" ht="12.75">
      <c r="A15" s="17" t="s">
        <v>49</v>
      </c>
      <c r="B15" s="22" t="s">
        <v>28</v>
      </c>
      <c r="C15" s="22" t="s">
        <v>425</v>
      </c>
      <c r="D15" s="17" t="s">
        <v>51</v>
      </c>
      <c r="E15" s="23" t="s">
        <v>426</v>
      </c>
      <c r="F15" s="24" t="s">
        <v>138</v>
      </c>
      <c r="G15" s="25">
        <v>174</v>
      </c>
      <c r="H15" s="26">
        <v>0</v>
      </c>
      <c r="I15" s="26">
        <f>ROUND(ROUND(H15,2)*ROUND(G15,3),2)</f>
        <v>0</v>
      </c>
      <c r="O15">
        <f>(I15*21)/100</f>
        <v>0</v>
      </c>
      <c r="P15" t="s">
        <v>28</v>
      </c>
    </row>
    <row r="16" spans="1:5" ht="12.75">
      <c r="A16" s="27" t="s">
        <v>54</v>
      </c>
      <c r="E16" s="28" t="s">
        <v>427</v>
      </c>
    </row>
    <row r="17" spans="1:5" ht="12.75">
      <c r="A17" s="29" t="s">
        <v>56</v>
      </c>
      <c r="E17" s="30" t="s">
        <v>797</v>
      </c>
    </row>
    <row r="18" spans="1:5" ht="25.5">
      <c r="A18" t="s">
        <v>58</v>
      </c>
      <c r="E18" s="28" t="s">
        <v>429</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0+O8+O21+O26</f>
        <v>0</v>
      </c>
      <c r="P2" t="s">
        <v>27</v>
      </c>
    </row>
    <row r="3" spans="1:16" ht="15" customHeight="1">
      <c r="A3" t="s">
        <v>12</v>
      </c>
      <c r="B3" s="10" t="s">
        <v>14</v>
      </c>
      <c r="C3" s="37" t="s">
        <v>15</v>
      </c>
      <c r="D3" s="34"/>
      <c r="E3" s="11" t="s">
        <v>16</v>
      </c>
      <c r="F3" s="38" t="s">
        <v>23</v>
      </c>
      <c r="G3" s="42"/>
      <c r="H3" s="7" t="s">
        <v>122</v>
      </c>
      <c r="I3" s="31">
        <f>0+I8+I21+I26</f>
        <v>0</v>
      </c>
      <c r="O3" t="s">
        <v>24</v>
      </c>
      <c r="P3" t="s">
        <v>28</v>
      </c>
    </row>
    <row r="4" spans="1:16" ht="15" customHeight="1">
      <c r="A4" t="s">
        <v>17</v>
      </c>
      <c r="B4" s="13" t="s">
        <v>22</v>
      </c>
      <c r="C4" s="39" t="s">
        <v>122</v>
      </c>
      <c r="D4" s="40"/>
      <c r="E4" s="14" t="s">
        <v>123</v>
      </c>
      <c r="F4" s="13"/>
      <c r="G4" s="13"/>
      <c r="H4" s="18"/>
      <c r="I4" s="18"/>
      <c r="O4" t="s">
        <v>25</v>
      </c>
      <c r="P4" t="s">
        <v>28</v>
      </c>
    </row>
    <row r="5" spans="1:16" ht="12.75" customHeight="1">
      <c r="A5" s="41" t="s">
        <v>30</v>
      </c>
      <c r="B5" s="41" t="s">
        <v>32</v>
      </c>
      <c r="C5" s="41" t="s">
        <v>34</v>
      </c>
      <c r="D5" s="41" t="s">
        <v>35</v>
      </c>
      <c r="E5" s="41" t="s">
        <v>36</v>
      </c>
      <c r="F5" s="41" t="s">
        <v>38</v>
      </c>
      <c r="G5" s="41" t="s">
        <v>40</v>
      </c>
      <c r="H5" s="41" t="s">
        <v>42</v>
      </c>
      <c r="I5" s="41"/>
      <c r="O5" t="s">
        <v>26</v>
      </c>
      <c r="P5" t="s">
        <v>28</v>
      </c>
    </row>
    <row r="6" spans="1:9" ht="12.75" customHeight="1">
      <c r="A6" s="41"/>
      <c r="B6" s="41"/>
      <c r="C6" s="41"/>
      <c r="D6" s="41"/>
      <c r="E6" s="41"/>
      <c r="F6" s="41"/>
      <c r="G6" s="41"/>
      <c r="H6" s="12" t="s">
        <v>43</v>
      </c>
      <c r="I6" s="12" t="s">
        <v>45</v>
      </c>
    </row>
    <row r="7" spans="1:9" ht="12.75" customHeight="1">
      <c r="A7" s="12" t="s">
        <v>31</v>
      </c>
      <c r="B7" s="12" t="s">
        <v>33</v>
      </c>
      <c r="C7" s="12" t="s">
        <v>28</v>
      </c>
      <c r="D7" s="12" t="s">
        <v>27</v>
      </c>
      <c r="E7" s="12" t="s">
        <v>37</v>
      </c>
      <c r="F7" s="12" t="s">
        <v>39</v>
      </c>
      <c r="G7" s="12" t="s">
        <v>41</v>
      </c>
      <c r="H7" s="12" t="s">
        <v>44</v>
      </c>
      <c r="I7" s="12" t="s">
        <v>46</v>
      </c>
    </row>
    <row r="8" spans="1:18" ht="12.75" customHeight="1">
      <c r="A8" s="18" t="s">
        <v>47</v>
      </c>
      <c r="B8" s="18"/>
      <c r="C8" s="19" t="s">
        <v>31</v>
      </c>
      <c r="D8" s="18"/>
      <c r="E8" s="20" t="s">
        <v>48</v>
      </c>
      <c r="F8" s="18"/>
      <c r="G8" s="18"/>
      <c r="H8" s="18"/>
      <c r="I8" s="21">
        <f>0+Q8</f>
        <v>0</v>
      </c>
      <c r="O8">
        <f>0+R8</f>
        <v>0</v>
      </c>
      <c r="Q8">
        <f>0+I9+I13+I17</f>
        <v>0</v>
      </c>
      <c r="R8">
        <f>0+O9+O13+O17</f>
        <v>0</v>
      </c>
    </row>
    <row r="9" spans="1:16" ht="12.75">
      <c r="A9" s="17" t="s">
        <v>49</v>
      </c>
      <c r="B9" s="22" t="s">
        <v>33</v>
      </c>
      <c r="C9" s="22" t="s">
        <v>124</v>
      </c>
      <c r="D9" s="17" t="s">
        <v>33</v>
      </c>
      <c r="E9" s="23" t="s">
        <v>125</v>
      </c>
      <c r="F9" s="24" t="s">
        <v>126</v>
      </c>
      <c r="G9" s="25">
        <v>167.2</v>
      </c>
      <c r="H9" s="26">
        <v>0</v>
      </c>
      <c r="I9" s="26">
        <f>ROUND(ROUND(H9,2)*ROUND(G9,3),2)</f>
        <v>0</v>
      </c>
      <c r="O9">
        <f>(I9*21)/100</f>
        <v>0</v>
      </c>
      <c r="P9" t="s">
        <v>28</v>
      </c>
    </row>
    <row r="10" spans="1:5" ht="38.25">
      <c r="A10" s="27" t="s">
        <v>54</v>
      </c>
      <c r="E10" s="28" t="s">
        <v>127</v>
      </c>
    </row>
    <row r="11" spans="1:5" ht="89.25">
      <c r="A11" s="29" t="s">
        <v>56</v>
      </c>
      <c r="E11" s="30" t="s">
        <v>128</v>
      </c>
    </row>
    <row r="12" spans="1:5" ht="25.5">
      <c r="A12" t="s">
        <v>58</v>
      </c>
      <c r="E12" s="28" t="s">
        <v>129</v>
      </c>
    </row>
    <row r="13" spans="1:16" ht="12.75">
      <c r="A13" s="17" t="s">
        <v>49</v>
      </c>
      <c r="B13" s="22" t="s">
        <v>28</v>
      </c>
      <c r="C13" s="22" t="s">
        <v>124</v>
      </c>
      <c r="D13" s="17" t="s">
        <v>27</v>
      </c>
      <c r="E13" s="23" t="s">
        <v>125</v>
      </c>
      <c r="F13" s="24" t="s">
        <v>126</v>
      </c>
      <c r="G13" s="25">
        <v>1031.593</v>
      </c>
      <c r="H13" s="26">
        <v>0</v>
      </c>
      <c r="I13" s="26">
        <f>ROUND(ROUND(H13,2)*ROUND(G13,3),2)</f>
        <v>0</v>
      </c>
      <c r="O13">
        <f>(I13*21)/100</f>
        <v>0</v>
      </c>
      <c r="P13" t="s">
        <v>28</v>
      </c>
    </row>
    <row r="14" spans="1:5" ht="12.75">
      <c r="A14" s="27" t="s">
        <v>54</v>
      </c>
      <c r="E14" s="28" t="s">
        <v>130</v>
      </c>
    </row>
    <row r="15" spans="1:5" ht="114.75">
      <c r="A15" s="29" t="s">
        <v>56</v>
      </c>
      <c r="E15" s="30" t="s">
        <v>131</v>
      </c>
    </row>
    <row r="16" spans="1:5" ht="25.5">
      <c r="A16" t="s">
        <v>58</v>
      </c>
      <c r="E16" s="28" t="s">
        <v>129</v>
      </c>
    </row>
    <row r="17" spans="1:16" ht="12.75">
      <c r="A17" s="17" t="s">
        <v>49</v>
      </c>
      <c r="B17" s="22" t="s">
        <v>27</v>
      </c>
      <c r="C17" s="22" t="s">
        <v>132</v>
      </c>
      <c r="D17" s="17" t="s">
        <v>51</v>
      </c>
      <c r="E17" s="23" t="s">
        <v>133</v>
      </c>
      <c r="F17" s="24" t="s">
        <v>126</v>
      </c>
      <c r="G17" s="25">
        <v>26.184</v>
      </c>
      <c r="H17" s="26">
        <v>0</v>
      </c>
      <c r="I17" s="26">
        <f>ROUND(ROUND(H17,2)*ROUND(G17,3),2)</f>
        <v>0</v>
      </c>
      <c r="O17">
        <f>(I17*21)/100</f>
        <v>0</v>
      </c>
      <c r="P17" t="s">
        <v>28</v>
      </c>
    </row>
    <row r="18" spans="1:5" ht="12.75">
      <c r="A18" s="27" t="s">
        <v>54</v>
      </c>
      <c r="E18" s="28" t="s">
        <v>51</v>
      </c>
    </row>
    <row r="19" spans="1:5" ht="127.5">
      <c r="A19" s="29" t="s">
        <v>56</v>
      </c>
      <c r="E19" s="30" t="s">
        <v>134</v>
      </c>
    </row>
    <row r="20" spans="1:5" ht="25.5">
      <c r="A20" t="s">
        <v>58</v>
      </c>
      <c r="E20" s="28" t="s">
        <v>129</v>
      </c>
    </row>
    <row r="21" spans="1:18" ht="12.75" customHeight="1">
      <c r="A21" s="5" t="s">
        <v>47</v>
      </c>
      <c r="B21" s="5"/>
      <c r="C21" s="32" t="s">
        <v>33</v>
      </c>
      <c r="D21" s="5"/>
      <c r="E21" s="20" t="s">
        <v>135</v>
      </c>
      <c r="F21" s="5"/>
      <c r="G21" s="5"/>
      <c r="H21" s="5"/>
      <c r="I21" s="33">
        <f>0+Q21</f>
        <v>0</v>
      </c>
      <c r="O21">
        <f>0+R21</f>
        <v>0</v>
      </c>
      <c r="Q21">
        <f>0+I22</f>
        <v>0</v>
      </c>
      <c r="R21">
        <f>0+O22</f>
        <v>0</v>
      </c>
    </row>
    <row r="22" spans="1:16" ht="25.5">
      <c r="A22" s="17" t="s">
        <v>49</v>
      </c>
      <c r="B22" s="22" t="s">
        <v>37</v>
      </c>
      <c r="C22" s="22" t="s">
        <v>136</v>
      </c>
      <c r="D22" s="17" t="s">
        <v>51</v>
      </c>
      <c r="E22" s="23" t="s">
        <v>137</v>
      </c>
      <c r="F22" s="24" t="s">
        <v>138</v>
      </c>
      <c r="G22" s="25">
        <v>76</v>
      </c>
      <c r="H22" s="26">
        <v>0</v>
      </c>
      <c r="I22" s="26">
        <f>ROUND(ROUND(H22,2)*ROUND(G22,3),2)</f>
        <v>0</v>
      </c>
      <c r="O22">
        <f>(I22*21)/100</f>
        <v>0</v>
      </c>
      <c r="P22" t="s">
        <v>28</v>
      </c>
    </row>
    <row r="23" spans="1:5" ht="12.75">
      <c r="A23" s="27" t="s">
        <v>54</v>
      </c>
      <c r="E23" s="28" t="s">
        <v>139</v>
      </c>
    </row>
    <row r="24" spans="1:5" ht="114.75">
      <c r="A24" s="29" t="s">
        <v>56</v>
      </c>
      <c r="E24" s="30" t="s">
        <v>140</v>
      </c>
    </row>
    <row r="25" spans="1:5" ht="63.75">
      <c r="A25" t="s">
        <v>58</v>
      </c>
      <c r="E25" s="28" t="s">
        <v>141</v>
      </c>
    </row>
    <row r="26" spans="1:18" ht="12.75" customHeight="1">
      <c r="A26" s="5" t="s">
        <v>47</v>
      </c>
      <c r="B26" s="5"/>
      <c r="C26" s="32" t="s">
        <v>44</v>
      </c>
      <c r="D26" s="5"/>
      <c r="E26" s="20" t="s">
        <v>142</v>
      </c>
      <c r="F26" s="5"/>
      <c r="G26" s="5"/>
      <c r="H26" s="5"/>
      <c r="I26" s="33">
        <f>0+Q26</f>
        <v>0</v>
      </c>
      <c r="O26">
        <f>0+R26</f>
        <v>0</v>
      </c>
      <c r="Q26">
        <f>0+I27+I31+I35+I39+I43+I47+I51+I55+I59+I63+I67+I71</f>
        <v>0</v>
      </c>
      <c r="R26">
        <f>0+O27+O31+O35+O39+O43+O47+O51+O55+O59+O63+O67+O71</f>
        <v>0</v>
      </c>
    </row>
    <row r="27" spans="1:16" ht="25.5">
      <c r="A27" s="17" t="s">
        <v>49</v>
      </c>
      <c r="B27" s="22" t="s">
        <v>39</v>
      </c>
      <c r="C27" s="22" t="s">
        <v>143</v>
      </c>
      <c r="D27" s="17" t="s">
        <v>51</v>
      </c>
      <c r="E27" s="23" t="s">
        <v>144</v>
      </c>
      <c r="F27" s="24" t="s">
        <v>138</v>
      </c>
      <c r="G27" s="25">
        <v>142.54</v>
      </c>
      <c r="H27" s="26">
        <v>0</v>
      </c>
      <c r="I27" s="26">
        <f>ROUND(ROUND(H27,2)*ROUND(G27,3),2)</f>
        <v>0</v>
      </c>
      <c r="O27">
        <f>(I27*21)/100</f>
        <v>0</v>
      </c>
      <c r="P27" t="s">
        <v>28</v>
      </c>
    </row>
    <row r="28" spans="1:5" ht="12.75">
      <c r="A28" s="27" t="s">
        <v>54</v>
      </c>
      <c r="E28" s="28" t="s">
        <v>51</v>
      </c>
    </row>
    <row r="29" spans="1:5" ht="165.75">
      <c r="A29" s="29" t="s">
        <v>56</v>
      </c>
      <c r="E29" s="30" t="s">
        <v>145</v>
      </c>
    </row>
    <row r="30" spans="1:5" ht="38.25">
      <c r="A30" t="s">
        <v>58</v>
      </c>
      <c r="E30" s="28" t="s">
        <v>146</v>
      </c>
    </row>
    <row r="31" spans="1:16" ht="12.75">
      <c r="A31" s="17" t="s">
        <v>49</v>
      </c>
      <c r="B31" s="22" t="s">
        <v>41</v>
      </c>
      <c r="C31" s="22" t="s">
        <v>147</v>
      </c>
      <c r="D31" s="17" t="s">
        <v>51</v>
      </c>
      <c r="E31" s="23" t="s">
        <v>148</v>
      </c>
      <c r="F31" s="24" t="s">
        <v>138</v>
      </c>
      <c r="G31" s="25">
        <v>76</v>
      </c>
      <c r="H31" s="26">
        <v>0</v>
      </c>
      <c r="I31" s="26">
        <f>ROUND(ROUND(H31,2)*ROUND(G31,3),2)</f>
        <v>0</v>
      </c>
      <c r="O31">
        <f>(I31*21)/100</f>
        <v>0</v>
      </c>
      <c r="P31" t="s">
        <v>28</v>
      </c>
    </row>
    <row r="32" spans="1:5" ht="12.75">
      <c r="A32" s="27" t="s">
        <v>54</v>
      </c>
      <c r="E32" s="28" t="s">
        <v>51</v>
      </c>
    </row>
    <row r="33" spans="1:5" ht="89.25">
      <c r="A33" s="29" t="s">
        <v>56</v>
      </c>
      <c r="E33" s="30" t="s">
        <v>149</v>
      </c>
    </row>
    <row r="34" spans="1:5" ht="25.5">
      <c r="A34" t="s">
        <v>58</v>
      </c>
      <c r="E34" s="28" t="s">
        <v>150</v>
      </c>
    </row>
    <row r="35" spans="1:16" ht="12.75">
      <c r="A35" s="17" t="s">
        <v>49</v>
      </c>
      <c r="B35" s="22" t="s">
        <v>81</v>
      </c>
      <c r="C35" s="22" t="s">
        <v>151</v>
      </c>
      <c r="D35" s="17" t="s">
        <v>51</v>
      </c>
      <c r="E35" s="23" t="s">
        <v>152</v>
      </c>
      <c r="F35" s="24" t="s">
        <v>138</v>
      </c>
      <c r="G35" s="25">
        <v>97.2</v>
      </c>
      <c r="H35" s="26">
        <v>0</v>
      </c>
      <c r="I35" s="26">
        <f>ROUND(ROUND(H35,2)*ROUND(G35,3),2)</f>
        <v>0</v>
      </c>
      <c r="O35">
        <f>(I35*21)/100</f>
        <v>0</v>
      </c>
      <c r="P35" t="s">
        <v>28</v>
      </c>
    </row>
    <row r="36" spans="1:5" ht="12.75">
      <c r="A36" s="27" t="s">
        <v>54</v>
      </c>
      <c r="E36" s="28" t="s">
        <v>51</v>
      </c>
    </row>
    <row r="37" spans="1:5" ht="191.25">
      <c r="A37" s="29" t="s">
        <v>56</v>
      </c>
      <c r="E37" s="30" t="s">
        <v>153</v>
      </c>
    </row>
    <row r="38" spans="1:5" ht="25.5">
      <c r="A38" t="s">
        <v>58</v>
      </c>
      <c r="E38" s="28" t="s">
        <v>154</v>
      </c>
    </row>
    <row r="39" spans="1:16" ht="12.75">
      <c r="A39" s="17" t="s">
        <v>49</v>
      </c>
      <c r="B39" s="22" t="s">
        <v>86</v>
      </c>
      <c r="C39" s="22" t="s">
        <v>155</v>
      </c>
      <c r="D39" s="17" t="s">
        <v>51</v>
      </c>
      <c r="E39" s="23" t="s">
        <v>156</v>
      </c>
      <c r="F39" s="24" t="s">
        <v>73</v>
      </c>
      <c r="G39" s="25">
        <v>59</v>
      </c>
      <c r="H39" s="26">
        <v>0</v>
      </c>
      <c r="I39" s="26">
        <f>ROUND(ROUND(H39,2)*ROUND(G39,3),2)</f>
        <v>0</v>
      </c>
      <c r="O39">
        <f>(I39*21)/100</f>
        <v>0</v>
      </c>
      <c r="P39" t="s">
        <v>28</v>
      </c>
    </row>
    <row r="40" spans="1:5" ht="12.75">
      <c r="A40" s="27" t="s">
        <v>54</v>
      </c>
      <c r="E40" s="28" t="s">
        <v>51</v>
      </c>
    </row>
    <row r="41" spans="1:5" ht="63.75">
      <c r="A41" s="29" t="s">
        <v>56</v>
      </c>
      <c r="E41" s="30" t="s">
        <v>157</v>
      </c>
    </row>
    <row r="42" spans="1:5" ht="25.5">
      <c r="A42" t="s">
        <v>58</v>
      </c>
      <c r="E42" s="28" t="s">
        <v>158</v>
      </c>
    </row>
    <row r="43" spans="1:16" ht="12.75">
      <c r="A43" s="17" t="s">
        <v>49</v>
      </c>
      <c r="B43" s="22" t="s">
        <v>44</v>
      </c>
      <c r="C43" s="22" t="s">
        <v>159</v>
      </c>
      <c r="D43" s="17" t="s">
        <v>51</v>
      </c>
      <c r="E43" s="23" t="s">
        <v>160</v>
      </c>
      <c r="F43" s="24" t="s">
        <v>161</v>
      </c>
      <c r="G43" s="25">
        <v>25.428</v>
      </c>
      <c r="H43" s="26">
        <v>0</v>
      </c>
      <c r="I43" s="26">
        <f>ROUND(ROUND(H43,2)*ROUND(G43,3),2)</f>
        <v>0</v>
      </c>
      <c r="O43">
        <f>(I43*21)/100</f>
        <v>0</v>
      </c>
      <c r="P43" t="s">
        <v>28</v>
      </c>
    </row>
    <row r="44" spans="1:5" ht="12.75">
      <c r="A44" s="27" t="s">
        <v>54</v>
      </c>
      <c r="E44" s="28" t="s">
        <v>51</v>
      </c>
    </row>
    <row r="45" spans="1:5" ht="153">
      <c r="A45" s="29" t="s">
        <v>56</v>
      </c>
      <c r="E45" s="30" t="s">
        <v>162</v>
      </c>
    </row>
    <row r="46" spans="1:5" ht="114.75">
      <c r="A46" t="s">
        <v>58</v>
      </c>
      <c r="E46" s="28" t="s">
        <v>163</v>
      </c>
    </row>
    <row r="47" spans="1:16" ht="25.5">
      <c r="A47" s="17" t="s">
        <v>49</v>
      </c>
      <c r="B47" s="22" t="s">
        <v>46</v>
      </c>
      <c r="C47" s="22" t="s">
        <v>164</v>
      </c>
      <c r="D47" s="17" t="s">
        <v>51</v>
      </c>
      <c r="E47" s="23" t="s">
        <v>165</v>
      </c>
      <c r="F47" s="24" t="s">
        <v>161</v>
      </c>
      <c r="G47" s="25">
        <v>229.96</v>
      </c>
      <c r="H47" s="26">
        <v>0</v>
      </c>
      <c r="I47" s="26">
        <f>ROUND(ROUND(H47,2)*ROUND(G47,3),2)</f>
        <v>0</v>
      </c>
      <c r="O47">
        <f>(I47*21)/100</f>
        <v>0</v>
      </c>
      <c r="P47" t="s">
        <v>28</v>
      </c>
    </row>
    <row r="48" spans="1:5" ht="12.75">
      <c r="A48" s="27" t="s">
        <v>54</v>
      </c>
      <c r="E48" s="28" t="s">
        <v>51</v>
      </c>
    </row>
    <row r="49" spans="1:5" ht="409.5">
      <c r="A49" s="29" t="s">
        <v>56</v>
      </c>
      <c r="E49" s="30" t="s">
        <v>166</v>
      </c>
    </row>
    <row r="50" spans="1:5" ht="114.75">
      <c r="A50" t="s">
        <v>58</v>
      </c>
      <c r="E50" s="28" t="s">
        <v>163</v>
      </c>
    </row>
    <row r="51" spans="1:16" ht="25.5">
      <c r="A51" s="17" t="s">
        <v>49</v>
      </c>
      <c r="B51" s="22" t="s">
        <v>97</v>
      </c>
      <c r="C51" s="22" t="s">
        <v>167</v>
      </c>
      <c r="D51" s="17" t="s">
        <v>51</v>
      </c>
      <c r="E51" s="23" t="s">
        <v>168</v>
      </c>
      <c r="F51" s="24" t="s">
        <v>126</v>
      </c>
      <c r="G51" s="25">
        <v>1.04</v>
      </c>
      <c r="H51" s="26">
        <v>0</v>
      </c>
      <c r="I51" s="26">
        <f>ROUND(ROUND(H51,2)*ROUND(G51,3),2)</f>
        <v>0</v>
      </c>
      <c r="O51">
        <f>(I51*21)/100</f>
        <v>0</v>
      </c>
      <c r="P51" t="s">
        <v>28</v>
      </c>
    </row>
    <row r="52" spans="1:5" ht="12.75">
      <c r="A52" s="27" t="s">
        <v>54</v>
      </c>
      <c r="E52" s="28" t="s">
        <v>51</v>
      </c>
    </row>
    <row r="53" spans="1:5" ht="242.25">
      <c r="A53" s="29" t="s">
        <v>56</v>
      </c>
      <c r="E53" s="30" t="s">
        <v>169</v>
      </c>
    </row>
    <row r="54" spans="1:5" ht="114.75">
      <c r="A54" t="s">
        <v>58</v>
      </c>
      <c r="E54" s="28" t="s">
        <v>170</v>
      </c>
    </row>
    <row r="55" spans="1:16" ht="25.5">
      <c r="A55" s="17" t="s">
        <v>49</v>
      </c>
      <c r="B55" s="22" t="s">
        <v>104</v>
      </c>
      <c r="C55" s="22" t="s">
        <v>171</v>
      </c>
      <c r="D55" s="17" t="s">
        <v>51</v>
      </c>
      <c r="E55" s="23" t="s">
        <v>172</v>
      </c>
      <c r="F55" s="24" t="s">
        <v>161</v>
      </c>
      <c r="G55" s="25">
        <v>34.878</v>
      </c>
      <c r="H55" s="26">
        <v>0</v>
      </c>
      <c r="I55" s="26">
        <f>ROUND(ROUND(H55,2)*ROUND(G55,3),2)</f>
        <v>0</v>
      </c>
      <c r="O55">
        <f>(I55*21)/100</f>
        <v>0</v>
      </c>
      <c r="P55" t="s">
        <v>28</v>
      </c>
    </row>
    <row r="56" spans="1:5" ht="12.75">
      <c r="A56" s="27" t="s">
        <v>54</v>
      </c>
      <c r="E56" s="28" t="s">
        <v>51</v>
      </c>
    </row>
    <row r="57" spans="1:5" ht="89.25">
      <c r="A57" s="29" t="s">
        <v>56</v>
      </c>
      <c r="E57" s="30" t="s">
        <v>173</v>
      </c>
    </row>
    <row r="58" spans="1:5" ht="89.25">
      <c r="A58" t="s">
        <v>58</v>
      </c>
      <c r="E58" s="28" t="s">
        <v>174</v>
      </c>
    </row>
    <row r="59" spans="1:16" ht="25.5">
      <c r="A59" s="17" t="s">
        <v>49</v>
      </c>
      <c r="B59" s="22" t="s">
        <v>108</v>
      </c>
      <c r="C59" s="22" t="s">
        <v>175</v>
      </c>
      <c r="D59" s="17" t="s">
        <v>51</v>
      </c>
      <c r="E59" s="23" t="s">
        <v>176</v>
      </c>
      <c r="F59" s="24" t="s">
        <v>138</v>
      </c>
      <c r="G59" s="25">
        <v>34</v>
      </c>
      <c r="H59" s="26">
        <v>0</v>
      </c>
      <c r="I59" s="26">
        <f>ROUND(ROUND(H59,2)*ROUND(G59,3),2)</f>
        <v>0</v>
      </c>
      <c r="O59">
        <f>(I59*21)/100</f>
        <v>0</v>
      </c>
      <c r="P59" t="s">
        <v>28</v>
      </c>
    </row>
    <row r="60" spans="1:5" ht="12.75">
      <c r="A60" s="27" t="s">
        <v>54</v>
      </c>
      <c r="E60" s="28" t="s">
        <v>51</v>
      </c>
    </row>
    <row r="61" spans="1:5" ht="127.5">
      <c r="A61" s="29" t="s">
        <v>56</v>
      </c>
      <c r="E61" s="30" t="s">
        <v>177</v>
      </c>
    </row>
    <row r="62" spans="1:5" ht="89.25">
      <c r="A62" t="s">
        <v>58</v>
      </c>
      <c r="E62" s="28" t="s">
        <v>178</v>
      </c>
    </row>
    <row r="63" spans="1:16" ht="12.75">
      <c r="A63" s="17" t="s">
        <v>49</v>
      </c>
      <c r="B63" s="22" t="s">
        <v>179</v>
      </c>
      <c r="C63" s="22" t="s">
        <v>180</v>
      </c>
      <c r="D63" s="17" t="s">
        <v>51</v>
      </c>
      <c r="E63" s="23" t="s">
        <v>181</v>
      </c>
      <c r="F63" s="24" t="s">
        <v>73</v>
      </c>
      <c r="G63" s="25">
        <v>128</v>
      </c>
      <c r="H63" s="26">
        <v>0</v>
      </c>
      <c r="I63" s="26">
        <f>ROUND(ROUND(H63,2)*ROUND(G63,3),2)</f>
        <v>0</v>
      </c>
      <c r="O63">
        <f>(I63*21)/100</f>
        <v>0</v>
      </c>
      <c r="P63" t="s">
        <v>28</v>
      </c>
    </row>
    <row r="64" spans="1:5" ht="12.75">
      <c r="A64" s="27" t="s">
        <v>54</v>
      </c>
      <c r="E64" s="28" t="s">
        <v>51</v>
      </c>
    </row>
    <row r="65" spans="1:5" ht="114.75">
      <c r="A65" s="29" t="s">
        <v>56</v>
      </c>
      <c r="E65" s="30" t="s">
        <v>182</v>
      </c>
    </row>
    <row r="66" spans="1:5" ht="89.25">
      <c r="A66" t="s">
        <v>58</v>
      </c>
      <c r="E66" s="28" t="s">
        <v>174</v>
      </c>
    </row>
    <row r="67" spans="1:16" ht="12.75">
      <c r="A67" s="17" t="s">
        <v>49</v>
      </c>
      <c r="B67" s="22" t="s">
        <v>183</v>
      </c>
      <c r="C67" s="22" t="s">
        <v>184</v>
      </c>
      <c r="D67" s="17" t="s">
        <v>51</v>
      </c>
      <c r="E67" s="23" t="s">
        <v>185</v>
      </c>
      <c r="F67" s="24" t="s">
        <v>161</v>
      </c>
      <c r="G67" s="25">
        <v>122.371</v>
      </c>
      <c r="H67" s="26">
        <v>0</v>
      </c>
      <c r="I67" s="26">
        <f>ROUND(ROUND(H67,2)*ROUND(G67,3),2)</f>
        <v>0</v>
      </c>
      <c r="O67">
        <f>(I67*21)/100</f>
        <v>0</v>
      </c>
      <c r="P67" t="s">
        <v>28</v>
      </c>
    </row>
    <row r="68" spans="1:5" ht="12.75">
      <c r="A68" s="27" t="s">
        <v>54</v>
      </c>
      <c r="E68" s="28" t="s">
        <v>51</v>
      </c>
    </row>
    <row r="69" spans="1:5" ht="204">
      <c r="A69" s="29" t="s">
        <v>56</v>
      </c>
      <c r="E69" s="30" t="s">
        <v>186</v>
      </c>
    </row>
    <row r="70" spans="1:5" ht="89.25">
      <c r="A70" t="s">
        <v>58</v>
      </c>
      <c r="E70" s="28" t="s">
        <v>174</v>
      </c>
    </row>
    <row r="71" spans="1:16" ht="25.5">
      <c r="A71" s="17" t="s">
        <v>49</v>
      </c>
      <c r="B71" s="22" t="s">
        <v>187</v>
      </c>
      <c r="C71" s="22" t="s">
        <v>188</v>
      </c>
      <c r="D71" s="17" t="s">
        <v>51</v>
      </c>
      <c r="E71" s="23" t="s">
        <v>189</v>
      </c>
      <c r="F71" s="24" t="s">
        <v>190</v>
      </c>
      <c r="G71" s="25">
        <v>841.5</v>
      </c>
      <c r="H71" s="26">
        <v>0</v>
      </c>
      <c r="I71" s="26">
        <f>ROUND(ROUND(H71,2)*ROUND(G71,3),2)</f>
        <v>0</v>
      </c>
      <c r="O71">
        <f>(I71*21)/100</f>
        <v>0</v>
      </c>
      <c r="P71" t="s">
        <v>28</v>
      </c>
    </row>
    <row r="72" spans="1:5" ht="12.75">
      <c r="A72" s="27" t="s">
        <v>54</v>
      </c>
      <c r="E72" s="28" t="s">
        <v>51</v>
      </c>
    </row>
    <row r="73" spans="1:5" ht="114.75">
      <c r="A73" s="29" t="s">
        <v>56</v>
      </c>
      <c r="E73" s="30" t="s">
        <v>191</v>
      </c>
    </row>
    <row r="74" spans="1:5" ht="89.25">
      <c r="A74" t="s">
        <v>58</v>
      </c>
      <c r="E74" s="28" t="s">
        <v>174</v>
      </c>
    </row>
  </sheetData>
  <mergeCells count="11">
    <mergeCell ref="H5:I5"/>
    <mergeCell ref="C3:D3"/>
    <mergeCell ref="F3:G3"/>
    <mergeCell ref="C4:D4"/>
    <mergeCell ref="A5:A6"/>
    <mergeCell ref="B5:B6"/>
    <mergeCell ref="C5:C6"/>
    <mergeCell ref="D5:D6"/>
    <mergeCell ref="E5:E6"/>
    <mergeCell ref="F5:F6"/>
    <mergeCell ref="G5:G6"/>
  </mergeCells>
  <printOptions/>
  <pageMargins left="0.75" right="0.75" top="1" bottom="1" header="0.5" footer="0.5"/>
  <pageSetup fitToHeight="0" fitToWidth="1" horizontalDpi="300" verticalDpi="300" orientation="portrait" paperSize="9"/>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0+O10+O15</f>
        <v>0</v>
      </c>
      <c r="P2" t="s">
        <v>27</v>
      </c>
    </row>
    <row r="3" spans="1:16" ht="15" customHeight="1">
      <c r="A3" t="s">
        <v>12</v>
      </c>
      <c r="B3" s="10" t="s">
        <v>14</v>
      </c>
      <c r="C3" s="37" t="s">
        <v>15</v>
      </c>
      <c r="D3" s="34"/>
      <c r="E3" s="11" t="s">
        <v>16</v>
      </c>
      <c r="F3" s="1"/>
      <c r="G3" s="8"/>
      <c r="H3" s="7" t="s">
        <v>430</v>
      </c>
      <c r="I3" s="31">
        <f>0+I10+I15</f>
        <v>0</v>
      </c>
      <c r="O3" t="s">
        <v>24</v>
      </c>
      <c r="P3" t="s">
        <v>28</v>
      </c>
    </row>
    <row r="4" spans="1:16" ht="15" customHeight="1">
      <c r="A4" t="s">
        <v>17</v>
      </c>
      <c r="B4" s="10" t="s">
        <v>18</v>
      </c>
      <c r="C4" s="37" t="s">
        <v>702</v>
      </c>
      <c r="D4" s="34"/>
      <c r="E4" s="11" t="s">
        <v>703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430</v>
      </c>
      <c r="D6" s="40"/>
      <c r="E6" s="14" t="s">
        <v>431</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31</v>
      </c>
      <c r="D10" s="18"/>
      <c r="E10" s="20" t="s">
        <v>48</v>
      </c>
      <c r="F10" s="18"/>
      <c r="G10" s="18"/>
      <c r="H10" s="18"/>
      <c r="I10" s="21">
        <f>0+Q10</f>
        <v>0</v>
      </c>
      <c r="O10">
        <f>0+R10</f>
        <v>0</v>
      </c>
      <c r="Q10">
        <f>0+I11</f>
        <v>0</v>
      </c>
      <c r="R10">
        <f>0+O11</f>
        <v>0</v>
      </c>
    </row>
    <row r="11" spans="1:16" ht="12.75">
      <c r="A11" s="17" t="s">
        <v>49</v>
      </c>
      <c r="B11" s="22" t="s">
        <v>33</v>
      </c>
      <c r="C11" s="22" t="s">
        <v>124</v>
      </c>
      <c r="D11" s="17" t="s">
        <v>33</v>
      </c>
      <c r="E11" s="23" t="s">
        <v>125</v>
      </c>
      <c r="F11" s="24" t="s">
        <v>126</v>
      </c>
      <c r="G11" s="25">
        <v>121.8</v>
      </c>
      <c r="H11" s="26">
        <v>0</v>
      </c>
      <c r="I11" s="26">
        <f>ROUND(ROUND(H11,2)*ROUND(G11,3),2)</f>
        <v>0</v>
      </c>
      <c r="O11">
        <f>(I11*21)/100</f>
        <v>0</v>
      </c>
      <c r="P11" t="s">
        <v>28</v>
      </c>
    </row>
    <row r="12" spans="1:5" ht="12.75">
      <c r="A12" s="27" t="s">
        <v>54</v>
      </c>
      <c r="E12" s="28" t="s">
        <v>432</v>
      </c>
    </row>
    <row r="13" spans="1:5" ht="25.5">
      <c r="A13" s="29" t="s">
        <v>56</v>
      </c>
      <c r="E13" s="30" t="s">
        <v>798</v>
      </c>
    </row>
    <row r="14" spans="1:5" ht="25.5">
      <c r="A14" t="s">
        <v>58</v>
      </c>
      <c r="E14" s="28" t="s">
        <v>129</v>
      </c>
    </row>
    <row r="15" spans="1:18" ht="12.75" customHeight="1">
      <c r="A15" s="5" t="s">
        <v>47</v>
      </c>
      <c r="B15" s="5"/>
      <c r="C15" s="32" t="s">
        <v>33</v>
      </c>
      <c r="D15" s="5"/>
      <c r="E15" s="20" t="s">
        <v>135</v>
      </c>
      <c r="F15" s="5"/>
      <c r="G15" s="5"/>
      <c r="H15" s="5"/>
      <c r="I15" s="33">
        <f>0+Q15</f>
        <v>0</v>
      </c>
      <c r="O15">
        <f>0+R15</f>
        <v>0</v>
      </c>
      <c r="Q15">
        <f>0+I16</f>
        <v>0</v>
      </c>
      <c r="R15">
        <f>0+O16</f>
        <v>0</v>
      </c>
    </row>
    <row r="16" spans="1:16" ht="12.75">
      <c r="A16" s="17" t="s">
        <v>49</v>
      </c>
      <c r="B16" s="22" t="s">
        <v>28</v>
      </c>
      <c r="C16" s="22" t="s">
        <v>434</v>
      </c>
      <c r="D16" s="17" t="s">
        <v>51</v>
      </c>
      <c r="E16" s="23" t="s">
        <v>435</v>
      </c>
      <c r="F16" s="24" t="s">
        <v>161</v>
      </c>
      <c r="G16" s="25">
        <v>60.9</v>
      </c>
      <c r="H16" s="26">
        <v>0</v>
      </c>
      <c r="I16" s="26">
        <f>ROUND(ROUND(H16,2)*ROUND(G16,3),2)</f>
        <v>0</v>
      </c>
      <c r="O16">
        <f>(I16*21)/100</f>
        <v>0</v>
      </c>
      <c r="P16" t="s">
        <v>28</v>
      </c>
    </row>
    <row r="17" spans="1:5" ht="38.25">
      <c r="A17" s="27" t="s">
        <v>54</v>
      </c>
      <c r="E17" s="28" t="s">
        <v>204</v>
      </c>
    </row>
    <row r="18" spans="1:5" ht="12.75">
      <c r="A18" s="29" t="s">
        <v>56</v>
      </c>
      <c r="E18" s="30" t="s">
        <v>799</v>
      </c>
    </row>
    <row r="19" spans="1:5" ht="318.75">
      <c r="A19" t="s">
        <v>58</v>
      </c>
      <c r="E19" s="28" t="s">
        <v>356</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437</v>
      </c>
      <c r="I3" s="31">
        <f>0+I10</f>
        <v>0</v>
      </c>
      <c r="O3" t="s">
        <v>24</v>
      </c>
      <c r="P3" t="s">
        <v>28</v>
      </c>
    </row>
    <row r="4" spans="1:16" ht="15" customHeight="1">
      <c r="A4" t="s">
        <v>17</v>
      </c>
      <c r="B4" s="10" t="s">
        <v>18</v>
      </c>
      <c r="C4" s="37" t="s">
        <v>702</v>
      </c>
      <c r="D4" s="34"/>
      <c r="E4" s="11" t="s">
        <v>703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437</v>
      </c>
      <c r="D6" s="40"/>
      <c r="E6" s="14" t="s">
        <v>438</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37</v>
      </c>
      <c r="D10" s="18"/>
      <c r="E10" s="20" t="s">
        <v>439</v>
      </c>
      <c r="F10" s="18"/>
      <c r="G10" s="18"/>
      <c r="H10" s="18"/>
      <c r="I10" s="21">
        <f>0+Q10</f>
        <v>0</v>
      </c>
      <c r="O10">
        <f>0+R10</f>
        <v>0</v>
      </c>
      <c r="Q10">
        <f>0+I11</f>
        <v>0</v>
      </c>
      <c r="R10">
        <f>0+O11</f>
        <v>0</v>
      </c>
    </row>
    <row r="11" spans="1:16" ht="12.75">
      <c r="A11" s="17" t="s">
        <v>49</v>
      </c>
      <c r="B11" s="22" t="s">
        <v>33</v>
      </c>
      <c r="C11" s="22" t="s">
        <v>440</v>
      </c>
      <c r="D11" s="17" t="s">
        <v>51</v>
      </c>
      <c r="E11" s="23" t="s">
        <v>441</v>
      </c>
      <c r="F11" s="24" t="s">
        <v>161</v>
      </c>
      <c r="G11" s="25">
        <v>6.09</v>
      </c>
      <c r="H11" s="26">
        <v>0</v>
      </c>
      <c r="I11" s="26">
        <f>ROUND(ROUND(H11,2)*ROUND(G11,3),2)</f>
        <v>0</v>
      </c>
      <c r="O11">
        <f>(I11*21)/100</f>
        <v>0</v>
      </c>
      <c r="P11" t="s">
        <v>28</v>
      </c>
    </row>
    <row r="12" spans="1:5" ht="25.5">
      <c r="A12" s="27" t="s">
        <v>54</v>
      </c>
      <c r="E12" s="28" t="s">
        <v>226</v>
      </c>
    </row>
    <row r="13" spans="1:5" ht="25.5">
      <c r="A13" s="29" t="s">
        <v>56</v>
      </c>
      <c r="E13" s="30" t="s">
        <v>800</v>
      </c>
    </row>
    <row r="14" spans="1:5" ht="38.25">
      <c r="A14" t="s">
        <v>58</v>
      </c>
      <c r="E14" s="28" t="s">
        <v>443</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444</v>
      </c>
      <c r="I3" s="31">
        <f>0+I10</f>
        <v>0</v>
      </c>
      <c r="O3" t="s">
        <v>24</v>
      </c>
      <c r="P3" t="s">
        <v>28</v>
      </c>
    </row>
    <row r="4" spans="1:16" ht="15" customHeight="1">
      <c r="A4" t="s">
        <v>17</v>
      </c>
      <c r="B4" s="10" t="s">
        <v>18</v>
      </c>
      <c r="C4" s="37" t="s">
        <v>702</v>
      </c>
      <c r="D4" s="34"/>
      <c r="E4" s="11" t="s">
        <v>703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444</v>
      </c>
      <c r="D6" s="40"/>
      <c r="E6" s="14" t="s">
        <v>445</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33</v>
      </c>
      <c r="D10" s="18"/>
      <c r="E10" s="20" t="s">
        <v>135</v>
      </c>
      <c r="F10" s="18"/>
      <c r="G10" s="18"/>
      <c r="H10" s="18"/>
      <c r="I10" s="21">
        <f>0+Q10</f>
        <v>0</v>
      </c>
      <c r="O10">
        <f>0+R10</f>
        <v>0</v>
      </c>
      <c r="Q10">
        <f>0+I11+I15</f>
        <v>0</v>
      </c>
      <c r="R10">
        <f>0+O11+O15</f>
        <v>0</v>
      </c>
    </row>
    <row r="11" spans="1:16" ht="12.75">
      <c r="A11" s="17" t="s">
        <v>49</v>
      </c>
      <c r="B11" s="22" t="s">
        <v>33</v>
      </c>
      <c r="C11" s="22" t="s">
        <v>446</v>
      </c>
      <c r="D11" s="17" t="s">
        <v>51</v>
      </c>
      <c r="E11" s="23" t="s">
        <v>447</v>
      </c>
      <c r="F11" s="24" t="s">
        <v>161</v>
      </c>
      <c r="G11" s="25">
        <v>42.63</v>
      </c>
      <c r="H11" s="26">
        <v>0</v>
      </c>
      <c r="I11" s="26">
        <f>ROUND(ROUND(H11,2)*ROUND(G11,3),2)</f>
        <v>0</v>
      </c>
      <c r="O11">
        <f>(I11*21)/100</f>
        <v>0</v>
      </c>
      <c r="P11" t="s">
        <v>28</v>
      </c>
    </row>
    <row r="12" spans="1:5" ht="25.5">
      <c r="A12" s="27" t="s">
        <v>54</v>
      </c>
      <c r="E12" s="28" t="s">
        <v>226</v>
      </c>
    </row>
    <row r="13" spans="1:5" ht="12.75">
      <c r="A13" s="29" t="s">
        <v>56</v>
      </c>
      <c r="E13" s="30" t="s">
        <v>801</v>
      </c>
    </row>
    <row r="14" spans="1:5" ht="267.75">
      <c r="A14" t="s">
        <v>58</v>
      </c>
      <c r="E14" s="28" t="s">
        <v>449</v>
      </c>
    </row>
    <row r="15" spans="1:16" ht="12.75">
      <c r="A15" s="17" t="s">
        <v>49</v>
      </c>
      <c r="B15" s="22" t="s">
        <v>28</v>
      </c>
      <c r="C15" s="22" t="s">
        <v>365</v>
      </c>
      <c r="D15" s="17" t="s">
        <v>51</v>
      </c>
      <c r="E15" s="23" t="s">
        <v>366</v>
      </c>
      <c r="F15" s="24" t="s">
        <v>161</v>
      </c>
      <c r="G15" s="25">
        <v>12.18</v>
      </c>
      <c r="H15" s="26">
        <v>0</v>
      </c>
      <c r="I15" s="26">
        <f>ROUND(ROUND(H15,2)*ROUND(G15,3),2)</f>
        <v>0</v>
      </c>
      <c r="O15">
        <f>(I15*21)/100</f>
        <v>0</v>
      </c>
      <c r="P15" t="s">
        <v>28</v>
      </c>
    </row>
    <row r="16" spans="1:5" ht="25.5">
      <c r="A16" s="27" t="s">
        <v>54</v>
      </c>
      <c r="E16" s="28" t="s">
        <v>226</v>
      </c>
    </row>
    <row r="17" spans="1:5" ht="25.5">
      <c r="A17" s="29" t="s">
        <v>56</v>
      </c>
      <c r="E17" s="30" t="s">
        <v>802</v>
      </c>
    </row>
    <row r="18" spans="1:5" ht="293.25">
      <c r="A18" t="s">
        <v>58</v>
      </c>
      <c r="E18" s="28" t="s">
        <v>368</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451</v>
      </c>
      <c r="I3" s="31">
        <f>0+I10</f>
        <v>0</v>
      </c>
      <c r="O3" t="s">
        <v>24</v>
      </c>
      <c r="P3" t="s">
        <v>28</v>
      </c>
    </row>
    <row r="4" spans="1:16" ht="15" customHeight="1">
      <c r="A4" t="s">
        <v>17</v>
      </c>
      <c r="B4" s="10" t="s">
        <v>18</v>
      </c>
      <c r="C4" s="37" t="s">
        <v>702</v>
      </c>
      <c r="D4" s="34"/>
      <c r="E4" s="11" t="s">
        <v>703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451</v>
      </c>
      <c r="D6" s="40"/>
      <c r="E6" s="14" t="s">
        <v>452</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86</v>
      </c>
      <c r="D10" s="18"/>
      <c r="E10" s="20" t="s">
        <v>374</v>
      </c>
      <c r="F10" s="18"/>
      <c r="G10" s="18"/>
      <c r="H10" s="18"/>
      <c r="I10" s="21">
        <f>0+Q10</f>
        <v>0</v>
      </c>
      <c r="O10">
        <f>0+R10</f>
        <v>0</v>
      </c>
      <c r="Q10">
        <f>0+I11</f>
        <v>0</v>
      </c>
      <c r="R10">
        <f>0+O11</f>
        <v>0</v>
      </c>
    </row>
    <row r="11" spans="1:16" ht="12.75">
      <c r="A11" s="17" t="s">
        <v>49</v>
      </c>
      <c r="B11" s="22" t="s">
        <v>33</v>
      </c>
      <c r="C11" s="22" t="s">
        <v>453</v>
      </c>
      <c r="D11" s="17" t="s">
        <v>51</v>
      </c>
      <c r="E11" s="23" t="s">
        <v>454</v>
      </c>
      <c r="F11" s="24" t="s">
        <v>138</v>
      </c>
      <c r="G11" s="25">
        <v>174</v>
      </c>
      <c r="H11" s="26">
        <v>0</v>
      </c>
      <c r="I11" s="26">
        <f>ROUND(ROUND(H11,2)*ROUND(G11,3),2)</f>
        <v>0</v>
      </c>
      <c r="O11">
        <f>(I11*21)/100</f>
        <v>0</v>
      </c>
      <c r="P11" t="s">
        <v>28</v>
      </c>
    </row>
    <row r="12" spans="1:5" ht="25.5">
      <c r="A12" s="27" t="s">
        <v>54</v>
      </c>
      <c r="E12" s="28" t="s">
        <v>226</v>
      </c>
    </row>
    <row r="13" spans="1:5" ht="12.75">
      <c r="A13" s="29" t="s">
        <v>56</v>
      </c>
      <c r="E13" s="30" t="s">
        <v>803</v>
      </c>
    </row>
    <row r="14" spans="1:5" ht="242.25">
      <c r="A14" t="s">
        <v>58</v>
      </c>
      <c r="E14" s="28" t="s">
        <v>456</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topLeftCell="A1">
      <pane ySplit="9" topLeftCell="A10" activePane="bottomLeft" state="frozen"/>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0+O10</f>
        <v>0</v>
      </c>
      <c r="P2" t="s">
        <v>27</v>
      </c>
    </row>
    <row r="3" spans="1:16" ht="15" customHeight="1">
      <c r="A3" t="s">
        <v>12</v>
      </c>
      <c r="B3" s="10" t="s">
        <v>14</v>
      </c>
      <c r="C3" s="37" t="s">
        <v>15</v>
      </c>
      <c r="D3" s="34"/>
      <c r="E3" s="11" t="s">
        <v>16</v>
      </c>
      <c r="F3" s="1"/>
      <c r="G3" s="8"/>
      <c r="H3" s="7" t="s">
        <v>457</v>
      </c>
      <c r="I3" s="31">
        <f>0+I10</f>
        <v>0</v>
      </c>
      <c r="O3" t="s">
        <v>24</v>
      </c>
      <c r="P3" t="s">
        <v>28</v>
      </c>
    </row>
    <row r="4" spans="1:16" ht="15" customHeight="1">
      <c r="A4" t="s">
        <v>17</v>
      </c>
      <c r="B4" s="10" t="s">
        <v>18</v>
      </c>
      <c r="C4" s="37" t="s">
        <v>702</v>
      </c>
      <c r="D4" s="34"/>
      <c r="E4" s="11" t="s">
        <v>703</v>
      </c>
      <c r="F4" s="1"/>
      <c r="G4" s="1"/>
      <c r="H4" s="9"/>
      <c r="I4" s="9"/>
      <c r="O4" t="s">
        <v>25</v>
      </c>
      <c r="P4" t="s">
        <v>28</v>
      </c>
    </row>
    <row r="5" spans="1:16" ht="12.75" customHeight="1">
      <c r="A5" t="s">
        <v>21</v>
      </c>
      <c r="B5" s="10" t="s">
        <v>18</v>
      </c>
      <c r="C5" s="37" t="s">
        <v>693</v>
      </c>
      <c r="D5" s="34"/>
      <c r="E5" s="11" t="s">
        <v>418</v>
      </c>
      <c r="F5" s="38" t="s">
        <v>23</v>
      </c>
      <c r="G5" s="34"/>
      <c r="H5" s="1"/>
      <c r="I5" s="1"/>
      <c r="O5" t="s">
        <v>26</v>
      </c>
      <c r="P5" t="s">
        <v>28</v>
      </c>
    </row>
    <row r="6" spans="1:9" ht="12.75" customHeight="1">
      <c r="A6" t="s">
        <v>419</v>
      </c>
      <c r="B6" s="13" t="s">
        <v>22</v>
      </c>
      <c r="C6" s="39" t="s">
        <v>457</v>
      </c>
      <c r="D6" s="40"/>
      <c r="E6" s="14" t="s">
        <v>458</v>
      </c>
      <c r="F6" s="13"/>
      <c r="G6" s="13"/>
      <c r="H6" s="5"/>
      <c r="I6" s="5"/>
    </row>
    <row r="7" spans="1:9" ht="12.75" customHeight="1">
      <c r="A7" s="41" t="s">
        <v>30</v>
      </c>
      <c r="B7" s="41" t="s">
        <v>32</v>
      </c>
      <c r="C7" s="41" t="s">
        <v>34</v>
      </c>
      <c r="D7" s="41" t="s">
        <v>35</v>
      </c>
      <c r="E7" s="41" t="s">
        <v>36</v>
      </c>
      <c r="F7" s="41" t="s">
        <v>38</v>
      </c>
      <c r="G7" s="41" t="s">
        <v>40</v>
      </c>
      <c r="H7" s="41" t="s">
        <v>42</v>
      </c>
      <c r="I7" s="41"/>
    </row>
    <row r="8" spans="1:9" ht="12.75" customHeight="1">
      <c r="A8" s="41"/>
      <c r="B8" s="41"/>
      <c r="C8" s="41"/>
      <c r="D8" s="41"/>
      <c r="E8" s="41"/>
      <c r="F8" s="41"/>
      <c r="G8" s="41"/>
      <c r="H8" s="12" t="s">
        <v>43</v>
      </c>
      <c r="I8" s="12" t="s">
        <v>45</v>
      </c>
    </row>
    <row r="9" spans="1:9" ht="12.75" customHeight="1">
      <c r="A9" s="12" t="s">
        <v>31</v>
      </c>
      <c r="B9" s="12" t="s">
        <v>33</v>
      </c>
      <c r="C9" s="12" t="s">
        <v>28</v>
      </c>
      <c r="D9" s="12" t="s">
        <v>27</v>
      </c>
      <c r="E9" s="12" t="s">
        <v>37</v>
      </c>
      <c r="F9" s="12" t="s">
        <v>39</v>
      </c>
      <c r="G9" s="12" t="s">
        <v>41</v>
      </c>
      <c r="H9" s="12" t="s">
        <v>44</v>
      </c>
      <c r="I9" s="12" t="s">
        <v>46</v>
      </c>
    </row>
    <row r="10" spans="1:18" ht="12.75" customHeight="1">
      <c r="A10" s="18" t="s">
        <v>47</v>
      </c>
      <c r="B10" s="18"/>
      <c r="C10" s="19" t="s">
        <v>86</v>
      </c>
      <c r="D10" s="18"/>
      <c r="E10" s="20" t="s">
        <v>374</v>
      </c>
      <c r="F10" s="18"/>
      <c r="G10" s="18"/>
      <c r="H10" s="18"/>
      <c r="I10" s="21">
        <f>0+Q10</f>
        <v>0</v>
      </c>
      <c r="O10">
        <f>0+R10</f>
        <v>0</v>
      </c>
      <c r="Q10">
        <f>0+I11</f>
        <v>0</v>
      </c>
      <c r="R10">
        <f>0+O11</f>
        <v>0</v>
      </c>
    </row>
    <row r="11" spans="1:16" ht="12.75">
      <c r="A11" s="17" t="s">
        <v>49</v>
      </c>
      <c r="B11" s="22" t="s">
        <v>33</v>
      </c>
      <c r="C11" s="22" t="s">
        <v>459</v>
      </c>
      <c r="D11" s="17" t="s">
        <v>51</v>
      </c>
      <c r="E11" s="23" t="s">
        <v>460</v>
      </c>
      <c r="F11" s="24" t="s">
        <v>138</v>
      </c>
      <c r="G11" s="25">
        <v>174</v>
      </c>
      <c r="H11" s="26">
        <v>0</v>
      </c>
      <c r="I11" s="26">
        <f>ROUND(ROUND(H11,2)*ROUND(G11,3),2)</f>
        <v>0</v>
      </c>
      <c r="O11">
        <f>(I11*21)/100</f>
        <v>0</v>
      </c>
      <c r="P11" t="s">
        <v>28</v>
      </c>
    </row>
    <row r="12" spans="1:5" ht="25.5">
      <c r="A12" s="27" t="s">
        <v>54</v>
      </c>
      <c r="E12" s="28" t="s">
        <v>226</v>
      </c>
    </row>
    <row r="13" spans="1:5" ht="12.75">
      <c r="A13" s="29" t="s">
        <v>56</v>
      </c>
      <c r="E13" s="30" t="s">
        <v>803</v>
      </c>
    </row>
    <row r="14" spans="1:5" ht="38.25">
      <c r="A14" t="s">
        <v>58</v>
      </c>
      <c r="E14" s="28" t="s">
        <v>461</v>
      </c>
    </row>
  </sheetData>
  <mergeCells count="13">
    <mergeCell ref="F7:F8"/>
    <mergeCell ref="G7:G8"/>
    <mergeCell ref="H7:I7"/>
    <mergeCell ref="C3:D3"/>
    <mergeCell ref="C4:D4"/>
    <mergeCell ref="C5:D5"/>
    <mergeCell ref="F5:G5"/>
    <mergeCell ref="C6:D6"/>
    <mergeCell ref="A7:A8"/>
    <mergeCell ref="B7:B8"/>
    <mergeCell ref="C7:C8"/>
    <mergeCell ref="D7:D8"/>
    <mergeCell ref="E7:E8"/>
  </mergeCells>
  <printOptions/>
  <pageMargins left="0.75" right="0.75" top="1" bottom="1" header="0.5" footer="0.5"/>
  <pageSetup fitToHeight="0" fitToWidth="1" horizontalDpi="300" verticalDpi="300" orientation="portrait" paperSize="9"/>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5"/>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0+O8+O53+O98+O123+O156+O201+O206+O219+O256+O277</f>
        <v>0</v>
      </c>
      <c r="P2" t="s">
        <v>27</v>
      </c>
    </row>
    <row r="3" spans="1:16" ht="15" customHeight="1">
      <c r="A3" t="s">
        <v>12</v>
      </c>
      <c r="B3" s="10" t="s">
        <v>14</v>
      </c>
      <c r="C3" s="37" t="s">
        <v>15</v>
      </c>
      <c r="D3" s="34"/>
      <c r="E3" s="11" t="s">
        <v>16</v>
      </c>
      <c r="F3" s="38" t="s">
        <v>23</v>
      </c>
      <c r="G3" s="42"/>
      <c r="H3" s="7" t="s">
        <v>804</v>
      </c>
      <c r="I3" s="31">
        <f>0+I8+I53+I98+I123+I156+I201+I206+I219+I256+I277</f>
        <v>0</v>
      </c>
      <c r="O3" t="s">
        <v>24</v>
      </c>
      <c r="P3" t="s">
        <v>28</v>
      </c>
    </row>
    <row r="4" spans="1:16" ht="15" customHeight="1">
      <c r="A4" t="s">
        <v>17</v>
      </c>
      <c r="B4" s="13" t="s">
        <v>22</v>
      </c>
      <c r="C4" s="39" t="s">
        <v>804</v>
      </c>
      <c r="D4" s="40"/>
      <c r="E4" s="14" t="s">
        <v>805</v>
      </c>
      <c r="F4" s="13"/>
      <c r="G4" s="13"/>
      <c r="H4" s="18"/>
      <c r="I4" s="18"/>
      <c r="O4" t="s">
        <v>25</v>
      </c>
      <c r="P4" t="s">
        <v>28</v>
      </c>
    </row>
    <row r="5" spans="1:16" ht="12.75" customHeight="1">
      <c r="A5" s="41" t="s">
        <v>30</v>
      </c>
      <c r="B5" s="41" t="s">
        <v>32</v>
      </c>
      <c r="C5" s="41" t="s">
        <v>34</v>
      </c>
      <c r="D5" s="41" t="s">
        <v>35</v>
      </c>
      <c r="E5" s="41" t="s">
        <v>36</v>
      </c>
      <c r="F5" s="41" t="s">
        <v>38</v>
      </c>
      <c r="G5" s="41" t="s">
        <v>40</v>
      </c>
      <c r="H5" s="41" t="s">
        <v>42</v>
      </c>
      <c r="I5" s="41"/>
      <c r="O5" t="s">
        <v>26</v>
      </c>
      <c r="P5" t="s">
        <v>28</v>
      </c>
    </row>
    <row r="6" spans="1:9" ht="12.75" customHeight="1">
      <c r="A6" s="41"/>
      <c r="B6" s="41"/>
      <c r="C6" s="41"/>
      <c r="D6" s="41"/>
      <c r="E6" s="41"/>
      <c r="F6" s="41"/>
      <c r="G6" s="41"/>
      <c r="H6" s="12" t="s">
        <v>43</v>
      </c>
      <c r="I6" s="12" t="s">
        <v>45</v>
      </c>
    </row>
    <row r="7" spans="1:9" ht="12.75" customHeight="1">
      <c r="A7" s="12" t="s">
        <v>31</v>
      </c>
      <c r="B7" s="12" t="s">
        <v>33</v>
      </c>
      <c r="C7" s="12" t="s">
        <v>28</v>
      </c>
      <c r="D7" s="12" t="s">
        <v>27</v>
      </c>
      <c r="E7" s="12" t="s">
        <v>37</v>
      </c>
      <c r="F7" s="12" t="s">
        <v>39</v>
      </c>
      <c r="G7" s="12" t="s">
        <v>41</v>
      </c>
      <c r="H7" s="12" t="s">
        <v>44</v>
      </c>
      <c r="I7" s="12" t="s">
        <v>46</v>
      </c>
    </row>
    <row r="8" spans="1:18" ht="12.75" customHeight="1">
      <c r="A8" s="18" t="s">
        <v>47</v>
      </c>
      <c r="B8" s="18"/>
      <c r="C8" s="19" t="s">
        <v>31</v>
      </c>
      <c r="D8" s="18"/>
      <c r="E8" s="20" t="s">
        <v>48</v>
      </c>
      <c r="F8" s="18"/>
      <c r="G8" s="18"/>
      <c r="H8" s="18"/>
      <c r="I8" s="21">
        <f>0+Q8</f>
        <v>0</v>
      </c>
      <c r="O8">
        <f>0+R8</f>
        <v>0</v>
      </c>
      <c r="Q8">
        <f>0+I9+I13+I17+I21+I25+I29+I33+I37+I41+I45+I49</f>
        <v>0</v>
      </c>
      <c r="R8">
        <f>0+O9+O13+O17+O21+O25+O29+O33+O37+O41+O45+O49</f>
        <v>0</v>
      </c>
    </row>
    <row r="9" spans="1:16" ht="12.75">
      <c r="A9" s="17" t="s">
        <v>49</v>
      </c>
      <c r="B9" s="22" t="s">
        <v>33</v>
      </c>
      <c r="C9" s="22" t="s">
        <v>124</v>
      </c>
      <c r="D9" s="17" t="s">
        <v>33</v>
      </c>
      <c r="E9" s="23" t="s">
        <v>125</v>
      </c>
      <c r="F9" s="24" t="s">
        <v>126</v>
      </c>
      <c r="G9" s="25">
        <v>1099.397</v>
      </c>
      <c r="H9" s="26">
        <v>0</v>
      </c>
      <c r="I9" s="26">
        <f>ROUND(ROUND(H9,2)*ROUND(G9,3),2)</f>
        <v>0</v>
      </c>
      <c r="O9">
        <f>(I9*21)/100</f>
        <v>0</v>
      </c>
      <c r="P9" t="s">
        <v>28</v>
      </c>
    </row>
    <row r="10" spans="1:5" ht="38.25">
      <c r="A10" s="27" t="s">
        <v>54</v>
      </c>
      <c r="E10" s="28" t="s">
        <v>127</v>
      </c>
    </row>
    <row r="11" spans="1:5" ht="76.5">
      <c r="A11" s="29" t="s">
        <v>56</v>
      </c>
      <c r="E11" s="30" t="s">
        <v>806</v>
      </c>
    </row>
    <row r="12" spans="1:5" ht="25.5">
      <c r="A12" t="s">
        <v>58</v>
      </c>
      <c r="E12" s="28" t="s">
        <v>129</v>
      </c>
    </row>
    <row r="13" spans="1:16" ht="12.75">
      <c r="A13" s="17" t="s">
        <v>49</v>
      </c>
      <c r="B13" s="22" t="s">
        <v>28</v>
      </c>
      <c r="C13" s="22" t="s">
        <v>124</v>
      </c>
      <c r="D13" s="17" t="s">
        <v>37</v>
      </c>
      <c r="E13" s="23" t="s">
        <v>125</v>
      </c>
      <c r="F13" s="24" t="s">
        <v>126</v>
      </c>
      <c r="G13" s="25">
        <v>184.81</v>
      </c>
      <c r="H13" s="26">
        <v>0</v>
      </c>
      <c r="I13" s="26">
        <f>ROUND(ROUND(H13,2)*ROUND(G13,3),2)</f>
        <v>0</v>
      </c>
      <c r="O13">
        <f>(I13*21)/100</f>
        <v>0</v>
      </c>
      <c r="P13" t="s">
        <v>28</v>
      </c>
    </row>
    <row r="14" spans="1:5" ht="12.75">
      <c r="A14" s="27" t="s">
        <v>54</v>
      </c>
      <c r="E14" s="28" t="s">
        <v>807</v>
      </c>
    </row>
    <row r="15" spans="1:5" ht="153">
      <c r="A15" s="29" t="s">
        <v>56</v>
      </c>
      <c r="E15" s="30" t="s">
        <v>808</v>
      </c>
    </row>
    <row r="16" spans="1:5" ht="25.5">
      <c r="A16" t="s">
        <v>58</v>
      </c>
      <c r="E16" s="28" t="s">
        <v>129</v>
      </c>
    </row>
    <row r="17" spans="1:16" ht="12.75">
      <c r="A17" s="17" t="s">
        <v>49</v>
      </c>
      <c r="B17" s="22" t="s">
        <v>27</v>
      </c>
      <c r="C17" s="22" t="s">
        <v>50</v>
      </c>
      <c r="D17" s="17" t="s">
        <v>51</v>
      </c>
      <c r="E17" s="23" t="s">
        <v>52</v>
      </c>
      <c r="F17" s="24" t="s">
        <v>53</v>
      </c>
      <c r="G17" s="25">
        <v>1</v>
      </c>
      <c r="H17" s="26">
        <v>0</v>
      </c>
      <c r="I17" s="26">
        <f>ROUND(ROUND(H17,2)*ROUND(G17,3),2)</f>
        <v>0</v>
      </c>
      <c r="O17">
        <f>(I17*21)/100</f>
        <v>0</v>
      </c>
      <c r="P17" t="s">
        <v>28</v>
      </c>
    </row>
    <row r="18" spans="1:5" ht="12.75">
      <c r="A18" s="27" t="s">
        <v>54</v>
      </c>
      <c r="E18" s="28" t="s">
        <v>51</v>
      </c>
    </row>
    <row r="19" spans="1:5" ht="51">
      <c r="A19" s="29" t="s">
        <v>56</v>
      </c>
      <c r="E19" s="30" t="s">
        <v>809</v>
      </c>
    </row>
    <row r="20" spans="1:5" ht="12.75">
      <c r="A20" t="s">
        <v>58</v>
      </c>
      <c r="E20" s="28" t="s">
        <v>59</v>
      </c>
    </row>
    <row r="21" spans="1:16" ht="12.75">
      <c r="A21" s="17" t="s">
        <v>49</v>
      </c>
      <c r="B21" s="22" t="s">
        <v>37</v>
      </c>
      <c r="C21" s="22" t="s">
        <v>115</v>
      </c>
      <c r="D21" s="17" t="s">
        <v>51</v>
      </c>
      <c r="E21" s="23" t="s">
        <v>116</v>
      </c>
      <c r="F21" s="24" t="s">
        <v>62</v>
      </c>
      <c r="G21" s="25">
        <v>1</v>
      </c>
      <c r="H21" s="26">
        <v>0</v>
      </c>
      <c r="I21" s="26">
        <f>ROUND(ROUND(H21,2)*ROUND(G21,3),2)</f>
        <v>0</v>
      </c>
      <c r="O21">
        <f>(I21*21)/100</f>
        <v>0</v>
      </c>
      <c r="P21" t="s">
        <v>28</v>
      </c>
    </row>
    <row r="22" spans="1:5" ht="12.75">
      <c r="A22" s="27" t="s">
        <v>54</v>
      </c>
      <c r="E22" s="28" t="s">
        <v>51</v>
      </c>
    </row>
    <row r="23" spans="1:5" ht="38.25">
      <c r="A23" s="29" t="s">
        <v>56</v>
      </c>
      <c r="E23" s="30" t="s">
        <v>810</v>
      </c>
    </row>
    <row r="24" spans="1:5" ht="12.75">
      <c r="A24" t="s">
        <v>58</v>
      </c>
      <c r="E24" s="28" t="s">
        <v>118</v>
      </c>
    </row>
    <row r="25" spans="1:16" ht="12.75">
      <c r="A25" s="17" t="s">
        <v>49</v>
      </c>
      <c r="B25" s="22" t="s">
        <v>39</v>
      </c>
      <c r="C25" s="22" t="s">
        <v>811</v>
      </c>
      <c r="D25" s="17" t="s">
        <v>51</v>
      </c>
      <c r="E25" s="23" t="s">
        <v>812</v>
      </c>
      <c r="F25" s="24" t="s">
        <v>813</v>
      </c>
      <c r="G25" s="25">
        <v>1</v>
      </c>
      <c r="H25" s="26">
        <v>0</v>
      </c>
      <c r="I25" s="26">
        <f>ROUND(ROUND(H25,2)*ROUND(G25,3),2)</f>
        <v>0</v>
      </c>
      <c r="O25">
        <f>(I25*21)/100</f>
        <v>0</v>
      </c>
      <c r="P25" t="s">
        <v>28</v>
      </c>
    </row>
    <row r="26" spans="1:5" ht="12.75">
      <c r="A26" s="27" t="s">
        <v>54</v>
      </c>
      <c r="E26" s="28" t="s">
        <v>51</v>
      </c>
    </row>
    <row r="27" spans="1:5" ht="38.25">
      <c r="A27" s="29" t="s">
        <v>56</v>
      </c>
      <c r="E27" s="30" t="s">
        <v>814</v>
      </c>
    </row>
    <row r="28" spans="1:5" ht="12.75">
      <c r="A28" t="s">
        <v>58</v>
      </c>
      <c r="E28" s="28" t="s">
        <v>70</v>
      </c>
    </row>
    <row r="29" spans="1:16" ht="12.75">
      <c r="A29" s="17" t="s">
        <v>49</v>
      </c>
      <c r="B29" s="22" t="s">
        <v>41</v>
      </c>
      <c r="C29" s="22" t="s">
        <v>815</v>
      </c>
      <c r="D29" s="17" t="s">
        <v>51</v>
      </c>
      <c r="E29" s="23" t="s">
        <v>816</v>
      </c>
      <c r="F29" s="24" t="s">
        <v>53</v>
      </c>
      <c r="G29" s="25">
        <v>1</v>
      </c>
      <c r="H29" s="26">
        <v>0</v>
      </c>
      <c r="I29" s="26">
        <f>ROUND(ROUND(H29,2)*ROUND(G29,3),2)</f>
        <v>0</v>
      </c>
      <c r="O29">
        <f>(I29*21)/100</f>
        <v>0</v>
      </c>
      <c r="P29" t="s">
        <v>28</v>
      </c>
    </row>
    <row r="30" spans="1:5" ht="12.75">
      <c r="A30" s="27" t="s">
        <v>54</v>
      </c>
      <c r="E30" s="28" t="s">
        <v>51</v>
      </c>
    </row>
    <row r="31" spans="1:5" ht="76.5">
      <c r="A31" s="29" t="s">
        <v>56</v>
      </c>
      <c r="E31" s="30" t="s">
        <v>817</v>
      </c>
    </row>
    <row r="32" spans="1:5" ht="12.75">
      <c r="A32" t="s">
        <v>58</v>
      </c>
      <c r="E32" s="28" t="s">
        <v>70</v>
      </c>
    </row>
    <row r="33" spans="1:16" ht="12.75">
      <c r="A33" s="17" t="s">
        <v>49</v>
      </c>
      <c r="B33" s="22" t="s">
        <v>81</v>
      </c>
      <c r="C33" s="22" t="s">
        <v>75</v>
      </c>
      <c r="D33" s="17" t="s">
        <v>51</v>
      </c>
      <c r="E33" s="23" t="s">
        <v>76</v>
      </c>
      <c r="F33" s="24" t="s">
        <v>53</v>
      </c>
      <c r="G33" s="25">
        <v>1</v>
      </c>
      <c r="H33" s="26">
        <v>0</v>
      </c>
      <c r="I33" s="26">
        <f>ROUND(ROUND(H33,2)*ROUND(G33,3),2)</f>
        <v>0</v>
      </c>
      <c r="O33">
        <f>(I33*21)/100</f>
        <v>0</v>
      </c>
      <c r="P33" t="s">
        <v>28</v>
      </c>
    </row>
    <row r="34" spans="1:5" ht="12.75">
      <c r="A34" s="27" t="s">
        <v>54</v>
      </c>
      <c r="E34" s="28" t="s">
        <v>51</v>
      </c>
    </row>
    <row r="35" spans="1:5" ht="51">
      <c r="A35" s="29" t="s">
        <v>56</v>
      </c>
      <c r="E35" s="30" t="s">
        <v>818</v>
      </c>
    </row>
    <row r="36" spans="1:5" ht="12.75">
      <c r="A36" t="s">
        <v>58</v>
      </c>
      <c r="E36" s="28" t="s">
        <v>70</v>
      </c>
    </row>
    <row r="37" spans="1:16" ht="12.75">
      <c r="A37" s="17" t="s">
        <v>49</v>
      </c>
      <c r="B37" s="22" t="s">
        <v>86</v>
      </c>
      <c r="C37" s="22" t="s">
        <v>82</v>
      </c>
      <c r="D37" s="17" t="s">
        <v>51</v>
      </c>
      <c r="E37" s="23" t="s">
        <v>83</v>
      </c>
      <c r="F37" s="24" t="s">
        <v>53</v>
      </c>
      <c r="G37" s="25">
        <v>1</v>
      </c>
      <c r="H37" s="26">
        <v>0</v>
      </c>
      <c r="I37" s="26">
        <f>ROUND(ROUND(H37,2)*ROUND(G37,3),2)</f>
        <v>0</v>
      </c>
      <c r="O37">
        <f>(I37*21)/100</f>
        <v>0</v>
      </c>
      <c r="P37" t="s">
        <v>28</v>
      </c>
    </row>
    <row r="38" spans="1:5" ht="12.75">
      <c r="A38" s="27" t="s">
        <v>54</v>
      </c>
      <c r="E38" s="28" t="s">
        <v>51</v>
      </c>
    </row>
    <row r="39" spans="1:5" ht="51">
      <c r="A39" s="29" t="s">
        <v>56</v>
      </c>
      <c r="E39" s="30" t="s">
        <v>819</v>
      </c>
    </row>
    <row r="40" spans="1:5" ht="76.5">
      <c r="A40" t="s">
        <v>58</v>
      </c>
      <c r="E40" s="28" t="s">
        <v>820</v>
      </c>
    </row>
    <row r="41" spans="1:16" ht="12.75">
      <c r="A41" s="17" t="s">
        <v>49</v>
      </c>
      <c r="B41" s="22" t="s">
        <v>44</v>
      </c>
      <c r="C41" s="22" t="s">
        <v>87</v>
      </c>
      <c r="D41" s="17" t="s">
        <v>51</v>
      </c>
      <c r="E41" s="23" t="s">
        <v>88</v>
      </c>
      <c r="F41" s="24" t="s">
        <v>53</v>
      </c>
      <c r="G41" s="25">
        <v>1</v>
      </c>
      <c r="H41" s="26">
        <v>0</v>
      </c>
      <c r="I41" s="26">
        <f>ROUND(ROUND(H41,2)*ROUND(G41,3),2)</f>
        <v>0</v>
      </c>
      <c r="O41">
        <f>(I41*21)/100</f>
        <v>0</v>
      </c>
      <c r="P41" t="s">
        <v>28</v>
      </c>
    </row>
    <row r="42" spans="1:5" ht="12.75">
      <c r="A42" s="27" t="s">
        <v>54</v>
      </c>
      <c r="E42" s="28" t="s">
        <v>51</v>
      </c>
    </row>
    <row r="43" spans="1:5" ht="102">
      <c r="A43" s="29" t="s">
        <v>56</v>
      </c>
      <c r="E43" s="30" t="s">
        <v>821</v>
      </c>
    </row>
    <row r="44" spans="1:5" ht="12.75">
      <c r="A44" t="s">
        <v>58</v>
      </c>
      <c r="E44" s="28" t="s">
        <v>70</v>
      </c>
    </row>
    <row r="45" spans="1:16" ht="12.75">
      <c r="A45" s="17" t="s">
        <v>49</v>
      </c>
      <c r="B45" s="22" t="s">
        <v>46</v>
      </c>
      <c r="C45" s="22" t="s">
        <v>822</v>
      </c>
      <c r="D45" s="17" t="s">
        <v>51</v>
      </c>
      <c r="E45" s="23" t="s">
        <v>823</v>
      </c>
      <c r="F45" s="24" t="s">
        <v>62</v>
      </c>
      <c r="G45" s="25">
        <v>4</v>
      </c>
      <c r="H45" s="26">
        <v>0</v>
      </c>
      <c r="I45" s="26">
        <f>ROUND(ROUND(H45,2)*ROUND(G45,3),2)</f>
        <v>0</v>
      </c>
      <c r="O45">
        <f>(I45*21)/100</f>
        <v>0</v>
      </c>
      <c r="P45" t="s">
        <v>28</v>
      </c>
    </row>
    <row r="46" spans="1:5" ht="12.75">
      <c r="A46" s="27" t="s">
        <v>54</v>
      </c>
      <c r="E46" s="28" t="s">
        <v>51</v>
      </c>
    </row>
    <row r="47" spans="1:5" ht="63.75">
      <c r="A47" s="29" t="s">
        <v>56</v>
      </c>
      <c r="E47" s="30" t="s">
        <v>824</v>
      </c>
    </row>
    <row r="48" spans="1:5" ht="12.75">
      <c r="A48" t="s">
        <v>58</v>
      </c>
      <c r="E48" s="28" t="s">
        <v>825</v>
      </c>
    </row>
    <row r="49" spans="1:16" ht="12.75">
      <c r="A49" s="17" t="s">
        <v>49</v>
      </c>
      <c r="B49" s="22" t="s">
        <v>97</v>
      </c>
      <c r="C49" s="22" t="s">
        <v>826</v>
      </c>
      <c r="D49" s="17" t="s">
        <v>51</v>
      </c>
      <c r="E49" s="23" t="s">
        <v>827</v>
      </c>
      <c r="F49" s="24" t="s">
        <v>138</v>
      </c>
      <c r="G49" s="25">
        <v>63.01</v>
      </c>
      <c r="H49" s="26">
        <v>0</v>
      </c>
      <c r="I49" s="26">
        <f>ROUND(ROUND(H49,2)*ROUND(G49,3),2)</f>
        <v>0</v>
      </c>
      <c r="O49">
        <f>(I49*21)/100</f>
        <v>0</v>
      </c>
      <c r="P49" t="s">
        <v>28</v>
      </c>
    </row>
    <row r="50" spans="1:5" ht="12.75">
      <c r="A50" s="27" t="s">
        <v>54</v>
      </c>
      <c r="E50" s="28" t="s">
        <v>51</v>
      </c>
    </row>
    <row r="51" spans="1:5" ht="89.25">
      <c r="A51" s="29" t="s">
        <v>56</v>
      </c>
      <c r="E51" s="30" t="s">
        <v>828</v>
      </c>
    </row>
    <row r="52" spans="1:5" ht="76.5">
      <c r="A52" t="s">
        <v>58</v>
      </c>
      <c r="E52" s="28" t="s">
        <v>687</v>
      </c>
    </row>
    <row r="53" spans="1:18" ht="12.75" customHeight="1">
      <c r="A53" s="5" t="s">
        <v>47</v>
      </c>
      <c r="B53" s="5"/>
      <c r="C53" s="32" t="s">
        <v>33</v>
      </c>
      <c r="D53" s="5"/>
      <c r="E53" s="20" t="s">
        <v>135</v>
      </c>
      <c r="F53" s="5"/>
      <c r="G53" s="5"/>
      <c r="H53" s="5"/>
      <c r="I53" s="33">
        <f>0+Q53</f>
        <v>0</v>
      </c>
      <c r="O53">
        <f>0+R53</f>
        <v>0</v>
      </c>
      <c r="Q53">
        <f>0+I54+I58+I62+I66+I70+I74+I78+I82+I86+I90+I94</f>
        <v>0</v>
      </c>
      <c r="R53">
        <f>0+O54+O58+O62+O66+O70+O74+O78+O82+O86+O90+O94</f>
        <v>0</v>
      </c>
    </row>
    <row r="54" spans="1:16" ht="12.75">
      <c r="A54" s="17" t="s">
        <v>49</v>
      </c>
      <c r="B54" s="22" t="s">
        <v>104</v>
      </c>
      <c r="C54" s="22" t="s">
        <v>829</v>
      </c>
      <c r="D54" s="17" t="s">
        <v>51</v>
      </c>
      <c r="E54" s="23" t="s">
        <v>830</v>
      </c>
      <c r="F54" s="24" t="s">
        <v>190</v>
      </c>
      <c r="G54" s="25">
        <v>80</v>
      </c>
      <c r="H54" s="26">
        <v>0</v>
      </c>
      <c r="I54" s="26">
        <f>ROUND(ROUND(H54,2)*ROUND(G54,3),2)</f>
        <v>0</v>
      </c>
      <c r="O54">
        <f>(I54*21)/100</f>
        <v>0</v>
      </c>
      <c r="P54" t="s">
        <v>28</v>
      </c>
    </row>
    <row r="55" spans="1:5" ht="12.75">
      <c r="A55" s="27" t="s">
        <v>54</v>
      </c>
      <c r="E55" s="28" t="s">
        <v>51</v>
      </c>
    </row>
    <row r="56" spans="1:5" ht="165.75">
      <c r="A56" s="29" t="s">
        <v>56</v>
      </c>
      <c r="E56" s="30" t="s">
        <v>831</v>
      </c>
    </row>
    <row r="57" spans="1:5" ht="12.75">
      <c r="A57" t="s">
        <v>58</v>
      </c>
      <c r="E57" s="28" t="s">
        <v>832</v>
      </c>
    </row>
    <row r="58" spans="1:16" ht="25.5">
      <c r="A58" s="17" t="s">
        <v>49</v>
      </c>
      <c r="B58" s="22" t="s">
        <v>108</v>
      </c>
      <c r="C58" s="22" t="s">
        <v>212</v>
      </c>
      <c r="D58" s="17" t="s">
        <v>51</v>
      </c>
      <c r="E58" s="23" t="s">
        <v>213</v>
      </c>
      <c r="F58" s="24" t="s">
        <v>161</v>
      </c>
      <c r="G58" s="25">
        <v>76.912</v>
      </c>
      <c r="H58" s="26">
        <v>0</v>
      </c>
      <c r="I58" s="26">
        <f>ROUND(ROUND(H58,2)*ROUND(G58,3),2)</f>
        <v>0</v>
      </c>
      <c r="O58">
        <f>(I58*21)/100</f>
        <v>0</v>
      </c>
      <c r="P58" t="s">
        <v>28</v>
      </c>
    </row>
    <row r="59" spans="1:5" ht="12.75">
      <c r="A59" s="27" t="s">
        <v>54</v>
      </c>
      <c r="E59" s="28" t="s">
        <v>51</v>
      </c>
    </row>
    <row r="60" spans="1:5" ht="191.25">
      <c r="A60" s="29" t="s">
        <v>56</v>
      </c>
      <c r="E60" s="30" t="s">
        <v>833</v>
      </c>
    </row>
    <row r="61" spans="1:5" ht="63.75">
      <c r="A61" t="s">
        <v>58</v>
      </c>
      <c r="E61" s="28" t="s">
        <v>141</v>
      </c>
    </row>
    <row r="62" spans="1:16" ht="25.5">
      <c r="A62" s="17" t="s">
        <v>49</v>
      </c>
      <c r="B62" s="22" t="s">
        <v>179</v>
      </c>
      <c r="C62" s="22" t="s">
        <v>834</v>
      </c>
      <c r="D62" s="17" t="s">
        <v>51</v>
      </c>
      <c r="E62" s="23" t="s">
        <v>835</v>
      </c>
      <c r="F62" s="24" t="s">
        <v>138</v>
      </c>
      <c r="G62" s="25">
        <v>120</v>
      </c>
      <c r="H62" s="26">
        <v>0</v>
      </c>
      <c r="I62" s="26">
        <f>ROUND(ROUND(H62,2)*ROUND(G62,3),2)</f>
        <v>0</v>
      </c>
      <c r="O62">
        <f>(I62*21)/100</f>
        <v>0</v>
      </c>
      <c r="P62" t="s">
        <v>28</v>
      </c>
    </row>
    <row r="63" spans="1:5" ht="12.75">
      <c r="A63" s="27" t="s">
        <v>54</v>
      </c>
      <c r="E63" s="28" t="s">
        <v>51</v>
      </c>
    </row>
    <row r="64" spans="1:5" ht="102">
      <c r="A64" s="29" t="s">
        <v>56</v>
      </c>
      <c r="E64" s="30" t="s">
        <v>836</v>
      </c>
    </row>
    <row r="65" spans="1:5" ht="25.5">
      <c r="A65" t="s">
        <v>58</v>
      </c>
      <c r="E65" s="28" t="s">
        <v>837</v>
      </c>
    </row>
    <row r="66" spans="1:16" ht="25.5">
      <c r="A66" s="17" t="s">
        <v>49</v>
      </c>
      <c r="B66" s="22" t="s">
        <v>183</v>
      </c>
      <c r="C66" s="22" t="s">
        <v>838</v>
      </c>
      <c r="D66" s="17" t="s">
        <v>51</v>
      </c>
      <c r="E66" s="23" t="s">
        <v>839</v>
      </c>
      <c r="F66" s="24" t="s">
        <v>138</v>
      </c>
      <c r="G66" s="25">
        <v>19.8</v>
      </c>
      <c r="H66" s="26">
        <v>0</v>
      </c>
      <c r="I66" s="26">
        <f>ROUND(ROUND(H66,2)*ROUND(G66,3),2)</f>
        <v>0</v>
      </c>
      <c r="O66">
        <f>(I66*21)/100</f>
        <v>0</v>
      </c>
      <c r="P66" t="s">
        <v>28</v>
      </c>
    </row>
    <row r="67" spans="1:5" ht="12.75">
      <c r="A67" s="27" t="s">
        <v>54</v>
      </c>
      <c r="E67" s="28" t="s">
        <v>51</v>
      </c>
    </row>
    <row r="68" spans="1:5" ht="191.25">
      <c r="A68" s="29" t="s">
        <v>56</v>
      </c>
      <c r="E68" s="30" t="s">
        <v>840</v>
      </c>
    </row>
    <row r="69" spans="1:5" ht="25.5">
      <c r="A69" t="s">
        <v>58</v>
      </c>
      <c r="E69" s="28" t="s">
        <v>837</v>
      </c>
    </row>
    <row r="70" spans="1:16" ht="12.75">
      <c r="A70" s="17" t="s">
        <v>49</v>
      </c>
      <c r="B70" s="22" t="s">
        <v>187</v>
      </c>
      <c r="C70" s="22" t="s">
        <v>841</v>
      </c>
      <c r="D70" s="17" t="s">
        <v>51</v>
      </c>
      <c r="E70" s="23" t="s">
        <v>842</v>
      </c>
      <c r="F70" s="24" t="s">
        <v>161</v>
      </c>
      <c r="G70" s="25">
        <v>8</v>
      </c>
      <c r="H70" s="26">
        <v>0</v>
      </c>
      <c r="I70" s="26">
        <f>ROUND(ROUND(H70,2)*ROUND(G70,3),2)</f>
        <v>0</v>
      </c>
      <c r="O70">
        <f>(I70*21)/100</f>
        <v>0</v>
      </c>
      <c r="P70" t="s">
        <v>28</v>
      </c>
    </row>
    <row r="71" spans="1:5" ht="12.75">
      <c r="A71" s="27" t="s">
        <v>54</v>
      </c>
      <c r="E71" s="28" t="s">
        <v>51</v>
      </c>
    </row>
    <row r="72" spans="1:5" ht="102">
      <c r="A72" s="29" t="s">
        <v>56</v>
      </c>
      <c r="E72" s="30" t="s">
        <v>843</v>
      </c>
    </row>
    <row r="73" spans="1:5" ht="38.25">
      <c r="A73" t="s">
        <v>58</v>
      </c>
      <c r="E73" s="28" t="s">
        <v>844</v>
      </c>
    </row>
    <row r="74" spans="1:16" ht="25.5">
      <c r="A74" s="17" t="s">
        <v>49</v>
      </c>
      <c r="B74" s="22" t="s">
        <v>251</v>
      </c>
      <c r="C74" s="22" t="s">
        <v>353</v>
      </c>
      <c r="D74" s="17" t="s">
        <v>51</v>
      </c>
      <c r="E74" s="23" t="s">
        <v>354</v>
      </c>
      <c r="F74" s="24" t="s">
        <v>161</v>
      </c>
      <c r="G74" s="25">
        <v>578.63</v>
      </c>
      <c r="H74" s="26">
        <v>0</v>
      </c>
      <c r="I74" s="26">
        <f>ROUND(ROUND(H74,2)*ROUND(G74,3),2)</f>
        <v>0</v>
      </c>
      <c r="O74">
        <f>(I74*21)/100</f>
        <v>0</v>
      </c>
      <c r="P74" t="s">
        <v>28</v>
      </c>
    </row>
    <row r="75" spans="1:5" ht="12.75">
      <c r="A75" s="27" t="s">
        <v>54</v>
      </c>
      <c r="E75" s="28" t="s">
        <v>51</v>
      </c>
    </row>
    <row r="76" spans="1:5" ht="229.5">
      <c r="A76" s="29" t="s">
        <v>56</v>
      </c>
      <c r="E76" s="30" t="s">
        <v>845</v>
      </c>
    </row>
    <row r="77" spans="1:5" ht="318.75">
      <c r="A77" t="s">
        <v>58</v>
      </c>
      <c r="E77" s="28" t="s">
        <v>356</v>
      </c>
    </row>
    <row r="78" spans="1:16" ht="12.75">
      <c r="A78" s="17" t="s">
        <v>49</v>
      </c>
      <c r="B78" s="22" t="s">
        <v>256</v>
      </c>
      <c r="C78" s="22" t="s">
        <v>360</v>
      </c>
      <c r="D78" s="17" t="s">
        <v>51</v>
      </c>
      <c r="E78" s="23" t="s">
        <v>361</v>
      </c>
      <c r="F78" s="24" t="s">
        <v>161</v>
      </c>
      <c r="G78" s="25">
        <v>262.44</v>
      </c>
      <c r="H78" s="26">
        <v>0</v>
      </c>
      <c r="I78" s="26">
        <f>ROUND(ROUND(H78,2)*ROUND(G78,3),2)</f>
        <v>0</v>
      </c>
      <c r="O78">
        <f>(I78*21)/100</f>
        <v>0</v>
      </c>
      <c r="P78" t="s">
        <v>28</v>
      </c>
    </row>
    <row r="79" spans="1:5" ht="12.75">
      <c r="A79" s="27" t="s">
        <v>54</v>
      </c>
      <c r="E79" s="28" t="s">
        <v>51</v>
      </c>
    </row>
    <row r="80" spans="1:5" ht="178.5">
      <c r="A80" s="29" t="s">
        <v>56</v>
      </c>
      <c r="E80" s="30" t="s">
        <v>846</v>
      </c>
    </row>
    <row r="81" spans="1:5" ht="255">
      <c r="A81" t="s">
        <v>58</v>
      </c>
      <c r="E81" s="28" t="s">
        <v>847</v>
      </c>
    </row>
    <row r="82" spans="1:16" ht="12.75">
      <c r="A82" s="17" t="s">
        <v>49</v>
      </c>
      <c r="B82" s="22" t="s">
        <v>261</v>
      </c>
      <c r="C82" s="22" t="s">
        <v>360</v>
      </c>
      <c r="D82" s="17" t="s">
        <v>27</v>
      </c>
      <c r="E82" s="23" t="s">
        <v>361</v>
      </c>
      <c r="F82" s="24" t="s">
        <v>161</v>
      </c>
      <c r="G82" s="25">
        <v>30</v>
      </c>
      <c r="H82" s="26">
        <v>0</v>
      </c>
      <c r="I82" s="26">
        <f>ROUND(ROUND(H82,2)*ROUND(G82,3),2)</f>
        <v>0</v>
      </c>
      <c r="O82">
        <f>(I82*21)/100</f>
        <v>0</v>
      </c>
      <c r="P82" t="s">
        <v>28</v>
      </c>
    </row>
    <row r="83" spans="1:5" ht="12.75">
      <c r="A83" s="27" t="s">
        <v>54</v>
      </c>
      <c r="E83" s="28" t="s">
        <v>51</v>
      </c>
    </row>
    <row r="84" spans="1:5" ht="76.5">
      <c r="A84" s="29" t="s">
        <v>56</v>
      </c>
      <c r="E84" s="30" t="s">
        <v>848</v>
      </c>
    </row>
    <row r="85" spans="1:5" ht="229.5">
      <c r="A85" t="s">
        <v>58</v>
      </c>
      <c r="E85" s="28" t="s">
        <v>364</v>
      </c>
    </row>
    <row r="86" spans="1:16" ht="12.75">
      <c r="A86" s="17" t="s">
        <v>49</v>
      </c>
      <c r="B86" s="22" t="s">
        <v>265</v>
      </c>
      <c r="C86" s="22" t="s">
        <v>849</v>
      </c>
      <c r="D86" s="17" t="s">
        <v>51</v>
      </c>
      <c r="E86" s="23" t="s">
        <v>850</v>
      </c>
      <c r="F86" s="24" t="s">
        <v>190</v>
      </c>
      <c r="G86" s="25">
        <v>80</v>
      </c>
      <c r="H86" s="26">
        <v>0</v>
      </c>
      <c r="I86" s="26">
        <f>ROUND(ROUND(H86,2)*ROUND(G86,3),2)</f>
        <v>0</v>
      </c>
      <c r="O86">
        <f>(I86*21)/100</f>
        <v>0</v>
      </c>
      <c r="P86" t="s">
        <v>28</v>
      </c>
    </row>
    <row r="87" spans="1:5" ht="12.75">
      <c r="A87" s="27" t="s">
        <v>54</v>
      </c>
      <c r="E87" s="28" t="s">
        <v>51</v>
      </c>
    </row>
    <row r="88" spans="1:5" ht="102">
      <c r="A88" s="29" t="s">
        <v>56</v>
      </c>
      <c r="E88" s="30" t="s">
        <v>851</v>
      </c>
    </row>
    <row r="89" spans="1:5" ht="38.25">
      <c r="A89" t="s">
        <v>58</v>
      </c>
      <c r="E89" s="28" t="s">
        <v>852</v>
      </c>
    </row>
    <row r="90" spans="1:16" ht="12.75">
      <c r="A90" s="17" t="s">
        <v>49</v>
      </c>
      <c r="B90" s="22" t="s">
        <v>269</v>
      </c>
      <c r="C90" s="22" t="s">
        <v>853</v>
      </c>
      <c r="D90" s="17" t="s">
        <v>51</v>
      </c>
      <c r="E90" s="23" t="s">
        <v>854</v>
      </c>
      <c r="F90" s="24" t="s">
        <v>190</v>
      </c>
      <c r="G90" s="25">
        <v>80</v>
      </c>
      <c r="H90" s="26">
        <v>0</v>
      </c>
      <c r="I90" s="26">
        <f>ROUND(ROUND(H90,2)*ROUND(G90,3),2)</f>
        <v>0</v>
      </c>
      <c r="O90">
        <f>(I90*21)/100</f>
        <v>0</v>
      </c>
      <c r="P90" t="s">
        <v>28</v>
      </c>
    </row>
    <row r="91" spans="1:5" ht="12.75">
      <c r="A91" s="27" t="s">
        <v>54</v>
      </c>
      <c r="E91" s="28" t="s">
        <v>51</v>
      </c>
    </row>
    <row r="92" spans="1:5" ht="102">
      <c r="A92" s="29" t="s">
        <v>56</v>
      </c>
      <c r="E92" s="30" t="s">
        <v>855</v>
      </c>
    </row>
    <row r="93" spans="1:5" ht="25.5">
      <c r="A93" t="s">
        <v>58</v>
      </c>
      <c r="E93" s="28" t="s">
        <v>856</v>
      </c>
    </row>
    <row r="94" spans="1:16" ht="12.75">
      <c r="A94" s="17" t="s">
        <v>49</v>
      </c>
      <c r="B94" s="22" t="s">
        <v>274</v>
      </c>
      <c r="C94" s="22" t="s">
        <v>857</v>
      </c>
      <c r="D94" s="17" t="s">
        <v>51</v>
      </c>
      <c r="E94" s="23" t="s">
        <v>858</v>
      </c>
      <c r="F94" s="24" t="s">
        <v>190</v>
      </c>
      <c r="G94" s="25">
        <v>80</v>
      </c>
      <c r="H94" s="26">
        <v>0</v>
      </c>
      <c r="I94" s="26">
        <f>ROUND(ROUND(H94,2)*ROUND(G94,3),2)</f>
        <v>0</v>
      </c>
      <c r="O94">
        <f>(I94*21)/100</f>
        <v>0</v>
      </c>
      <c r="P94" t="s">
        <v>28</v>
      </c>
    </row>
    <row r="95" spans="1:5" ht="12.75">
      <c r="A95" s="27" t="s">
        <v>54</v>
      </c>
      <c r="E95" s="28" t="s">
        <v>51</v>
      </c>
    </row>
    <row r="96" spans="1:5" ht="102">
      <c r="A96" s="29" t="s">
        <v>56</v>
      </c>
      <c r="E96" s="30" t="s">
        <v>859</v>
      </c>
    </row>
    <row r="97" spans="1:5" ht="38.25">
      <c r="A97" t="s">
        <v>58</v>
      </c>
      <c r="E97" s="28" t="s">
        <v>860</v>
      </c>
    </row>
    <row r="98" spans="1:18" ht="12.75" customHeight="1">
      <c r="A98" s="5" t="s">
        <v>47</v>
      </c>
      <c r="B98" s="5"/>
      <c r="C98" s="32" t="s">
        <v>28</v>
      </c>
      <c r="D98" s="5"/>
      <c r="E98" s="20" t="s">
        <v>223</v>
      </c>
      <c r="F98" s="5"/>
      <c r="G98" s="5"/>
      <c r="H98" s="5"/>
      <c r="I98" s="33">
        <f>0+Q98</f>
        <v>0</v>
      </c>
      <c r="O98">
        <f>0+R98</f>
        <v>0</v>
      </c>
      <c r="Q98">
        <f>0+I99+I103+I107+I111+I115+I119</f>
        <v>0</v>
      </c>
      <c r="R98">
        <f>0+O99+O103+O107+O111+O115+O119</f>
        <v>0</v>
      </c>
    </row>
    <row r="99" spans="1:16" ht="12.75">
      <c r="A99" s="17" t="s">
        <v>49</v>
      </c>
      <c r="B99" s="22" t="s">
        <v>279</v>
      </c>
      <c r="C99" s="22" t="s">
        <v>861</v>
      </c>
      <c r="D99" s="17" t="s">
        <v>51</v>
      </c>
      <c r="E99" s="23" t="s">
        <v>862</v>
      </c>
      <c r="F99" s="24" t="s">
        <v>161</v>
      </c>
      <c r="G99" s="25">
        <v>7.849</v>
      </c>
      <c r="H99" s="26">
        <v>0</v>
      </c>
      <c r="I99" s="26">
        <f>ROUND(ROUND(H99,2)*ROUND(G99,3),2)</f>
        <v>0</v>
      </c>
      <c r="O99">
        <f>(I99*21)/100</f>
        <v>0</v>
      </c>
      <c r="P99" t="s">
        <v>28</v>
      </c>
    </row>
    <row r="100" spans="1:5" ht="12.75">
      <c r="A100" s="27" t="s">
        <v>54</v>
      </c>
      <c r="E100" s="28" t="s">
        <v>51</v>
      </c>
    </row>
    <row r="101" spans="1:5" ht="204">
      <c r="A101" s="29" t="s">
        <v>56</v>
      </c>
      <c r="E101" s="30" t="s">
        <v>863</v>
      </c>
    </row>
    <row r="102" spans="1:5" ht="51">
      <c r="A102" t="s">
        <v>58</v>
      </c>
      <c r="E102" s="28" t="s">
        <v>864</v>
      </c>
    </row>
    <row r="103" spans="1:16" ht="12.75">
      <c r="A103" s="17" t="s">
        <v>49</v>
      </c>
      <c r="B103" s="22" t="s">
        <v>282</v>
      </c>
      <c r="C103" s="22" t="s">
        <v>865</v>
      </c>
      <c r="D103" s="17" t="s">
        <v>51</v>
      </c>
      <c r="E103" s="23" t="s">
        <v>866</v>
      </c>
      <c r="F103" s="24" t="s">
        <v>161</v>
      </c>
      <c r="G103" s="25">
        <v>2.035</v>
      </c>
      <c r="H103" s="26">
        <v>0</v>
      </c>
      <c r="I103" s="26">
        <f>ROUND(ROUND(H103,2)*ROUND(G103,3),2)</f>
        <v>0</v>
      </c>
      <c r="O103">
        <f>(I103*21)/100</f>
        <v>0</v>
      </c>
      <c r="P103" t="s">
        <v>28</v>
      </c>
    </row>
    <row r="104" spans="1:5" ht="12.75">
      <c r="A104" s="27" t="s">
        <v>54</v>
      </c>
      <c r="E104" s="28" t="s">
        <v>51</v>
      </c>
    </row>
    <row r="105" spans="1:5" ht="102">
      <c r="A105" s="29" t="s">
        <v>56</v>
      </c>
      <c r="E105" s="30" t="s">
        <v>867</v>
      </c>
    </row>
    <row r="106" spans="1:5" ht="51">
      <c r="A106" t="s">
        <v>58</v>
      </c>
      <c r="E106" s="28" t="s">
        <v>868</v>
      </c>
    </row>
    <row r="107" spans="1:16" ht="12.75">
      <c r="A107" s="17" t="s">
        <v>49</v>
      </c>
      <c r="B107" s="22" t="s">
        <v>286</v>
      </c>
      <c r="C107" s="22" t="s">
        <v>869</v>
      </c>
      <c r="D107" s="17" t="s">
        <v>51</v>
      </c>
      <c r="E107" s="23" t="s">
        <v>870</v>
      </c>
      <c r="F107" s="24" t="s">
        <v>126</v>
      </c>
      <c r="G107" s="25">
        <v>2.03</v>
      </c>
      <c r="H107" s="26">
        <v>0</v>
      </c>
      <c r="I107" s="26">
        <f>ROUND(ROUND(H107,2)*ROUND(G107,3),2)</f>
        <v>0</v>
      </c>
      <c r="O107">
        <f>(I107*21)/100</f>
        <v>0</v>
      </c>
      <c r="P107" t="s">
        <v>28</v>
      </c>
    </row>
    <row r="108" spans="1:5" ht="12.75">
      <c r="A108" s="27" t="s">
        <v>54</v>
      </c>
      <c r="E108" s="28" t="s">
        <v>51</v>
      </c>
    </row>
    <row r="109" spans="1:5" ht="114.75">
      <c r="A109" s="29" t="s">
        <v>56</v>
      </c>
      <c r="E109" s="30" t="s">
        <v>871</v>
      </c>
    </row>
    <row r="110" spans="1:5" ht="38.25">
      <c r="A110" t="s">
        <v>58</v>
      </c>
      <c r="E110" s="28" t="s">
        <v>872</v>
      </c>
    </row>
    <row r="111" spans="1:16" ht="12.75">
      <c r="A111" s="17" t="s">
        <v>49</v>
      </c>
      <c r="B111" s="22" t="s">
        <v>290</v>
      </c>
      <c r="C111" s="22" t="s">
        <v>873</v>
      </c>
      <c r="D111" s="17" t="s">
        <v>51</v>
      </c>
      <c r="E111" s="23" t="s">
        <v>874</v>
      </c>
      <c r="F111" s="24" t="s">
        <v>190</v>
      </c>
      <c r="G111" s="25">
        <v>21</v>
      </c>
      <c r="H111" s="26">
        <v>0</v>
      </c>
      <c r="I111" s="26">
        <f>ROUND(ROUND(H111,2)*ROUND(G111,3),2)</f>
        <v>0</v>
      </c>
      <c r="O111">
        <f>(I111*21)/100</f>
        <v>0</v>
      </c>
      <c r="P111" t="s">
        <v>28</v>
      </c>
    </row>
    <row r="112" spans="1:5" ht="12.75">
      <c r="A112" s="27" t="s">
        <v>54</v>
      </c>
      <c r="E112" s="28" t="s">
        <v>51</v>
      </c>
    </row>
    <row r="113" spans="1:5" ht="63.75">
      <c r="A113" s="29" t="s">
        <v>56</v>
      </c>
      <c r="E113" s="30" t="s">
        <v>875</v>
      </c>
    </row>
    <row r="114" spans="1:5" ht="25.5">
      <c r="A114" t="s">
        <v>58</v>
      </c>
      <c r="E114" s="28" t="s">
        <v>876</v>
      </c>
    </row>
    <row r="115" spans="1:16" ht="25.5">
      <c r="A115" s="17" t="s">
        <v>49</v>
      </c>
      <c r="B115" s="22" t="s">
        <v>570</v>
      </c>
      <c r="C115" s="22" t="s">
        <v>877</v>
      </c>
      <c r="D115" s="17" t="s">
        <v>51</v>
      </c>
      <c r="E115" s="23" t="s">
        <v>878</v>
      </c>
      <c r="F115" s="24" t="s">
        <v>73</v>
      </c>
      <c r="G115" s="25">
        <v>9768</v>
      </c>
      <c r="H115" s="26">
        <v>0</v>
      </c>
      <c r="I115" s="26">
        <f>ROUND(ROUND(H115,2)*ROUND(G115,3),2)</f>
        <v>0</v>
      </c>
      <c r="O115">
        <f>(I115*21)/100</f>
        <v>0</v>
      </c>
      <c r="P115" t="s">
        <v>28</v>
      </c>
    </row>
    <row r="116" spans="1:5" ht="12.75">
      <c r="A116" s="27" t="s">
        <v>54</v>
      </c>
      <c r="E116" s="28" t="s">
        <v>51</v>
      </c>
    </row>
    <row r="117" spans="1:5" ht="153">
      <c r="A117" s="29" t="s">
        <v>56</v>
      </c>
      <c r="E117" s="30" t="s">
        <v>879</v>
      </c>
    </row>
    <row r="118" spans="1:5" ht="63.75">
      <c r="A118" t="s">
        <v>58</v>
      </c>
      <c r="E118" s="28" t="s">
        <v>880</v>
      </c>
    </row>
    <row r="119" spans="1:16" ht="25.5">
      <c r="A119" s="17" t="s">
        <v>49</v>
      </c>
      <c r="B119" s="22" t="s">
        <v>574</v>
      </c>
      <c r="C119" s="22" t="s">
        <v>881</v>
      </c>
      <c r="D119" s="17" t="s">
        <v>51</v>
      </c>
      <c r="E119" s="23" t="s">
        <v>882</v>
      </c>
      <c r="F119" s="24" t="s">
        <v>73</v>
      </c>
      <c r="G119" s="25">
        <v>204</v>
      </c>
      <c r="H119" s="26">
        <v>0</v>
      </c>
      <c r="I119" s="26">
        <f>ROUND(ROUND(H119,2)*ROUND(G119,3),2)</f>
        <v>0</v>
      </c>
      <c r="O119">
        <f>(I119*21)/100</f>
        <v>0</v>
      </c>
      <c r="P119" t="s">
        <v>28</v>
      </c>
    </row>
    <row r="120" spans="1:5" ht="12.75">
      <c r="A120" s="27" t="s">
        <v>54</v>
      </c>
      <c r="E120" s="28" t="s">
        <v>51</v>
      </c>
    </row>
    <row r="121" spans="1:5" ht="127.5">
      <c r="A121" s="29" t="s">
        <v>56</v>
      </c>
      <c r="E121" s="30" t="s">
        <v>883</v>
      </c>
    </row>
    <row r="122" spans="1:5" ht="63.75">
      <c r="A122" t="s">
        <v>58</v>
      </c>
      <c r="E122" s="28" t="s">
        <v>880</v>
      </c>
    </row>
    <row r="123" spans="1:18" ht="12.75" customHeight="1">
      <c r="A123" s="5" t="s">
        <v>47</v>
      </c>
      <c r="B123" s="5"/>
      <c r="C123" s="32" t="s">
        <v>27</v>
      </c>
      <c r="D123" s="5"/>
      <c r="E123" s="20" t="s">
        <v>884</v>
      </c>
      <c r="F123" s="5"/>
      <c r="G123" s="5"/>
      <c r="H123" s="5"/>
      <c r="I123" s="33">
        <f>0+Q123</f>
        <v>0</v>
      </c>
      <c r="O123">
        <f>0+R123</f>
        <v>0</v>
      </c>
      <c r="Q123">
        <f>0+I124+I128+I132+I136+I140+I144+I148+I152</f>
        <v>0</v>
      </c>
      <c r="R123">
        <f>0+O124+O128+O132+O136+O140+O144+O148+O152</f>
        <v>0</v>
      </c>
    </row>
    <row r="124" spans="1:16" ht="12.75">
      <c r="A124" s="17" t="s">
        <v>49</v>
      </c>
      <c r="B124" s="22" t="s">
        <v>576</v>
      </c>
      <c r="C124" s="22" t="s">
        <v>885</v>
      </c>
      <c r="D124" s="17" t="s">
        <v>51</v>
      </c>
      <c r="E124" s="23" t="s">
        <v>886</v>
      </c>
      <c r="F124" s="24" t="s">
        <v>161</v>
      </c>
      <c r="G124" s="25">
        <v>68.955</v>
      </c>
      <c r="H124" s="26">
        <v>0</v>
      </c>
      <c r="I124" s="26">
        <f>ROUND(ROUND(H124,2)*ROUND(G124,3),2)</f>
        <v>0</v>
      </c>
      <c r="O124">
        <f>(I124*21)/100</f>
        <v>0</v>
      </c>
      <c r="P124" t="s">
        <v>28</v>
      </c>
    </row>
    <row r="125" spans="1:5" ht="12.75">
      <c r="A125" s="27" t="s">
        <v>54</v>
      </c>
      <c r="E125" s="28" t="s">
        <v>51</v>
      </c>
    </row>
    <row r="126" spans="1:5" ht="344.25">
      <c r="A126" s="29" t="s">
        <v>56</v>
      </c>
      <c r="E126" s="30" t="s">
        <v>887</v>
      </c>
    </row>
    <row r="127" spans="1:5" ht="382.5">
      <c r="A127" t="s">
        <v>58</v>
      </c>
      <c r="E127" s="28" t="s">
        <v>888</v>
      </c>
    </row>
    <row r="128" spans="1:16" ht="12.75">
      <c r="A128" s="17" t="s">
        <v>49</v>
      </c>
      <c r="B128" s="22" t="s">
        <v>578</v>
      </c>
      <c r="C128" s="22" t="s">
        <v>889</v>
      </c>
      <c r="D128" s="17" t="s">
        <v>51</v>
      </c>
      <c r="E128" s="23" t="s">
        <v>890</v>
      </c>
      <c r="F128" s="24" t="s">
        <v>126</v>
      </c>
      <c r="G128" s="25">
        <v>15.86</v>
      </c>
      <c r="H128" s="26">
        <v>0</v>
      </c>
      <c r="I128" s="26">
        <f>ROUND(ROUND(H128,2)*ROUND(G128,3),2)</f>
        <v>0</v>
      </c>
      <c r="O128">
        <f>(I128*21)/100</f>
        <v>0</v>
      </c>
      <c r="P128" t="s">
        <v>28</v>
      </c>
    </row>
    <row r="129" spans="1:5" ht="12.75">
      <c r="A129" s="27" t="s">
        <v>54</v>
      </c>
      <c r="E129" s="28" t="s">
        <v>51</v>
      </c>
    </row>
    <row r="130" spans="1:5" ht="102">
      <c r="A130" s="29" t="s">
        <v>56</v>
      </c>
      <c r="E130" s="30" t="s">
        <v>891</v>
      </c>
    </row>
    <row r="131" spans="1:5" ht="242.25">
      <c r="A131" t="s">
        <v>58</v>
      </c>
      <c r="E131" s="28" t="s">
        <v>892</v>
      </c>
    </row>
    <row r="132" spans="1:16" ht="12.75">
      <c r="A132" s="17" t="s">
        <v>49</v>
      </c>
      <c r="B132" s="22" t="s">
        <v>580</v>
      </c>
      <c r="C132" s="22" t="s">
        <v>893</v>
      </c>
      <c r="D132" s="17" t="s">
        <v>51</v>
      </c>
      <c r="E132" s="23" t="s">
        <v>894</v>
      </c>
      <c r="F132" s="24" t="s">
        <v>161</v>
      </c>
      <c r="G132" s="25">
        <v>95.567</v>
      </c>
      <c r="H132" s="26">
        <v>0</v>
      </c>
      <c r="I132" s="26">
        <f>ROUND(ROUND(H132,2)*ROUND(G132,3),2)</f>
        <v>0</v>
      </c>
      <c r="O132">
        <f>(I132*21)/100</f>
        <v>0</v>
      </c>
      <c r="P132" t="s">
        <v>28</v>
      </c>
    </row>
    <row r="133" spans="1:5" ht="12.75">
      <c r="A133" s="27" t="s">
        <v>54</v>
      </c>
      <c r="E133" s="28" t="s">
        <v>51</v>
      </c>
    </row>
    <row r="134" spans="1:5" ht="409.5">
      <c r="A134" s="29" t="s">
        <v>56</v>
      </c>
      <c r="E134" s="30" t="s">
        <v>895</v>
      </c>
    </row>
    <row r="135" spans="1:5" ht="369.75">
      <c r="A135" t="s">
        <v>58</v>
      </c>
      <c r="E135" s="28" t="s">
        <v>896</v>
      </c>
    </row>
    <row r="136" spans="1:16" ht="12.75">
      <c r="A136" s="17" t="s">
        <v>49</v>
      </c>
      <c r="B136" s="22" t="s">
        <v>582</v>
      </c>
      <c r="C136" s="22" t="s">
        <v>897</v>
      </c>
      <c r="D136" s="17" t="s">
        <v>51</v>
      </c>
      <c r="E136" s="23" t="s">
        <v>898</v>
      </c>
      <c r="F136" s="24" t="s">
        <v>126</v>
      </c>
      <c r="G136" s="25">
        <v>15.218</v>
      </c>
      <c r="H136" s="26">
        <v>0</v>
      </c>
      <c r="I136" s="26">
        <f>ROUND(ROUND(H136,2)*ROUND(G136,3),2)</f>
        <v>0</v>
      </c>
      <c r="O136">
        <f>(I136*21)/100</f>
        <v>0</v>
      </c>
      <c r="P136" t="s">
        <v>28</v>
      </c>
    </row>
    <row r="137" spans="1:5" ht="12.75">
      <c r="A137" s="27" t="s">
        <v>54</v>
      </c>
      <c r="E137" s="28" t="s">
        <v>51</v>
      </c>
    </row>
    <row r="138" spans="1:5" ht="153">
      <c r="A138" s="29" t="s">
        <v>56</v>
      </c>
      <c r="E138" s="30" t="s">
        <v>899</v>
      </c>
    </row>
    <row r="139" spans="1:5" ht="267.75">
      <c r="A139" t="s">
        <v>58</v>
      </c>
      <c r="E139" s="28" t="s">
        <v>900</v>
      </c>
    </row>
    <row r="140" spans="1:16" ht="12.75">
      <c r="A140" s="17" t="s">
        <v>49</v>
      </c>
      <c r="B140" s="22" t="s">
        <v>587</v>
      </c>
      <c r="C140" s="22" t="s">
        <v>901</v>
      </c>
      <c r="D140" s="17" t="s">
        <v>51</v>
      </c>
      <c r="E140" s="23" t="s">
        <v>902</v>
      </c>
      <c r="F140" s="24" t="s">
        <v>126</v>
      </c>
      <c r="G140" s="25">
        <v>0.01</v>
      </c>
      <c r="H140" s="26">
        <v>0</v>
      </c>
      <c r="I140" s="26">
        <f>ROUND(ROUND(H140,2)*ROUND(G140,3),2)</f>
        <v>0</v>
      </c>
      <c r="O140">
        <f>(I140*21)/100</f>
        <v>0</v>
      </c>
      <c r="P140" t="s">
        <v>28</v>
      </c>
    </row>
    <row r="141" spans="1:5" ht="12.75">
      <c r="A141" s="27" t="s">
        <v>54</v>
      </c>
      <c r="E141" s="28" t="s">
        <v>51</v>
      </c>
    </row>
    <row r="142" spans="1:5" ht="165.75">
      <c r="A142" s="29" t="s">
        <v>56</v>
      </c>
      <c r="E142" s="30" t="s">
        <v>903</v>
      </c>
    </row>
    <row r="143" spans="1:5" ht="267.75">
      <c r="A143" t="s">
        <v>58</v>
      </c>
      <c r="E143" s="28" t="s">
        <v>900</v>
      </c>
    </row>
    <row r="144" spans="1:16" ht="12.75">
      <c r="A144" s="17" t="s">
        <v>49</v>
      </c>
      <c r="B144" s="22" t="s">
        <v>589</v>
      </c>
      <c r="C144" s="22" t="s">
        <v>904</v>
      </c>
      <c r="D144" s="17" t="s">
        <v>51</v>
      </c>
      <c r="E144" s="23" t="s">
        <v>905</v>
      </c>
      <c r="F144" s="24" t="s">
        <v>161</v>
      </c>
      <c r="G144" s="25">
        <v>21.726</v>
      </c>
      <c r="H144" s="26">
        <v>0</v>
      </c>
      <c r="I144" s="26">
        <f>ROUND(ROUND(H144,2)*ROUND(G144,3),2)</f>
        <v>0</v>
      </c>
      <c r="O144">
        <f>(I144*21)/100</f>
        <v>0</v>
      </c>
      <c r="P144" t="s">
        <v>28</v>
      </c>
    </row>
    <row r="145" spans="1:5" ht="12.75">
      <c r="A145" s="27" t="s">
        <v>54</v>
      </c>
      <c r="E145" s="28" t="s">
        <v>51</v>
      </c>
    </row>
    <row r="146" spans="1:5" ht="267.75">
      <c r="A146" s="29" t="s">
        <v>56</v>
      </c>
      <c r="E146" s="30" t="s">
        <v>906</v>
      </c>
    </row>
    <row r="147" spans="1:5" ht="369.75">
      <c r="A147" t="s">
        <v>58</v>
      </c>
      <c r="E147" s="28" t="s">
        <v>907</v>
      </c>
    </row>
    <row r="148" spans="1:16" ht="12.75">
      <c r="A148" s="17" t="s">
        <v>49</v>
      </c>
      <c r="B148" s="22" t="s">
        <v>592</v>
      </c>
      <c r="C148" s="22" t="s">
        <v>908</v>
      </c>
      <c r="D148" s="17" t="s">
        <v>51</v>
      </c>
      <c r="E148" s="23" t="s">
        <v>909</v>
      </c>
      <c r="F148" s="24" t="s">
        <v>126</v>
      </c>
      <c r="G148" s="25">
        <v>3.911</v>
      </c>
      <c r="H148" s="26">
        <v>0</v>
      </c>
      <c r="I148" s="26">
        <f>ROUND(ROUND(H148,2)*ROUND(G148,3),2)</f>
        <v>0</v>
      </c>
      <c r="O148">
        <f>(I148*21)/100</f>
        <v>0</v>
      </c>
      <c r="P148" t="s">
        <v>28</v>
      </c>
    </row>
    <row r="149" spans="1:5" ht="12.75">
      <c r="A149" s="27" t="s">
        <v>54</v>
      </c>
      <c r="E149" s="28" t="s">
        <v>51</v>
      </c>
    </row>
    <row r="150" spans="1:5" ht="102">
      <c r="A150" s="29" t="s">
        <v>56</v>
      </c>
      <c r="E150" s="30" t="s">
        <v>910</v>
      </c>
    </row>
    <row r="151" spans="1:5" ht="267.75">
      <c r="A151" t="s">
        <v>58</v>
      </c>
      <c r="E151" s="28" t="s">
        <v>900</v>
      </c>
    </row>
    <row r="152" spans="1:16" ht="12.75">
      <c r="A152" s="17" t="s">
        <v>49</v>
      </c>
      <c r="B152" s="22" t="s">
        <v>595</v>
      </c>
      <c r="C152" s="22" t="s">
        <v>911</v>
      </c>
      <c r="D152" s="17" t="s">
        <v>51</v>
      </c>
      <c r="E152" s="23" t="s">
        <v>912</v>
      </c>
      <c r="F152" s="24" t="s">
        <v>913</v>
      </c>
      <c r="G152" s="25">
        <v>7691.2</v>
      </c>
      <c r="H152" s="26">
        <v>0</v>
      </c>
      <c r="I152" s="26">
        <f>ROUND(ROUND(H152,2)*ROUND(G152,3),2)</f>
        <v>0</v>
      </c>
      <c r="O152">
        <f>(I152*21)/100</f>
        <v>0</v>
      </c>
      <c r="P152" t="s">
        <v>28</v>
      </c>
    </row>
    <row r="153" spans="1:5" ht="12.75">
      <c r="A153" s="27" t="s">
        <v>54</v>
      </c>
      <c r="E153" s="28" t="s">
        <v>51</v>
      </c>
    </row>
    <row r="154" spans="1:5" ht="242.25">
      <c r="A154" s="29" t="s">
        <v>56</v>
      </c>
      <c r="E154" s="30" t="s">
        <v>914</v>
      </c>
    </row>
    <row r="155" spans="1:5" ht="357">
      <c r="A155" t="s">
        <v>58</v>
      </c>
      <c r="E155" s="28" t="s">
        <v>915</v>
      </c>
    </row>
    <row r="156" spans="1:18" ht="12.75" customHeight="1">
      <c r="A156" s="5" t="s">
        <v>47</v>
      </c>
      <c r="B156" s="5"/>
      <c r="C156" s="32" t="s">
        <v>37</v>
      </c>
      <c r="D156" s="5"/>
      <c r="E156" s="20" t="s">
        <v>439</v>
      </c>
      <c r="F156" s="5"/>
      <c r="G156" s="5"/>
      <c r="H156" s="5"/>
      <c r="I156" s="33">
        <f>0+Q156</f>
        <v>0</v>
      </c>
      <c r="O156">
        <f>0+R156</f>
        <v>0</v>
      </c>
      <c r="Q156">
        <f>0+I157+I161+I165+I169+I173+I177+I181+I185+I189+I193+I197</f>
        <v>0</v>
      </c>
      <c r="R156">
        <f>0+O157+O161+O165+O169+O173+O177+O181+O185+O189+O193+O197</f>
        <v>0</v>
      </c>
    </row>
    <row r="157" spans="1:16" ht="12.75">
      <c r="A157" s="17" t="s">
        <v>49</v>
      </c>
      <c r="B157" s="22" t="s">
        <v>597</v>
      </c>
      <c r="C157" s="22" t="s">
        <v>916</v>
      </c>
      <c r="D157" s="17" t="s">
        <v>51</v>
      </c>
      <c r="E157" s="23" t="s">
        <v>917</v>
      </c>
      <c r="F157" s="24" t="s">
        <v>161</v>
      </c>
      <c r="G157" s="25">
        <v>66</v>
      </c>
      <c r="H157" s="26">
        <v>0</v>
      </c>
      <c r="I157" s="26">
        <f>ROUND(ROUND(H157,2)*ROUND(G157,3),2)</f>
        <v>0</v>
      </c>
      <c r="O157">
        <f>(I157*21)/100</f>
        <v>0</v>
      </c>
      <c r="P157" t="s">
        <v>28</v>
      </c>
    </row>
    <row r="158" spans="1:5" ht="12.75">
      <c r="A158" s="27" t="s">
        <v>54</v>
      </c>
      <c r="E158" s="28" t="s">
        <v>51</v>
      </c>
    </row>
    <row r="159" spans="1:5" ht="140.25">
      <c r="A159" s="29" t="s">
        <v>56</v>
      </c>
      <c r="E159" s="30" t="s">
        <v>918</v>
      </c>
    </row>
    <row r="160" spans="1:5" ht="369.75">
      <c r="A160" t="s">
        <v>58</v>
      </c>
      <c r="E160" s="28" t="s">
        <v>907</v>
      </c>
    </row>
    <row r="161" spans="1:16" ht="12.75">
      <c r="A161" s="17" t="s">
        <v>49</v>
      </c>
      <c r="B161" s="22" t="s">
        <v>599</v>
      </c>
      <c r="C161" s="22" t="s">
        <v>919</v>
      </c>
      <c r="D161" s="17" t="s">
        <v>51</v>
      </c>
      <c r="E161" s="23" t="s">
        <v>920</v>
      </c>
      <c r="F161" s="24" t="s">
        <v>126</v>
      </c>
      <c r="G161" s="25">
        <v>14.52</v>
      </c>
      <c r="H161" s="26">
        <v>0</v>
      </c>
      <c r="I161" s="26">
        <f>ROUND(ROUND(H161,2)*ROUND(G161,3),2)</f>
        <v>0</v>
      </c>
      <c r="O161">
        <f>(I161*21)/100</f>
        <v>0</v>
      </c>
      <c r="P161" t="s">
        <v>28</v>
      </c>
    </row>
    <row r="162" spans="1:5" ht="12.75">
      <c r="A162" s="27" t="s">
        <v>54</v>
      </c>
      <c r="E162" s="28" t="s">
        <v>51</v>
      </c>
    </row>
    <row r="163" spans="1:5" ht="102">
      <c r="A163" s="29" t="s">
        <v>56</v>
      </c>
      <c r="E163" s="30" t="s">
        <v>921</v>
      </c>
    </row>
    <row r="164" spans="1:5" ht="267.75">
      <c r="A164" t="s">
        <v>58</v>
      </c>
      <c r="E164" s="28" t="s">
        <v>900</v>
      </c>
    </row>
    <row r="165" spans="1:16" ht="12.75">
      <c r="A165" s="17" t="s">
        <v>49</v>
      </c>
      <c r="B165" s="22" t="s">
        <v>600</v>
      </c>
      <c r="C165" s="22" t="s">
        <v>922</v>
      </c>
      <c r="D165" s="17" t="s">
        <v>51</v>
      </c>
      <c r="E165" s="23" t="s">
        <v>923</v>
      </c>
      <c r="F165" s="24" t="s">
        <v>161</v>
      </c>
      <c r="G165" s="25">
        <v>103.74</v>
      </c>
      <c r="H165" s="26">
        <v>0</v>
      </c>
      <c r="I165" s="26">
        <f>ROUND(ROUND(H165,2)*ROUND(G165,3),2)</f>
        <v>0</v>
      </c>
      <c r="O165">
        <f>(I165*21)/100</f>
        <v>0</v>
      </c>
      <c r="P165" t="s">
        <v>28</v>
      </c>
    </row>
    <row r="166" spans="1:5" ht="12.75">
      <c r="A166" s="27" t="s">
        <v>54</v>
      </c>
      <c r="E166" s="28" t="s">
        <v>51</v>
      </c>
    </row>
    <row r="167" spans="1:5" ht="344.25">
      <c r="A167" s="29" t="s">
        <v>56</v>
      </c>
      <c r="E167" s="30" t="s">
        <v>924</v>
      </c>
    </row>
    <row r="168" spans="1:5" ht="369.75">
      <c r="A168" t="s">
        <v>58</v>
      </c>
      <c r="E168" s="28" t="s">
        <v>907</v>
      </c>
    </row>
    <row r="169" spans="1:16" ht="12.75">
      <c r="A169" s="17" t="s">
        <v>49</v>
      </c>
      <c r="B169" s="22" t="s">
        <v>602</v>
      </c>
      <c r="C169" s="22" t="s">
        <v>925</v>
      </c>
      <c r="D169" s="17" t="s">
        <v>51</v>
      </c>
      <c r="E169" s="23" t="s">
        <v>926</v>
      </c>
      <c r="F169" s="24" t="s">
        <v>126</v>
      </c>
      <c r="G169" s="25">
        <v>8.666</v>
      </c>
      <c r="H169" s="26">
        <v>0</v>
      </c>
      <c r="I169" s="26">
        <f>ROUND(ROUND(H169,2)*ROUND(G169,3),2)</f>
        <v>0</v>
      </c>
      <c r="O169">
        <f>(I169*21)/100</f>
        <v>0</v>
      </c>
      <c r="P169" t="s">
        <v>28</v>
      </c>
    </row>
    <row r="170" spans="1:5" ht="12.75">
      <c r="A170" s="27" t="s">
        <v>54</v>
      </c>
      <c r="E170" s="28" t="s">
        <v>51</v>
      </c>
    </row>
    <row r="171" spans="1:5" ht="408">
      <c r="A171" s="29" t="s">
        <v>56</v>
      </c>
      <c r="E171" s="30" t="s">
        <v>927</v>
      </c>
    </row>
    <row r="172" spans="1:5" ht="267.75">
      <c r="A172" t="s">
        <v>58</v>
      </c>
      <c r="E172" s="28" t="s">
        <v>928</v>
      </c>
    </row>
    <row r="173" spans="1:16" ht="12.75">
      <c r="A173" s="17" t="s">
        <v>49</v>
      </c>
      <c r="B173" s="22" t="s">
        <v>604</v>
      </c>
      <c r="C173" s="22" t="s">
        <v>929</v>
      </c>
      <c r="D173" s="17" t="s">
        <v>51</v>
      </c>
      <c r="E173" s="23" t="s">
        <v>930</v>
      </c>
      <c r="F173" s="24" t="s">
        <v>126</v>
      </c>
      <c r="G173" s="25">
        <v>9.88</v>
      </c>
      <c r="H173" s="26">
        <v>0</v>
      </c>
      <c r="I173" s="26">
        <f>ROUND(ROUND(H173,2)*ROUND(G173,3),2)</f>
        <v>0</v>
      </c>
      <c r="O173">
        <f>(I173*21)/100</f>
        <v>0</v>
      </c>
      <c r="P173" t="s">
        <v>28</v>
      </c>
    </row>
    <row r="174" spans="1:5" ht="12.75">
      <c r="A174" s="27" t="s">
        <v>54</v>
      </c>
      <c r="E174" s="28" t="s">
        <v>51</v>
      </c>
    </row>
    <row r="175" spans="1:5" ht="114.75">
      <c r="A175" s="29" t="s">
        <v>56</v>
      </c>
      <c r="E175" s="30" t="s">
        <v>931</v>
      </c>
    </row>
    <row r="176" spans="1:5" ht="267.75">
      <c r="A176" t="s">
        <v>58</v>
      </c>
      <c r="E176" s="28" t="s">
        <v>928</v>
      </c>
    </row>
    <row r="177" spans="1:16" ht="12.75">
      <c r="A177" s="17" t="s">
        <v>49</v>
      </c>
      <c r="B177" s="22" t="s">
        <v>605</v>
      </c>
      <c r="C177" s="22" t="s">
        <v>932</v>
      </c>
      <c r="D177" s="17" t="s">
        <v>933</v>
      </c>
      <c r="E177" s="23" t="s">
        <v>934</v>
      </c>
      <c r="F177" s="24" t="s">
        <v>73</v>
      </c>
      <c r="G177" s="25">
        <v>4</v>
      </c>
      <c r="H177" s="26">
        <v>0</v>
      </c>
      <c r="I177" s="26">
        <f>ROUND(ROUND(H177,2)*ROUND(G177,3),2)</f>
        <v>0</v>
      </c>
      <c r="O177">
        <f>(I177*21)/100</f>
        <v>0</v>
      </c>
      <c r="P177" t="s">
        <v>28</v>
      </c>
    </row>
    <row r="178" spans="1:5" ht="63.75">
      <c r="A178" s="27" t="s">
        <v>54</v>
      </c>
      <c r="E178" s="28" t="s">
        <v>935</v>
      </c>
    </row>
    <row r="179" spans="1:5" ht="165.75">
      <c r="A179" s="29" t="s">
        <v>56</v>
      </c>
      <c r="E179" s="30" t="s">
        <v>936</v>
      </c>
    </row>
    <row r="180" spans="1:5" ht="89.25">
      <c r="A180" t="s">
        <v>58</v>
      </c>
      <c r="E180" s="28" t="s">
        <v>937</v>
      </c>
    </row>
    <row r="181" spans="1:16" ht="12.75">
      <c r="A181" s="17" t="s">
        <v>49</v>
      </c>
      <c r="B181" s="22" t="s">
        <v>607</v>
      </c>
      <c r="C181" s="22" t="s">
        <v>938</v>
      </c>
      <c r="D181" s="17" t="s">
        <v>51</v>
      </c>
      <c r="E181" s="23" t="s">
        <v>939</v>
      </c>
      <c r="F181" s="24" t="s">
        <v>138</v>
      </c>
      <c r="G181" s="25">
        <v>33</v>
      </c>
      <c r="H181" s="26">
        <v>0</v>
      </c>
      <c r="I181" s="26">
        <f>ROUND(ROUND(H181,2)*ROUND(G181,3),2)</f>
        <v>0</v>
      </c>
      <c r="O181">
        <f>(I181*21)/100</f>
        <v>0</v>
      </c>
      <c r="P181" t="s">
        <v>28</v>
      </c>
    </row>
    <row r="182" spans="1:5" ht="12.75">
      <c r="A182" s="27" t="s">
        <v>54</v>
      </c>
      <c r="E182" s="28" t="s">
        <v>51</v>
      </c>
    </row>
    <row r="183" spans="1:5" ht="76.5">
      <c r="A183" s="29" t="s">
        <v>56</v>
      </c>
      <c r="E183" s="30" t="s">
        <v>940</v>
      </c>
    </row>
    <row r="184" spans="1:5" ht="51">
      <c r="A184" t="s">
        <v>58</v>
      </c>
      <c r="E184" s="28" t="s">
        <v>941</v>
      </c>
    </row>
    <row r="185" spans="1:16" ht="12.75">
      <c r="A185" s="17" t="s">
        <v>49</v>
      </c>
      <c r="B185" s="22" t="s">
        <v>609</v>
      </c>
      <c r="C185" s="22" t="s">
        <v>942</v>
      </c>
      <c r="D185" s="17" t="s">
        <v>51</v>
      </c>
      <c r="E185" s="23" t="s">
        <v>943</v>
      </c>
      <c r="F185" s="24" t="s">
        <v>73</v>
      </c>
      <c r="G185" s="25">
        <v>64</v>
      </c>
      <c r="H185" s="26">
        <v>0</v>
      </c>
      <c r="I185" s="26">
        <f>ROUND(ROUND(H185,2)*ROUND(G185,3),2)</f>
        <v>0</v>
      </c>
      <c r="O185">
        <f>(I185*21)/100</f>
        <v>0</v>
      </c>
      <c r="P185" t="s">
        <v>28</v>
      </c>
    </row>
    <row r="186" spans="1:5" ht="12.75">
      <c r="A186" s="27" t="s">
        <v>54</v>
      </c>
      <c r="E186" s="28" t="s">
        <v>51</v>
      </c>
    </row>
    <row r="187" spans="1:5" ht="267.75">
      <c r="A187" s="29" t="s">
        <v>56</v>
      </c>
      <c r="E187" s="30" t="s">
        <v>944</v>
      </c>
    </row>
    <row r="188" spans="1:5" ht="229.5">
      <c r="A188" t="s">
        <v>58</v>
      </c>
      <c r="E188" s="28" t="s">
        <v>945</v>
      </c>
    </row>
    <row r="189" spans="1:16" ht="12.75">
      <c r="A189" s="17" t="s">
        <v>49</v>
      </c>
      <c r="B189" s="22" t="s">
        <v>611</v>
      </c>
      <c r="C189" s="22" t="s">
        <v>946</v>
      </c>
      <c r="D189" s="17" t="s">
        <v>51</v>
      </c>
      <c r="E189" s="23" t="s">
        <v>947</v>
      </c>
      <c r="F189" s="24" t="s">
        <v>161</v>
      </c>
      <c r="G189" s="25">
        <v>21.88</v>
      </c>
      <c r="H189" s="26">
        <v>0</v>
      </c>
      <c r="I189" s="26">
        <f>ROUND(ROUND(H189,2)*ROUND(G189,3),2)</f>
        <v>0</v>
      </c>
      <c r="O189">
        <f>(I189*21)/100</f>
        <v>0</v>
      </c>
      <c r="P189" t="s">
        <v>28</v>
      </c>
    </row>
    <row r="190" spans="1:5" ht="12.75">
      <c r="A190" s="27" t="s">
        <v>54</v>
      </c>
      <c r="E190" s="28" t="s">
        <v>51</v>
      </c>
    </row>
    <row r="191" spans="1:5" ht="229.5">
      <c r="A191" s="29" t="s">
        <v>56</v>
      </c>
      <c r="E191" s="30" t="s">
        <v>948</v>
      </c>
    </row>
    <row r="192" spans="1:5" ht="369.75">
      <c r="A192" t="s">
        <v>58</v>
      </c>
      <c r="E192" s="28" t="s">
        <v>907</v>
      </c>
    </row>
    <row r="193" spans="1:16" ht="12.75">
      <c r="A193" s="17" t="s">
        <v>49</v>
      </c>
      <c r="B193" s="22" t="s">
        <v>949</v>
      </c>
      <c r="C193" s="22" t="s">
        <v>950</v>
      </c>
      <c r="D193" s="17" t="s">
        <v>51</v>
      </c>
      <c r="E193" s="23" t="s">
        <v>951</v>
      </c>
      <c r="F193" s="24" t="s">
        <v>161</v>
      </c>
      <c r="G193" s="25">
        <v>6.66</v>
      </c>
      <c r="H193" s="26">
        <v>0</v>
      </c>
      <c r="I193" s="26">
        <f>ROUND(ROUND(H193,2)*ROUND(G193,3),2)</f>
        <v>0</v>
      </c>
      <c r="O193">
        <f>(I193*21)/100</f>
        <v>0</v>
      </c>
      <c r="P193" t="s">
        <v>28</v>
      </c>
    </row>
    <row r="194" spans="1:5" ht="12.75">
      <c r="A194" s="27" t="s">
        <v>54</v>
      </c>
      <c r="E194" s="28" t="s">
        <v>51</v>
      </c>
    </row>
    <row r="195" spans="1:5" ht="89.25">
      <c r="A195" s="29" t="s">
        <v>56</v>
      </c>
      <c r="E195" s="30" t="s">
        <v>952</v>
      </c>
    </row>
    <row r="196" spans="1:5" ht="369.75">
      <c r="A196" t="s">
        <v>58</v>
      </c>
      <c r="E196" s="28" t="s">
        <v>907</v>
      </c>
    </row>
    <row r="197" spans="1:16" ht="12.75">
      <c r="A197" s="17" t="s">
        <v>49</v>
      </c>
      <c r="B197" s="22" t="s">
        <v>953</v>
      </c>
      <c r="C197" s="22" t="s">
        <v>954</v>
      </c>
      <c r="D197" s="17" t="s">
        <v>51</v>
      </c>
      <c r="E197" s="23" t="s">
        <v>955</v>
      </c>
      <c r="F197" s="24" t="s">
        <v>161</v>
      </c>
      <c r="G197" s="25">
        <v>0.36</v>
      </c>
      <c r="H197" s="26">
        <v>0</v>
      </c>
      <c r="I197" s="26">
        <f>ROUND(ROUND(H197,2)*ROUND(G197,3),2)</f>
        <v>0</v>
      </c>
      <c r="O197">
        <f>(I197*21)/100</f>
        <v>0</v>
      </c>
      <c r="P197" t="s">
        <v>28</v>
      </c>
    </row>
    <row r="198" spans="1:5" ht="12.75">
      <c r="A198" s="27" t="s">
        <v>54</v>
      </c>
      <c r="E198" s="28" t="s">
        <v>51</v>
      </c>
    </row>
    <row r="199" spans="1:5" ht="89.25">
      <c r="A199" s="29" t="s">
        <v>56</v>
      </c>
      <c r="E199" s="30" t="s">
        <v>956</v>
      </c>
    </row>
    <row r="200" spans="1:5" ht="409.5">
      <c r="A200" t="s">
        <v>58</v>
      </c>
      <c r="E200" s="28" t="s">
        <v>957</v>
      </c>
    </row>
    <row r="201" spans="1:18" ht="12.75" customHeight="1">
      <c r="A201" s="5" t="s">
        <v>47</v>
      </c>
      <c r="B201" s="5"/>
      <c r="C201" s="32" t="s">
        <v>39</v>
      </c>
      <c r="D201" s="5"/>
      <c r="E201" s="20" t="s">
        <v>229</v>
      </c>
      <c r="F201" s="5"/>
      <c r="G201" s="5"/>
      <c r="H201" s="5"/>
      <c r="I201" s="33">
        <f>0+Q201</f>
        <v>0</v>
      </c>
      <c r="O201">
        <f>0+R201</f>
        <v>0</v>
      </c>
      <c r="Q201">
        <f>0+I202</f>
        <v>0</v>
      </c>
      <c r="R201">
        <f>0+O202</f>
        <v>0</v>
      </c>
    </row>
    <row r="202" spans="1:16" ht="12.75">
      <c r="A202" s="17" t="s">
        <v>49</v>
      </c>
      <c r="B202" s="22" t="s">
        <v>958</v>
      </c>
      <c r="C202" s="22" t="s">
        <v>959</v>
      </c>
      <c r="D202" s="17" t="s">
        <v>51</v>
      </c>
      <c r="E202" s="23" t="s">
        <v>960</v>
      </c>
      <c r="F202" s="24" t="s">
        <v>190</v>
      </c>
      <c r="G202" s="25">
        <v>422.5</v>
      </c>
      <c r="H202" s="26">
        <v>0</v>
      </c>
      <c r="I202" s="26">
        <f>ROUND(ROUND(H202,2)*ROUND(G202,3),2)</f>
        <v>0</v>
      </c>
      <c r="O202">
        <f>(I202*21)/100</f>
        <v>0</v>
      </c>
      <c r="P202" t="s">
        <v>28</v>
      </c>
    </row>
    <row r="203" spans="1:5" ht="12.75">
      <c r="A203" s="27" t="s">
        <v>54</v>
      </c>
      <c r="E203" s="28" t="s">
        <v>51</v>
      </c>
    </row>
    <row r="204" spans="1:5" ht="89.25">
      <c r="A204" s="29" t="s">
        <v>56</v>
      </c>
      <c r="E204" s="30" t="s">
        <v>961</v>
      </c>
    </row>
    <row r="205" spans="1:5" ht="140.25">
      <c r="A205" t="s">
        <v>58</v>
      </c>
      <c r="E205" s="28" t="s">
        <v>260</v>
      </c>
    </row>
    <row r="206" spans="1:18" ht="12.75" customHeight="1">
      <c r="A206" s="5" t="s">
        <v>47</v>
      </c>
      <c r="B206" s="5"/>
      <c r="C206" s="32" t="s">
        <v>41</v>
      </c>
      <c r="D206" s="5"/>
      <c r="E206" s="20" t="s">
        <v>962</v>
      </c>
      <c r="F206" s="5"/>
      <c r="G206" s="5"/>
      <c r="H206" s="5"/>
      <c r="I206" s="33">
        <f>0+Q206</f>
        <v>0</v>
      </c>
      <c r="O206">
        <f>0+R206</f>
        <v>0</v>
      </c>
      <c r="Q206">
        <f>0+I207+I211+I215</f>
        <v>0</v>
      </c>
      <c r="R206">
        <f>0+O207+O211+O215</f>
        <v>0</v>
      </c>
    </row>
    <row r="207" spans="1:16" ht="12.75">
      <c r="A207" s="17" t="s">
        <v>49</v>
      </c>
      <c r="B207" s="22" t="s">
        <v>963</v>
      </c>
      <c r="C207" s="22" t="s">
        <v>964</v>
      </c>
      <c r="D207" s="17" t="s">
        <v>51</v>
      </c>
      <c r="E207" s="23" t="s">
        <v>965</v>
      </c>
      <c r="F207" s="24" t="s">
        <v>190</v>
      </c>
      <c r="G207" s="25">
        <v>196.864</v>
      </c>
      <c r="H207" s="26">
        <v>0</v>
      </c>
      <c r="I207" s="26">
        <f>ROUND(ROUND(H207,2)*ROUND(G207,3),2)</f>
        <v>0</v>
      </c>
      <c r="O207">
        <f>(I207*21)/100</f>
        <v>0</v>
      </c>
      <c r="P207" t="s">
        <v>28</v>
      </c>
    </row>
    <row r="208" spans="1:5" ht="12.75">
      <c r="A208" s="27" t="s">
        <v>54</v>
      </c>
      <c r="E208" s="28" t="s">
        <v>51</v>
      </c>
    </row>
    <row r="209" spans="1:5" ht="102">
      <c r="A209" s="29" t="s">
        <v>56</v>
      </c>
      <c r="E209" s="30" t="s">
        <v>966</v>
      </c>
    </row>
    <row r="210" spans="1:5" ht="25.5">
      <c r="A210" t="s">
        <v>58</v>
      </c>
      <c r="E210" s="28" t="s">
        <v>967</v>
      </c>
    </row>
    <row r="211" spans="1:16" ht="12.75">
      <c r="A211" s="17" t="s">
        <v>49</v>
      </c>
      <c r="B211" s="22" t="s">
        <v>968</v>
      </c>
      <c r="C211" s="22" t="s">
        <v>969</v>
      </c>
      <c r="D211" s="17" t="s">
        <v>28</v>
      </c>
      <c r="E211" s="23" t="s">
        <v>970</v>
      </c>
      <c r="F211" s="24" t="s">
        <v>190</v>
      </c>
      <c r="G211" s="25">
        <v>57.41</v>
      </c>
      <c r="H211" s="26">
        <v>0</v>
      </c>
      <c r="I211" s="26">
        <f>ROUND(ROUND(H211,2)*ROUND(G211,3),2)</f>
        <v>0</v>
      </c>
      <c r="O211">
        <f>(I211*21)/100</f>
        <v>0</v>
      </c>
      <c r="P211" t="s">
        <v>28</v>
      </c>
    </row>
    <row r="212" spans="1:5" ht="12.75">
      <c r="A212" s="27" t="s">
        <v>54</v>
      </c>
      <c r="E212" s="28" t="s">
        <v>51</v>
      </c>
    </row>
    <row r="213" spans="1:5" ht="280.5">
      <c r="A213" s="29" t="s">
        <v>56</v>
      </c>
      <c r="E213" s="30" t="s">
        <v>971</v>
      </c>
    </row>
    <row r="214" spans="1:5" ht="76.5">
      <c r="A214" t="s">
        <v>58</v>
      </c>
      <c r="E214" s="28" t="s">
        <v>972</v>
      </c>
    </row>
    <row r="215" spans="1:16" ht="12.75">
      <c r="A215" s="17" t="s">
        <v>49</v>
      </c>
      <c r="B215" s="22" t="s">
        <v>973</v>
      </c>
      <c r="C215" s="22" t="s">
        <v>974</v>
      </c>
      <c r="D215" s="17" t="s">
        <v>51</v>
      </c>
      <c r="E215" s="23" t="s">
        <v>975</v>
      </c>
      <c r="F215" s="24" t="s">
        <v>138</v>
      </c>
      <c r="G215" s="25">
        <v>255</v>
      </c>
      <c r="H215" s="26">
        <v>0</v>
      </c>
      <c r="I215" s="26">
        <f>ROUND(ROUND(H215,2)*ROUND(G215,3),2)</f>
        <v>0</v>
      </c>
      <c r="O215">
        <f>(I215*21)/100</f>
        <v>0</v>
      </c>
      <c r="P215" t="s">
        <v>28</v>
      </c>
    </row>
    <row r="216" spans="1:5" ht="12.75">
      <c r="A216" s="27" t="s">
        <v>54</v>
      </c>
      <c r="E216" s="28" t="s">
        <v>51</v>
      </c>
    </row>
    <row r="217" spans="1:5" ht="178.5">
      <c r="A217" s="29" t="s">
        <v>56</v>
      </c>
      <c r="E217" s="30" t="s">
        <v>976</v>
      </c>
    </row>
    <row r="218" spans="1:5" ht="76.5">
      <c r="A218" t="s">
        <v>58</v>
      </c>
      <c r="E218" s="28" t="s">
        <v>977</v>
      </c>
    </row>
    <row r="219" spans="1:18" ht="12.75" customHeight="1">
      <c r="A219" s="5" t="s">
        <v>47</v>
      </c>
      <c r="B219" s="5"/>
      <c r="C219" s="32" t="s">
        <v>81</v>
      </c>
      <c r="D219" s="5"/>
      <c r="E219" s="20" t="s">
        <v>978</v>
      </c>
      <c r="F219" s="5"/>
      <c r="G219" s="5"/>
      <c r="H219" s="5"/>
      <c r="I219" s="33">
        <f>0+Q219</f>
        <v>0</v>
      </c>
      <c r="O219">
        <f>0+R219</f>
        <v>0</v>
      </c>
      <c r="Q219">
        <f>0+I220+I224+I228+I232+I236+I240+I244+I248+I252</f>
        <v>0</v>
      </c>
      <c r="R219">
        <f>0+O220+O224+O228+O232+O236+O240+O244+O248+O252</f>
        <v>0</v>
      </c>
    </row>
    <row r="220" spans="1:16" ht="25.5">
      <c r="A220" s="17" t="s">
        <v>49</v>
      </c>
      <c r="B220" s="22" t="s">
        <v>979</v>
      </c>
      <c r="C220" s="22" t="s">
        <v>980</v>
      </c>
      <c r="D220" s="17" t="s">
        <v>51</v>
      </c>
      <c r="E220" s="23" t="s">
        <v>981</v>
      </c>
      <c r="F220" s="24" t="s">
        <v>190</v>
      </c>
      <c r="G220" s="25">
        <v>129.8</v>
      </c>
      <c r="H220" s="26">
        <v>0</v>
      </c>
      <c r="I220" s="26">
        <f>ROUND(ROUND(H220,2)*ROUND(G220,3),2)</f>
        <v>0</v>
      </c>
      <c r="O220">
        <f>(I220*21)/100</f>
        <v>0</v>
      </c>
      <c r="P220" t="s">
        <v>28</v>
      </c>
    </row>
    <row r="221" spans="1:5" ht="12.75">
      <c r="A221" s="27" t="s">
        <v>54</v>
      </c>
      <c r="E221" s="28" t="s">
        <v>51</v>
      </c>
    </row>
    <row r="222" spans="1:5" ht="165.75">
      <c r="A222" s="29" t="s">
        <v>56</v>
      </c>
      <c r="E222" s="30" t="s">
        <v>982</v>
      </c>
    </row>
    <row r="223" spans="1:5" ht="191.25">
      <c r="A223" t="s">
        <v>58</v>
      </c>
      <c r="E223" s="28" t="s">
        <v>983</v>
      </c>
    </row>
    <row r="224" spans="1:16" ht="12.75">
      <c r="A224" s="17" t="s">
        <v>49</v>
      </c>
      <c r="B224" s="22" t="s">
        <v>984</v>
      </c>
      <c r="C224" s="22" t="s">
        <v>985</v>
      </c>
      <c r="D224" s="17" t="s">
        <v>51</v>
      </c>
      <c r="E224" s="23" t="s">
        <v>986</v>
      </c>
      <c r="F224" s="24" t="s">
        <v>190</v>
      </c>
      <c r="G224" s="25">
        <v>125.4</v>
      </c>
      <c r="H224" s="26">
        <v>0</v>
      </c>
      <c r="I224" s="26">
        <f>ROUND(ROUND(H224,2)*ROUND(G224,3),2)</f>
        <v>0</v>
      </c>
      <c r="O224">
        <f>(I224*21)/100</f>
        <v>0</v>
      </c>
      <c r="P224" t="s">
        <v>28</v>
      </c>
    </row>
    <row r="225" spans="1:5" ht="12.75">
      <c r="A225" s="27" t="s">
        <v>54</v>
      </c>
      <c r="E225" s="28" t="s">
        <v>51</v>
      </c>
    </row>
    <row r="226" spans="1:5" ht="76.5">
      <c r="A226" s="29" t="s">
        <v>56</v>
      </c>
      <c r="E226" s="30" t="s">
        <v>987</v>
      </c>
    </row>
    <row r="227" spans="1:5" ht="191.25">
      <c r="A227" t="s">
        <v>58</v>
      </c>
      <c r="E227" s="28" t="s">
        <v>983</v>
      </c>
    </row>
    <row r="228" spans="1:16" ht="25.5">
      <c r="A228" s="17" t="s">
        <v>49</v>
      </c>
      <c r="B228" s="22" t="s">
        <v>988</v>
      </c>
      <c r="C228" s="22" t="s">
        <v>989</v>
      </c>
      <c r="D228" s="17" t="s">
        <v>51</v>
      </c>
      <c r="E228" s="23" t="s">
        <v>990</v>
      </c>
      <c r="F228" s="24" t="s">
        <v>190</v>
      </c>
      <c r="G228" s="25">
        <v>792</v>
      </c>
      <c r="H228" s="26">
        <v>0</v>
      </c>
      <c r="I228" s="26">
        <f>ROUND(ROUND(H228,2)*ROUND(G228,3),2)</f>
        <v>0</v>
      </c>
      <c r="O228">
        <f>(I228*21)/100</f>
        <v>0</v>
      </c>
      <c r="P228" t="s">
        <v>28</v>
      </c>
    </row>
    <row r="229" spans="1:5" ht="12.75">
      <c r="A229" s="27" t="s">
        <v>54</v>
      </c>
      <c r="E229" s="28" t="s">
        <v>51</v>
      </c>
    </row>
    <row r="230" spans="1:5" ht="102">
      <c r="A230" s="29" t="s">
        <v>56</v>
      </c>
      <c r="E230" s="30" t="s">
        <v>991</v>
      </c>
    </row>
    <row r="231" spans="1:5" ht="191.25">
      <c r="A231" t="s">
        <v>58</v>
      </c>
      <c r="E231" s="28" t="s">
        <v>992</v>
      </c>
    </row>
    <row r="232" spans="1:16" ht="12.75">
      <c r="A232" s="17" t="s">
        <v>49</v>
      </c>
      <c r="B232" s="22" t="s">
        <v>993</v>
      </c>
      <c r="C232" s="22" t="s">
        <v>994</v>
      </c>
      <c r="D232" s="17" t="s">
        <v>51</v>
      </c>
      <c r="E232" s="23" t="s">
        <v>995</v>
      </c>
      <c r="F232" s="24" t="s">
        <v>190</v>
      </c>
      <c r="G232" s="25">
        <v>244.2</v>
      </c>
      <c r="H232" s="26">
        <v>0</v>
      </c>
      <c r="I232" s="26">
        <f>ROUND(ROUND(H232,2)*ROUND(G232,3),2)</f>
        <v>0</v>
      </c>
      <c r="O232">
        <f>(I232*21)/100</f>
        <v>0</v>
      </c>
      <c r="P232" t="s">
        <v>28</v>
      </c>
    </row>
    <row r="233" spans="1:5" ht="12.75">
      <c r="A233" s="27" t="s">
        <v>54</v>
      </c>
      <c r="E233" s="28" t="s">
        <v>51</v>
      </c>
    </row>
    <row r="234" spans="1:5" ht="102">
      <c r="A234" s="29" t="s">
        <v>56</v>
      </c>
      <c r="E234" s="30" t="s">
        <v>996</v>
      </c>
    </row>
    <row r="235" spans="1:5" ht="38.25">
      <c r="A235" t="s">
        <v>58</v>
      </c>
      <c r="E235" s="28" t="s">
        <v>997</v>
      </c>
    </row>
    <row r="236" spans="1:16" ht="12.75">
      <c r="A236" s="17" t="s">
        <v>49</v>
      </c>
      <c r="B236" s="22" t="s">
        <v>998</v>
      </c>
      <c r="C236" s="22" t="s">
        <v>999</v>
      </c>
      <c r="D236" s="17" t="s">
        <v>51</v>
      </c>
      <c r="E236" s="23" t="s">
        <v>1000</v>
      </c>
      <c r="F236" s="24" t="s">
        <v>190</v>
      </c>
      <c r="G236" s="25">
        <v>278.3</v>
      </c>
      <c r="H236" s="26">
        <v>0</v>
      </c>
      <c r="I236" s="26">
        <f>ROUND(ROUND(H236,2)*ROUND(G236,3),2)</f>
        <v>0</v>
      </c>
      <c r="O236">
        <f>(I236*21)/100</f>
        <v>0</v>
      </c>
      <c r="P236" t="s">
        <v>28</v>
      </c>
    </row>
    <row r="237" spans="1:5" ht="12.75">
      <c r="A237" s="27" t="s">
        <v>54</v>
      </c>
      <c r="E237" s="28" t="s">
        <v>51</v>
      </c>
    </row>
    <row r="238" spans="1:5" ht="153">
      <c r="A238" s="29" t="s">
        <v>56</v>
      </c>
      <c r="E238" s="30" t="s">
        <v>1001</v>
      </c>
    </row>
    <row r="239" spans="1:5" ht="38.25">
      <c r="A239" t="s">
        <v>58</v>
      </c>
      <c r="E239" s="28" t="s">
        <v>997</v>
      </c>
    </row>
    <row r="240" spans="1:16" ht="12.75">
      <c r="A240" s="17" t="s">
        <v>49</v>
      </c>
      <c r="B240" s="22" t="s">
        <v>1002</v>
      </c>
      <c r="C240" s="22" t="s">
        <v>1003</v>
      </c>
      <c r="D240" s="17" t="s">
        <v>51</v>
      </c>
      <c r="E240" s="23" t="s">
        <v>1004</v>
      </c>
      <c r="F240" s="24" t="s">
        <v>138</v>
      </c>
      <c r="G240" s="25">
        <v>160.2</v>
      </c>
      <c r="H240" s="26">
        <v>0</v>
      </c>
      <c r="I240" s="26">
        <f>ROUND(ROUND(H240,2)*ROUND(G240,3),2)</f>
        <v>0</v>
      </c>
      <c r="O240">
        <f>(I240*21)/100</f>
        <v>0</v>
      </c>
      <c r="P240" t="s">
        <v>28</v>
      </c>
    </row>
    <row r="241" spans="1:5" ht="12.75">
      <c r="A241" s="27" t="s">
        <v>54</v>
      </c>
      <c r="E241" s="28" t="s">
        <v>51</v>
      </c>
    </row>
    <row r="242" spans="1:5" ht="76.5">
      <c r="A242" s="29" t="s">
        <v>56</v>
      </c>
      <c r="E242" s="30" t="s">
        <v>1005</v>
      </c>
    </row>
    <row r="243" spans="1:5" ht="63.75">
      <c r="A243" t="s">
        <v>58</v>
      </c>
      <c r="E243" s="28" t="s">
        <v>1006</v>
      </c>
    </row>
    <row r="244" spans="1:16" ht="25.5">
      <c r="A244" s="17" t="s">
        <v>49</v>
      </c>
      <c r="B244" s="22" t="s">
        <v>1007</v>
      </c>
      <c r="C244" s="22" t="s">
        <v>1008</v>
      </c>
      <c r="D244" s="17" t="s">
        <v>51</v>
      </c>
      <c r="E244" s="23" t="s">
        <v>1009</v>
      </c>
      <c r="F244" s="24" t="s">
        <v>73</v>
      </c>
      <c r="G244" s="25">
        <v>4</v>
      </c>
      <c r="H244" s="26">
        <v>0</v>
      </c>
      <c r="I244" s="26">
        <f>ROUND(ROUND(H244,2)*ROUND(G244,3),2)</f>
        <v>0</v>
      </c>
      <c r="O244">
        <f>(I244*21)/100</f>
        <v>0</v>
      </c>
      <c r="P244" t="s">
        <v>28</v>
      </c>
    </row>
    <row r="245" spans="1:5" ht="12.75">
      <c r="A245" s="27" t="s">
        <v>54</v>
      </c>
      <c r="E245" s="28" t="s">
        <v>51</v>
      </c>
    </row>
    <row r="246" spans="1:5" ht="63.75">
      <c r="A246" s="29" t="s">
        <v>56</v>
      </c>
      <c r="E246" s="30" t="s">
        <v>1010</v>
      </c>
    </row>
    <row r="247" spans="1:5" ht="127.5">
      <c r="A247" t="s">
        <v>58</v>
      </c>
      <c r="E247" s="28" t="s">
        <v>1011</v>
      </c>
    </row>
    <row r="248" spans="1:16" ht="12.75">
      <c r="A248" s="17" t="s">
        <v>49</v>
      </c>
      <c r="B248" s="22" t="s">
        <v>1012</v>
      </c>
      <c r="C248" s="22" t="s">
        <v>1013</v>
      </c>
      <c r="D248" s="17" t="s">
        <v>51</v>
      </c>
      <c r="E248" s="23" t="s">
        <v>1014</v>
      </c>
      <c r="F248" s="24" t="s">
        <v>190</v>
      </c>
      <c r="G248" s="25">
        <v>97.99</v>
      </c>
      <c r="H248" s="26">
        <v>0</v>
      </c>
      <c r="I248" s="26">
        <f>ROUND(ROUND(H248,2)*ROUND(G248,3),2)</f>
        <v>0</v>
      </c>
      <c r="O248">
        <f>(I248*21)/100</f>
        <v>0</v>
      </c>
      <c r="P248" t="s">
        <v>28</v>
      </c>
    </row>
    <row r="249" spans="1:5" ht="12.75">
      <c r="A249" s="27" t="s">
        <v>54</v>
      </c>
      <c r="E249" s="28" t="s">
        <v>51</v>
      </c>
    </row>
    <row r="250" spans="1:5" ht="178.5">
      <c r="A250" s="29" t="s">
        <v>56</v>
      </c>
      <c r="E250" s="30" t="s">
        <v>1015</v>
      </c>
    </row>
    <row r="251" spans="1:5" ht="51">
      <c r="A251" t="s">
        <v>58</v>
      </c>
      <c r="E251" s="28" t="s">
        <v>1016</v>
      </c>
    </row>
    <row r="252" spans="1:16" ht="12.75">
      <c r="A252" s="17" t="s">
        <v>49</v>
      </c>
      <c r="B252" s="22" t="s">
        <v>1017</v>
      </c>
      <c r="C252" s="22" t="s">
        <v>1018</v>
      </c>
      <c r="D252" s="17" t="s">
        <v>51</v>
      </c>
      <c r="E252" s="23" t="s">
        <v>1019</v>
      </c>
      <c r="F252" s="24" t="s">
        <v>190</v>
      </c>
      <c r="G252" s="25">
        <v>291.347</v>
      </c>
      <c r="H252" s="26">
        <v>0</v>
      </c>
      <c r="I252" s="26">
        <f>ROUND(ROUND(H252,2)*ROUND(G252,3),2)</f>
        <v>0</v>
      </c>
      <c r="O252">
        <f>(I252*21)/100</f>
        <v>0</v>
      </c>
      <c r="P252" t="s">
        <v>28</v>
      </c>
    </row>
    <row r="253" spans="1:5" ht="12.75">
      <c r="A253" s="27" t="s">
        <v>54</v>
      </c>
      <c r="E253" s="28" t="s">
        <v>51</v>
      </c>
    </row>
    <row r="254" spans="1:5" ht="178.5">
      <c r="A254" s="29" t="s">
        <v>56</v>
      </c>
      <c r="E254" s="30" t="s">
        <v>1020</v>
      </c>
    </row>
    <row r="255" spans="1:5" ht="51">
      <c r="A255" t="s">
        <v>58</v>
      </c>
      <c r="E255" s="28" t="s">
        <v>1016</v>
      </c>
    </row>
    <row r="256" spans="1:18" ht="12.75" customHeight="1">
      <c r="A256" s="5" t="s">
        <v>47</v>
      </c>
      <c r="B256" s="5"/>
      <c r="C256" s="32" t="s">
        <v>86</v>
      </c>
      <c r="D256" s="5"/>
      <c r="E256" s="20" t="s">
        <v>374</v>
      </c>
      <c r="F256" s="5"/>
      <c r="G256" s="5"/>
      <c r="H256" s="5"/>
      <c r="I256" s="33">
        <f>0+Q256</f>
        <v>0</v>
      </c>
      <c r="O256">
        <f>0+R256</f>
        <v>0</v>
      </c>
      <c r="Q256">
        <f>0+I257+I261+I265+I269+I273</f>
        <v>0</v>
      </c>
      <c r="R256">
        <f>0+O257+O261+O265+O269+O273</f>
        <v>0</v>
      </c>
    </row>
    <row r="257" spans="1:16" ht="12.75">
      <c r="A257" s="17" t="s">
        <v>49</v>
      </c>
      <c r="B257" s="22" t="s">
        <v>1021</v>
      </c>
      <c r="C257" s="22" t="s">
        <v>375</v>
      </c>
      <c r="D257" s="17" t="s">
        <v>51</v>
      </c>
      <c r="E257" s="23" t="s">
        <v>376</v>
      </c>
      <c r="F257" s="24" t="s">
        <v>138</v>
      </c>
      <c r="G257" s="25">
        <v>2.4</v>
      </c>
      <c r="H257" s="26">
        <v>0</v>
      </c>
      <c r="I257" s="26">
        <f>ROUND(ROUND(H257,2)*ROUND(G257,3),2)</f>
        <v>0</v>
      </c>
      <c r="O257">
        <f>(I257*21)/100</f>
        <v>0</v>
      </c>
      <c r="P257" t="s">
        <v>28</v>
      </c>
    </row>
    <row r="258" spans="1:5" ht="12.75">
      <c r="A258" s="27" t="s">
        <v>54</v>
      </c>
      <c r="E258" s="28" t="s">
        <v>51</v>
      </c>
    </row>
    <row r="259" spans="1:5" ht="114.75">
      <c r="A259" s="29" t="s">
        <v>56</v>
      </c>
      <c r="E259" s="30" t="s">
        <v>1022</v>
      </c>
    </row>
    <row r="260" spans="1:5" ht="255">
      <c r="A260" t="s">
        <v>58</v>
      </c>
      <c r="E260" s="28" t="s">
        <v>379</v>
      </c>
    </row>
    <row r="261" spans="1:16" ht="12.75">
      <c r="A261" s="17" t="s">
        <v>49</v>
      </c>
      <c r="B261" s="22" t="s">
        <v>1023</v>
      </c>
      <c r="C261" s="22" t="s">
        <v>1024</v>
      </c>
      <c r="D261" s="17" t="s">
        <v>51</v>
      </c>
      <c r="E261" s="23" t="s">
        <v>1025</v>
      </c>
      <c r="F261" s="24" t="s">
        <v>138</v>
      </c>
      <c r="G261" s="25">
        <v>34.7</v>
      </c>
      <c r="H261" s="26">
        <v>0</v>
      </c>
      <c r="I261" s="26">
        <f>ROUND(ROUND(H261,2)*ROUND(G261,3),2)</f>
        <v>0</v>
      </c>
      <c r="O261">
        <f>(I261*21)/100</f>
        <v>0</v>
      </c>
      <c r="P261" t="s">
        <v>28</v>
      </c>
    </row>
    <row r="262" spans="1:5" ht="12.75">
      <c r="A262" s="27" t="s">
        <v>54</v>
      </c>
      <c r="E262" s="28" t="s">
        <v>51</v>
      </c>
    </row>
    <row r="263" spans="1:5" ht="89.25">
      <c r="A263" s="29" t="s">
        <v>56</v>
      </c>
      <c r="E263" s="30" t="s">
        <v>1026</v>
      </c>
    </row>
    <row r="264" spans="1:5" ht="242.25">
      <c r="A264" t="s">
        <v>58</v>
      </c>
      <c r="E264" s="28" t="s">
        <v>1027</v>
      </c>
    </row>
    <row r="265" spans="1:16" ht="12.75">
      <c r="A265" s="17" t="s">
        <v>49</v>
      </c>
      <c r="B265" s="22" t="s">
        <v>1028</v>
      </c>
      <c r="C265" s="22" t="s">
        <v>1029</v>
      </c>
      <c r="D265" s="17" t="s">
        <v>51</v>
      </c>
      <c r="E265" s="23" t="s">
        <v>1030</v>
      </c>
      <c r="F265" s="24" t="s">
        <v>138</v>
      </c>
      <c r="G265" s="25">
        <v>181.15</v>
      </c>
      <c r="H265" s="26">
        <v>0</v>
      </c>
      <c r="I265" s="26">
        <f>ROUND(ROUND(H265,2)*ROUND(G265,3),2)</f>
        <v>0</v>
      </c>
      <c r="O265">
        <f>(I265*21)/100</f>
        <v>0</v>
      </c>
      <c r="P265" t="s">
        <v>28</v>
      </c>
    </row>
    <row r="266" spans="1:5" ht="12.75">
      <c r="A266" s="27" t="s">
        <v>54</v>
      </c>
      <c r="E266" s="28" t="s">
        <v>51</v>
      </c>
    </row>
    <row r="267" spans="1:5" ht="127.5">
      <c r="A267" s="29" t="s">
        <v>56</v>
      </c>
      <c r="E267" s="30" t="s">
        <v>1031</v>
      </c>
    </row>
    <row r="268" spans="1:5" ht="242.25">
      <c r="A268" t="s">
        <v>58</v>
      </c>
      <c r="E268" s="28" t="s">
        <v>456</v>
      </c>
    </row>
    <row r="269" spans="1:16" ht="12.75">
      <c r="A269" s="17" t="s">
        <v>49</v>
      </c>
      <c r="B269" s="22" t="s">
        <v>1032</v>
      </c>
      <c r="C269" s="22" t="s">
        <v>1033</v>
      </c>
      <c r="D269" s="17" t="s">
        <v>51</v>
      </c>
      <c r="E269" s="23" t="s">
        <v>1034</v>
      </c>
      <c r="F269" s="24" t="s">
        <v>138</v>
      </c>
      <c r="G269" s="25">
        <v>312</v>
      </c>
      <c r="H269" s="26">
        <v>0</v>
      </c>
      <c r="I269" s="26">
        <f>ROUND(ROUND(H269,2)*ROUND(G269,3),2)</f>
        <v>0</v>
      </c>
      <c r="O269">
        <f>(I269*21)/100</f>
        <v>0</v>
      </c>
      <c r="P269" t="s">
        <v>28</v>
      </c>
    </row>
    <row r="270" spans="1:5" ht="12.75">
      <c r="A270" s="27" t="s">
        <v>54</v>
      </c>
      <c r="E270" s="28" t="s">
        <v>51</v>
      </c>
    </row>
    <row r="271" spans="1:5" ht="89.25">
      <c r="A271" s="29" t="s">
        <v>56</v>
      </c>
      <c r="E271" s="30" t="s">
        <v>1035</v>
      </c>
    </row>
    <row r="272" spans="1:5" ht="267.75">
      <c r="A272" t="s">
        <v>58</v>
      </c>
      <c r="E272" s="28" t="s">
        <v>1036</v>
      </c>
    </row>
    <row r="273" spans="1:16" ht="12.75">
      <c r="A273" s="17" t="s">
        <v>49</v>
      </c>
      <c r="B273" s="22" t="s">
        <v>1037</v>
      </c>
      <c r="C273" s="22" t="s">
        <v>1038</v>
      </c>
      <c r="D273" s="17" t="s">
        <v>51</v>
      </c>
      <c r="E273" s="23" t="s">
        <v>1039</v>
      </c>
      <c r="F273" s="24" t="s">
        <v>138</v>
      </c>
      <c r="G273" s="25">
        <v>39</v>
      </c>
      <c r="H273" s="26">
        <v>0</v>
      </c>
      <c r="I273" s="26">
        <f>ROUND(ROUND(H273,2)*ROUND(G273,3),2)</f>
        <v>0</v>
      </c>
      <c r="O273">
        <f>(I273*21)/100</f>
        <v>0</v>
      </c>
      <c r="P273" t="s">
        <v>28</v>
      </c>
    </row>
    <row r="274" spans="1:5" ht="12.75">
      <c r="A274" s="27" t="s">
        <v>54</v>
      </c>
      <c r="E274" s="28" t="s">
        <v>51</v>
      </c>
    </row>
    <row r="275" spans="1:5" ht="89.25">
      <c r="A275" s="29" t="s">
        <v>56</v>
      </c>
      <c r="E275" s="30" t="s">
        <v>1040</v>
      </c>
    </row>
    <row r="276" spans="1:5" ht="242.25">
      <c r="A276" t="s">
        <v>58</v>
      </c>
      <c r="E276" s="28" t="s">
        <v>1041</v>
      </c>
    </row>
    <row r="277" spans="1:18" ht="12.75" customHeight="1">
      <c r="A277" s="5" t="s">
        <v>47</v>
      </c>
      <c r="B277" s="5"/>
      <c r="C277" s="32" t="s">
        <v>44</v>
      </c>
      <c r="D277" s="5"/>
      <c r="E277" s="20" t="s">
        <v>142</v>
      </c>
      <c r="F277" s="5"/>
      <c r="G277" s="5"/>
      <c r="H277" s="5"/>
      <c r="I277" s="33">
        <f>0+Q277</f>
        <v>0</v>
      </c>
      <c r="O277">
        <f>0+R277</f>
        <v>0</v>
      </c>
      <c r="Q277">
        <f>0+I278+I282+I286+I290+I294+I298+I302+I306+I310+I314+I318+I322+I326+I330+I334+I338+I342</f>
        <v>0</v>
      </c>
      <c r="R277">
        <f>0+O278+O282+O286+O290+O294+O298+O302+O306+O310+O314+O318+O322+O326+O330+O334+O338+O342</f>
        <v>0</v>
      </c>
    </row>
    <row r="278" spans="1:16" ht="12.75">
      <c r="A278" s="17" t="s">
        <v>49</v>
      </c>
      <c r="B278" s="22" t="s">
        <v>1042</v>
      </c>
      <c r="C278" s="22" t="s">
        <v>1043</v>
      </c>
      <c r="D278" s="17" t="s">
        <v>51</v>
      </c>
      <c r="E278" s="23" t="s">
        <v>1044</v>
      </c>
      <c r="F278" s="24" t="s">
        <v>138</v>
      </c>
      <c r="G278" s="25">
        <v>88.73</v>
      </c>
      <c r="H278" s="26">
        <v>0</v>
      </c>
      <c r="I278" s="26">
        <f>ROUND(ROUND(H278,2)*ROUND(G278,3),2)</f>
        <v>0</v>
      </c>
      <c r="O278">
        <f>(I278*21)/100</f>
        <v>0</v>
      </c>
      <c r="P278" t="s">
        <v>28</v>
      </c>
    </row>
    <row r="279" spans="1:5" ht="12.75">
      <c r="A279" s="27" t="s">
        <v>54</v>
      </c>
      <c r="E279" s="28" t="s">
        <v>51</v>
      </c>
    </row>
    <row r="280" spans="1:5" ht="178.5">
      <c r="A280" s="29" t="s">
        <v>56</v>
      </c>
      <c r="E280" s="30" t="s">
        <v>1045</v>
      </c>
    </row>
    <row r="281" spans="1:5" ht="63.75">
      <c r="A281" t="s">
        <v>58</v>
      </c>
      <c r="E281" s="28" t="s">
        <v>1046</v>
      </c>
    </row>
    <row r="282" spans="1:16" ht="12.75">
      <c r="A282" s="17" t="s">
        <v>49</v>
      </c>
      <c r="B282" s="22" t="s">
        <v>1047</v>
      </c>
      <c r="C282" s="22" t="s">
        <v>1048</v>
      </c>
      <c r="D282" s="17" t="s">
        <v>51</v>
      </c>
      <c r="E282" s="23" t="s">
        <v>1049</v>
      </c>
      <c r="F282" s="24" t="s">
        <v>73</v>
      </c>
      <c r="G282" s="25">
        <v>2</v>
      </c>
      <c r="H282" s="26">
        <v>0</v>
      </c>
      <c r="I282" s="26">
        <f>ROUND(ROUND(H282,2)*ROUND(G282,3),2)</f>
        <v>0</v>
      </c>
      <c r="O282">
        <f>(I282*21)/100</f>
        <v>0</v>
      </c>
      <c r="P282" t="s">
        <v>28</v>
      </c>
    </row>
    <row r="283" spans="1:5" ht="12.75">
      <c r="A283" s="27" t="s">
        <v>54</v>
      </c>
      <c r="E283" s="28" t="s">
        <v>51</v>
      </c>
    </row>
    <row r="284" spans="1:5" ht="38.25">
      <c r="A284" s="29" t="s">
        <v>56</v>
      </c>
      <c r="E284" s="30" t="s">
        <v>1050</v>
      </c>
    </row>
    <row r="285" spans="1:5" ht="25.5">
      <c r="A285" t="s">
        <v>58</v>
      </c>
      <c r="E285" s="28" t="s">
        <v>1051</v>
      </c>
    </row>
    <row r="286" spans="1:16" ht="12.75">
      <c r="A286" s="17" t="s">
        <v>49</v>
      </c>
      <c r="B286" s="22" t="s">
        <v>1052</v>
      </c>
      <c r="C286" s="22" t="s">
        <v>1053</v>
      </c>
      <c r="D286" s="17" t="s">
        <v>51</v>
      </c>
      <c r="E286" s="23" t="s">
        <v>1054</v>
      </c>
      <c r="F286" s="24" t="s">
        <v>138</v>
      </c>
      <c r="G286" s="25">
        <v>38</v>
      </c>
      <c r="H286" s="26">
        <v>0</v>
      </c>
      <c r="I286" s="26">
        <f>ROUND(ROUND(H286,2)*ROUND(G286,3),2)</f>
        <v>0</v>
      </c>
      <c r="O286">
        <f>(I286*21)/100</f>
        <v>0</v>
      </c>
      <c r="P286" t="s">
        <v>28</v>
      </c>
    </row>
    <row r="287" spans="1:5" ht="12.75">
      <c r="A287" s="27" t="s">
        <v>54</v>
      </c>
      <c r="E287" s="28" t="s">
        <v>51</v>
      </c>
    </row>
    <row r="288" spans="1:5" ht="89.25">
      <c r="A288" s="29" t="s">
        <v>56</v>
      </c>
      <c r="E288" s="30" t="s">
        <v>1055</v>
      </c>
    </row>
    <row r="289" spans="1:5" ht="51">
      <c r="A289" t="s">
        <v>58</v>
      </c>
      <c r="E289" s="28" t="s">
        <v>1056</v>
      </c>
    </row>
    <row r="290" spans="1:16" ht="12.75">
      <c r="A290" s="17" t="s">
        <v>49</v>
      </c>
      <c r="B290" s="22" t="s">
        <v>1057</v>
      </c>
      <c r="C290" s="22" t="s">
        <v>1058</v>
      </c>
      <c r="D290" s="17" t="s">
        <v>51</v>
      </c>
      <c r="E290" s="23" t="s">
        <v>1059</v>
      </c>
      <c r="F290" s="24" t="s">
        <v>138</v>
      </c>
      <c r="G290" s="25">
        <v>38</v>
      </c>
      <c r="H290" s="26">
        <v>0</v>
      </c>
      <c r="I290" s="26">
        <f>ROUND(ROUND(H290,2)*ROUND(G290,3),2)</f>
        <v>0</v>
      </c>
      <c r="O290">
        <f>(I290*21)/100</f>
        <v>0</v>
      </c>
      <c r="P290" t="s">
        <v>28</v>
      </c>
    </row>
    <row r="291" spans="1:5" ht="12.75">
      <c r="A291" s="27" t="s">
        <v>54</v>
      </c>
      <c r="E291" s="28" t="s">
        <v>51</v>
      </c>
    </row>
    <row r="292" spans="1:5" ht="89.25">
      <c r="A292" s="29" t="s">
        <v>56</v>
      </c>
      <c r="E292" s="30" t="s">
        <v>1060</v>
      </c>
    </row>
    <row r="293" spans="1:5" ht="63.75">
      <c r="A293" t="s">
        <v>58</v>
      </c>
      <c r="E293" s="28" t="s">
        <v>1061</v>
      </c>
    </row>
    <row r="294" spans="1:16" ht="12.75">
      <c r="A294" s="17" t="s">
        <v>49</v>
      </c>
      <c r="B294" s="22" t="s">
        <v>1062</v>
      </c>
      <c r="C294" s="22" t="s">
        <v>1063</v>
      </c>
      <c r="D294" s="17" t="s">
        <v>51</v>
      </c>
      <c r="E294" s="23" t="s">
        <v>1064</v>
      </c>
      <c r="F294" s="24" t="s">
        <v>138</v>
      </c>
      <c r="G294" s="25">
        <v>38</v>
      </c>
      <c r="H294" s="26">
        <v>0</v>
      </c>
      <c r="I294" s="26">
        <f>ROUND(ROUND(H294,2)*ROUND(G294,3),2)</f>
        <v>0</v>
      </c>
      <c r="O294">
        <f>(I294*21)/100</f>
        <v>0</v>
      </c>
      <c r="P294" t="s">
        <v>28</v>
      </c>
    </row>
    <row r="295" spans="1:5" ht="12.75">
      <c r="A295" s="27" t="s">
        <v>54</v>
      </c>
      <c r="E295" s="28" t="s">
        <v>51</v>
      </c>
    </row>
    <row r="296" spans="1:5" ht="89.25">
      <c r="A296" s="29" t="s">
        <v>56</v>
      </c>
      <c r="E296" s="30" t="s">
        <v>1055</v>
      </c>
    </row>
    <row r="297" spans="1:5" ht="25.5">
      <c r="A297" t="s">
        <v>58</v>
      </c>
      <c r="E297" s="28" t="s">
        <v>1065</v>
      </c>
    </row>
    <row r="298" spans="1:16" ht="12.75">
      <c r="A298" s="17" t="s">
        <v>49</v>
      </c>
      <c r="B298" s="22" t="s">
        <v>1066</v>
      </c>
      <c r="C298" s="22" t="s">
        <v>1067</v>
      </c>
      <c r="D298" s="17" t="s">
        <v>51</v>
      </c>
      <c r="E298" s="23" t="s">
        <v>1068</v>
      </c>
      <c r="F298" s="24" t="s">
        <v>1069</v>
      </c>
      <c r="G298" s="25">
        <v>9880</v>
      </c>
      <c r="H298" s="26">
        <v>0</v>
      </c>
      <c r="I298" s="26">
        <f>ROUND(ROUND(H298,2)*ROUND(G298,3),2)</f>
        <v>0</v>
      </c>
      <c r="O298">
        <f>(I298*21)/100</f>
        <v>0</v>
      </c>
      <c r="P298" t="s">
        <v>28</v>
      </c>
    </row>
    <row r="299" spans="1:5" ht="12.75">
      <c r="A299" s="27" t="s">
        <v>54</v>
      </c>
      <c r="E299" s="28" t="s">
        <v>51</v>
      </c>
    </row>
    <row r="300" spans="1:5" ht="89.25">
      <c r="A300" s="29" t="s">
        <v>56</v>
      </c>
      <c r="E300" s="30" t="s">
        <v>1070</v>
      </c>
    </row>
    <row r="301" spans="1:5" ht="25.5">
      <c r="A301" t="s">
        <v>58</v>
      </c>
      <c r="E301" s="28" t="s">
        <v>1071</v>
      </c>
    </row>
    <row r="302" spans="1:16" ht="12.75">
      <c r="A302" s="17" t="s">
        <v>49</v>
      </c>
      <c r="B302" s="22" t="s">
        <v>1072</v>
      </c>
      <c r="C302" s="22" t="s">
        <v>1073</v>
      </c>
      <c r="D302" s="17" t="s">
        <v>51</v>
      </c>
      <c r="E302" s="23" t="s">
        <v>1074</v>
      </c>
      <c r="F302" s="24" t="s">
        <v>190</v>
      </c>
      <c r="G302" s="25">
        <v>20.085</v>
      </c>
      <c r="H302" s="26">
        <v>0</v>
      </c>
      <c r="I302" s="26">
        <f>ROUND(ROUND(H302,2)*ROUND(G302,3),2)</f>
        <v>0</v>
      </c>
      <c r="O302">
        <f>(I302*21)/100</f>
        <v>0</v>
      </c>
      <c r="P302" t="s">
        <v>28</v>
      </c>
    </row>
    <row r="303" spans="1:5" ht="12.75">
      <c r="A303" s="27" t="s">
        <v>54</v>
      </c>
      <c r="E303" s="28" t="s">
        <v>51</v>
      </c>
    </row>
    <row r="304" spans="1:5" ht="127.5">
      <c r="A304" s="29" t="s">
        <v>56</v>
      </c>
      <c r="E304" s="30" t="s">
        <v>1075</v>
      </c>
    </row>
    <row r="305" spans="1:5" ht="25.5">
      <c r="A305" t="s">
        <v>58</v>
      </c>
      <c r="E305" s="28" t="s">
        <v>1076</v>
      </c>
    </row>
    <row r="306" spans="1:16" ht="12.75">
      <c r="A306" s="17" t="s">
        <v>49</v>
      </c>
      <c r="B306" s="22" t="s">
        <v>1077</v>
      </c>
      <c r="C306" s="22" t="s">
        <v>1078</v>
      </c>
      <c r="D306" s="17" t="s">
        <v>51</v>
      </c>
      <c r="E306" s="23" t="s">
        <v>1079</v>
      </c>
      <c r="F306" s="24" t="s">
        <v>190</v>
      </c>
      <c r="G306" s="25">
        <v>20.584</v>
      </c>
      <c r="H306" s="26">
        <v>0</v>
      </c>
      <c r="I306" s="26">
        <f>ROUND(ROUND(H306,2)*ROUND(G306,3),2)</f>
        <v>0</v>
      </c>
      <c r="O306">
        <f>(I306*21)/100</f>
        <v>0</v>
      </c>
      <c r="P306" t="s">
        <v>28</v>
      </c>
    </row>
    <row r="307" spans="1:5" ht="12.75">
      <c r="A307" s="27" t="s">
        <v>54</v>
      </c>
      <c r="E307" s="28" t="s">
        <v>51</v>
      </c>
    </row>
    <row r="308" spans="1:5" ht="89.25">
      <c r="A308" s="29" t="s">
        <v>56</v>
      </c>
      <c r="E308" s="30" t="s">
        <v>1080</v>
      </c>
    </row>
    <row r="309" spans="1:5" ht="25.5">
      <c r="A309" t="s">
        <v>58</v>
      </c>
      <c r="E309" s="28" t="s">
        <v>1076</v>
      </c>
    </row>
    <row r="310" spans="1:16" ht="12.75">
      <c r="A310" s="17" t="s">
        <v>49</v>
      </c>
      <c r="B310" s="22" t="s">
        <v>1081</v>
      </c>
      <c r="C310" s="22" t="s">
        <v>1082</v>
      </c>
      <c r="D310" s="17" t="s">
        <v>51</v>
      </c>
      <c r="E310" s="23" t="s">
        <v>1083</v>
      </c>
      <c r="F310" s="24" t="s">
        <v>138</v>
      </c>
      <c r="G310" s="25">
        <v>114</v>
      </c>
      <c r="H310" s="26">
        <v>0</v>
      </c>
      <c r="I310" s="26">
        <f>ROUND(ROUND(H310,2)*ROUND(G310,3),2)</f>
        <v>0</v>
      </c>
      <c r="O310">
        <f>(I310*21)/100</f>
        <v>0</v>
      </c>
      <c r="P310" t="s">
        <v>28</v>
      </c>
    </row>
    <row r="311" spans="1:5" ht="12.75">
      <c r="A311" s="27" t="s">
        <v>54</v>
      </c>
      <c r="E311" s="28" t="s">
        <v>51</v>
      </c>
    </row>
    <row r="312" spans="1:5" ht="63.75">
      <c r="A312" s="29" t="s">
        <v>56</v>
      </c>
      <c r="E312" s="30" t="s">
        <v>1084</v>
      </c>
    </row>
    <row r="313" spans="1:5" ht="38.25">
      <c r="A313" t="s">
        <v>58</v>
      </c>
      <c r="E313" s="28" t="s">
        <v>1085</v>
      </c>
    </row>
    <row r="314" spans="1:16" ht="12.75">
      <c r="A314" s="17" t="s">
        <v>49</v>
      </c>
      <c r="B314" s="22" t="s">
        <v>1086</v>
      </c>
      <c r="C314" s="22" t="s">
        <v>1087</v>
      </c>
      <c r="D314" s="17" t="s">
        <v>51</v>
      </c>
      <c r="E314" s="23" t="s">
        <v>1088</v>
      </c>
      <c r="F314" s="24" t="s">
        <v>138</v>
      </c>
      <c r="G314" s="25">
        <v>9.9</v>
      </c>
      <c r="H314" s="26">
        <v>0</v>
      </c>
      <c r="I314" s="26">
        <f>ROUND(ROUND(H314,2)*ROUND(G314,3),2)</f>
        <v>0</v>
      </c>
      <c r="O314">
        <f>(I314*21)/100</f>
        <v>0</v>
      </c>
      <c r="P314" t="s">
        <v>28</v>
      </c>
    </row>
    <row r="315" spans="1:5" ht="12.75">
      <c r="A315" s="27" t="s">
        <v>54</v>
      </c>
      <c r="E315" s="28" t="s">
        <v>51</v>
      </c>
    </row>
    <row r="316" spans="1:5" ht="63.75">
      <c r="A316" s="29" t="s">
        <v>56</v>
      </c>
      <c r="E316" s="30" t="s">
        <v>1089</v>
      </c>
    </row>
    <row r="317" spans="1:5" ht="38.25">
      <c r="A317" t="s">
        <v>58</v>
      </c>
      <c r="E317" s="28" t="s">
        <v>1085</v>
      </c>
    </row>
    <row r="318" spans="1:16" ht="12.75">
      <c r="A318" s="17" t="s">
        <v>49</v>
      </c>
      <c r="B318" s="22" t="s">
        <v>1090</v>
      </c>
      <c r="C318" s="22" t="s">
        <v>1091</v>
      </c>
      <c r="D318" s="17" t="s">
        <v>51</v>
      </c>
      <c r="E318" s="23" t="s">
        <v>1092</v>
      </c>
      <c r="F318" s="24" t="s">
        <v>138</v>
      </c>
      <c r="G318" s="25">
        <v>35.71</v>
      </c>
      <c r="H318" s="26">
        <v>0</v>
      </c>
      <c r="I318" s="26">
        <f>ROUND(ROUND(H318,2)*ROUND(G318,3),2)</f>
        <v>0</v>
      </c>
      <c r="O318">
        <f>(I318*21)/100</f>
        <v>0</v>
      </c>
      <c r="P318" t="s">
        <v>28</v>
      </c>
    </row>
    <row r="319" spans="1:5" ht="12.75">
      <c r="A319" s="27" t="s">
        <v>54</v>
      </c>
      <c r="E319" s="28" t="s">
        <v>51</v>
      </c>
    </row>
    <row r="320" spans="1:5" ht="140.25">
      <c r="A320" s="29" t="s">
        <v>56</v>
      </c>
      <c r="E320" s="30" t="s">
        <v>1093</v>
      </c>
    </row>
    <row r="321" spans="1:5" ht="293.25">
      <c r="A321" t="s">
        <v>58</v>
      </c>
      <c r="E321" s="28" t="s">
        <v>1094</v>
      </c>
    </row>
    <row r="322" spans="1:16" ht="12.75">
      <c r="A322" s="17" t="s">
        <v>49</v>
      </c>
      <c r="B322" s="22" t="s">
        <v>1095</v>
      </c>
      <c r="C322" s="22" t="s">
        <v>1096</v>
      </c>
      <c r="D322" s="17" t="s">
        <v>51</v>
      </c>
      <c r="E322" s="23" t="s">
        <v>1097</v>
      </c>
      <c r="F322" s="24" t="s">
        <v>161</v>
      </c>
      <c r="G322" s="25">
        <v>0.712</v>
      </c>
      <c r="H322" s="26">
        <v>0</v>
      </c>
      <c r="I322" s="26">
        <f>ROUND(ROUND(H322,2)*ROUND(G322,3),2)</f>
        <v>0</v>
      </c>
      <c r="O322">
        <f>(I322*21)/100</f>
        <v>0</v>
      </c>
      <c r="P322" t="s">
        <v>28</v>
      </c>
    </row>
    <row r="323" spans="1:5" ht="12.75">
      <c r="A323" s="27" t="s">
        <v>54</v>
      </c>
      <c r="E323" s="28" t="s">
        <v>51</v>
      </c>
    </row>
    <row r="324" spans="1:5" ht="165.75">
      <c r="A324" s="29" t="s">
        <v>56</v>
      </c>
      <c r="E324" s="30" t="s">
        <v>1098</v>
      </c>
    </row>
    <row r="325" spans="1:5" ht="229.5">
      <c r="A325" t="s">
        <v>58</v>
      </c>
      <c r="E325" s="28" t="s">
        <v>1099</v>
      </c>
    </row>
    <row r="326" spans="1:16" ht="12.75">
      <c r="A326" s="17" t="s">
        <v>49</v>
      </c>
      <c r="B326" s="22" t="s">
        <v>1100</v>
      </c>
      <c r="C326" s="22" t="s">
        <v>1101</v>
      </c>
      <c r="D326" s="17" t="s">
        <v>51</v>
      </c>
      <c r="E326" s="23" t="s">
        <v>1102</v>
      </c>
      <c r="F326" s="24" t="s">
        <v>913</v>
      </c>
      <c r="G326" s="25">
        <v>1511.824</v>
      </c>
      <c r="H326" s="26">
        <v>0</v>
      </c>
      <c r="I326" s="26">
        <f>ROUND(ROUND(H326,2)*ROUND(G326,3),2)</f>
        <v>0</v>
      </c>
      <c r="O326">
        <f>(I326*21)/100</f>
        <v>0</v>
      </c>
      <c r="P326" t="s">
        <v>28</v>
      </c>
    </row>
    <row r="327" spans="1:5" ht="12.75">
      <c r="A327" s="27" t="s">
        <v>54</v>
      </c>
      <c r="E327" s="28" t="s">
        <v>51</v>
      </c>
    </row>
    <row r="328" spans="1:5" ht="293.25">
      <c r="A328" s="29" t="s">
        <v>56</v>
      </c>
      <c r="E328" s="30" t="s">
        <v>1103</v>
      </c>
    </row>
    <row r="329" spans="1:5" ht="409.5">
      <c r="A329" t="s">
        <v>58</v>
      </c>
      <c r="E329" s="28" t="s">
        <v>1104</v>
      </c>
    </row>
    <row r="330" spans="1:16" ht="12.75">
      <c r="A330" s="17" t="s">
        <v>49</v>
      </c>
      <c r="B330" s="22" t="s">
        <v>1105</v>
      </c>
      <c r="C330" s="22" t="s">
        <v>1106</v>
      </c>
      <c r="D330" s="17" t="s">
        <v>51</v>
      </c>
      <c r="E330" s="23" t="s">
        <v>1107</v>
      </c>
      <c r="F330" s="24" t="s">
        <v>913</v>
      </c>
      <c r="G330" s="25">
        <v>699.524</v>
      </c>
      <c r="H330" s="26">
        <v>0</v>
      </c>
      <c r="I330" s="26">
        <f>ROUND(ROUND(H330,2)*ROUND(G330,3),2)</f>
        <v>0</v>
      </c>
      <c r="O330">
        <f>(I330*21)/100</f>
        <v>0</v>
      </c>
      <c r="P330" t="s">
        <v>28</v>
      </c>
    </row>
    <row r="331" spans="1:5" ht="12.75">
      <c r="A331" s="27" t="s">
        <v>54</v>
      </c>
      <c r="E331" s="28" t="s">
        <v>51</v>
      </c>
    </row>
    <row r="332" spans="1:5" ht="409.5">
      <c r="A332" s="29" t="s">
        <v>56</v>
      </c>
      <c r="E332" s="30" t="s">
        <v>1108</v>
      </c>
    </row>
    <row r="333" spans="1:5" ht="357">
      <c r="A333" t="s">
        <v>58</v>
      </c>
      <c r="E333" s="28" t="s">
        <v>1109</v>
      </c>
    </row>
    <row r="334" spans="1:16" ht="12.75">
      <c r="A334" s="17" t="s">
        <v>49</v>
      </c>
      <c r="B334" s="22" t="s">
        <v>1110</v>
      </c>
      <c r="C334" s="22" t="s">
        <v>1111</v>
      </c>
      <c r="D334" s="17" t="s">
        <v>51</v>
      </c>
      <c r="E334" s="23" t="s">
        <v>1112</v>
      </c>
      <c r="F334" s="24" t="s">
        <v>190</v>
      </c>
      <c r="G334" s="25">
        <v>654.57</v>
      </c>
      <c r="H334" s="26">
        <v>0</v>
      </c>
      <c r="I334" s="26">
        <f>ROUND(ROUND(H334,2)*ROUND(G334,3),2)</f>
        <v>0</v>
      </c>
      <c r="O334">
        <f>(I334*21)/100</f>
        <v>0</v>
      </c>
      <c r="P334" t="s">
        <v>28</v>
      </c>
    </row>
    <row r="335" spans="1:5" ht="12.75">
      <c r="A335" s="27" t="s">
        <v>54</v>
      </c>
      <c r="E335" s="28" t="s">
        <v>51</v>
      </c>
    </row>
    <row r="336" spans="1:5" ht="229.5">
      <c r="A336" s="29" t="s">
        <v>56</v>
      </c>
      <c r="E336" s="30" t="s">
        <v>1113</v>
      </c>
    </row>
    <row r="337" spans="1:5" ht="25.5">
      <c r="A337" t="s">
        <v>58</v>
      </c>
      <c r="E337" s="28" t="s">
        <v>1114</v>
      </c>
    </row>
    <row r="338" spans="1:16" ht="12.75">
      <c r="A338" s="17" t="s">
        <v>49</v>
      </c>
      <c r="B338" s="22" t="s">
        <v>1115</v>
      </c>
      <c r="C338" s="22" t="s">
        <v>1116</v>
      </c>
      <c r="D338" s="17" t="s">
        <v>51</v>
      </c>
      <c r="E338" s="23" t="s">
        <v>1117</v>
      </c>
      <c r="F338" s="24" t="s">
        <v>190</v>
      </c>
      <c r="G338" s="25">
        <v>688.8</v>
      </c>
      <c r="H338" s="26">
        <v>0</v>
      </c>
      <c r="I338" s="26">
        <f>ROUND(ROUND(H338,2)*ROUND(G338,3),2)</f>
        <v>0</v>
      </c>
      <c r="O338">
        <f>(I338*21)/100</f>
        <v>0</v>
      </c>
      <c r="P338" t="s">
        <v>28</v>
      </c>
    </row>
    <row r="339" spans="1:5" ht="12.75">
      <c r="A339" s="27" t="s">
        <v>54</v>
      </c>
      <c r="E339" s="28" t="s">
        <v>51</v>
      </c>
    </row>
    <row r="340" spans="1:5" ht="216.75">
      <c r="A340" s="29" t="s">
        <v>56</v>
      </c>
      <c r="E340" s="30" t="s">
        <v>1118</v>
      </c>
    </row>
    <row r="341" spans="1:5" ht="25.5">
      <c r="A341" t="s">
        <v>58</v>
      </c>
      <c r="E341" s="28" t="s">
        <v>1114</v>
      </c>
    </row>
    <row r="342" spans="1:16" ht="12.75">
      <c r="A342" s="17" t="s">
        <v>49</v>
      </c>
      <c r="B342" s="22" t="s">
        <v>1119</v>
      </c>
      <c r="C342" s="22" t="s">
        <v>1120</v>
      </c>
      <c r="D342" s="17" t="s">
        <v>51</v>
      </c>
      <c r="E342" s="23" t="s">
        <v>1121</v>
      </c>
      <c r="F342" s="24" t="s">
        <v>1122</v>
      </c>
      <c r="G342" s="25">
        <v>2318</v>
      </c>
      <c r="H342" s="26">
        <v>0</v>
      </c>
      <c r="I342" s="26">
        <f>ROUND(ROUND(H342,2)*ROUND(G342,3),2)</f>
        <v>0</v>
      </c>
      <c r="O342">
        <f>(I342*21)/100</f>
        <v>0</v>
      </c>
      <c r="P342" t="s">
        <v>28</v>
      </c>
    </row>
    <row r="343" spans="1:5" ht="12.75">
      <c r="A343" s="27" t="s">
        <v>54</v>
      </c>
      <c r="E343" s="28" t="s">
        <v>51</v>
      </c>
    </row>
    <row r="344" spans="1:5" ht="267.75">
      <c r="A344" s="29" t="s">
        <v>56</v>
      </c>
      <c r="E344" s="30" t="s">
        <v>1123</v>
      </c>
    </row>
    <row r="345" spans="1:5" ht="25.5">
      <c r="A345" t="s">
        <v>58</v>
      </c>
      <c r="E345" s="28" t="s">
        <v>1124</v>
      </c>
    </row>
  </sheetData>
  <mergeCells count="11">
    <mergeCell ref="H5:I5"/>
    <mergeCell ref="C3:D3"/>
    <mergeCell ref="F3:G3"/>
    <mergeCell ref="C4:D4"/>
    <mergeCell ref="A5:A6"/>
    <mergeCell ref="B5:B6"/>
    <mergeCell ref="C5:C6"/>
    <mergeCell ref="D5:D6"/>
    <mergeCell ref="E5:E6"/>
    <mergeCell ref="F5:F6"/>
    <mergeCell ref="G5:G6"/>
  </mergeCells>
  <printOptions/>
  <pageMargins left="0.75" right="0.75" top="1" bottom="1" header="0.5" footer="0.5"/>
  <pageSetup fitToHeight="0" fitToWidth="1" horizontalDpi="300" verticalDpi="300" orientation="portrait" paperSize="9"/>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1"/>
  <sheetViews>
    <sheetView workbookViewId="0" topLeftCell="A1">
      <pane ySplit="7" topLeftCell="A8" activePane="bottomLeft" state="frozen"/>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0+O8+O29+O50+O59+O64+O153</f>
        <v>0</v>
      </c>
      <c r="P2" t="s">
        <v>27</v>
      </c>
    </row>
    <row r="3" spans="1:16" ht="15" customHeight="1">
      <c r="A3" t="s">
        <v>12</v>
      </c>
      <c r="B3" s="10" t="s">
        <v>14</v>
      </c>
      <c r="C3" s="37" t="s">
        <v>15</v>
      </c>
      <c r="D3" s="34"/>
      <c r="E3" s="11" t="s">
        <v>16</v>
      </c>
      <c r="F3" s="38" t="s">
        <v>23</v>
      </c>
      <c r="G3" s="42"/>
      <c r="H3" s="7" t="s">
        <v>1125</v>
      </c>
      <c r="I3" s="31">
        <f>0+I8+I29+I50+I59+I64+I153</f>
        <v>0</v>
      </c>
      <c r="O3" t="s">
        <v>24</v>
      </c>
      <c r="P3" t="s">
        <v>28</v>
      </c>
    </row>
    <row r="4" spans="1:16" ht="15" customHeight="1">
      <c r="A4" t="s">
        <v>17</v>
      </c>
      <c r="B4" s="13" t="s">
        <v>22</v>
      </c>
      <c r="C4" s="39" t="s">
        <v>1125</v>
      </c>
      <c r="D4" s="40"/>
      <c r="E4" s="14" t="s">
        <v>1126</v>
      </c>
      <c r="F4" s="13"/>
      <c r="G4" s="13"/>
      <c r="H4" s="18"/>
      <c r="I4" s="18"/>
      <c r="O4" t="s">
        <v>25</v>
      </c>
      <c r="P4" t="s">
        <v>28</v>
      </c>
    </row>
    <row r="5" spans="1:16" ht="12.75" customHeight="1">
      <c r="A5" s="41" t="s">
        <v>30</v>
      </c>
      <c r="B5" s="41" t="s">
        <v>32</v>
      </c>
      <c r="C5" s="41" t="s">
        <v>34</v>
      </c>
      <c r="D5" s="41" t="s">
        <v>35</v>
      </c>
      <c r="E5" s="41" t="s">
        <v>36</v>
      </c>
      <c r="F5" s="41" t="s">
        <v>38</v>
      </c>
      <c r="G5" s="41" t="s">
        <v>40</v>
      </c>
      <c r="H5" s="41" t="s">
        <v>42</v>
      </c>
      <c r="I5" s="41"/>
      <c r="O5" t="s">
        <v>26</v>
      </c>
      <c r="P5" t="s">
        <v>28</v>
      </c>
    </row>
    <row r="6" spans="1:9" ht="12.75" customHeight="1">
      <c r="A6" s="41"/>
      <c r="B6" s="41"/>
      <c r="C6" s="41"/>
      <c r="D6" s="41"/>
      <c r="E6" s="41"/>
      <c r="F6" s="41"/>
      <c r="G6" s="41"/>
      <c r="H6" s="12" t="s">
        <v>43</v>
      </c>
      <c r="I6" s="12" t="s">
        <v>45</v>
      </c>
    </row>
    <row r="7" spans="1:9" ht="12.75" customHeight="1">
      <c r="A7" s="12" t="s">
        <v>31</v>
      </c>
      <c r="B7" s="12" t="s">
        <v>33</v>
      </c>
      <c r="C7" s="12" t="s">
        <v>28</v>
      </c>
      <c r="D7" s="12" t="s">
        <v>27</v>
      </c>
      <c r="E7" s="12" t="s">
        <v>37</v>
      </c>
      <c r="F7" s="12" t="s">
        <v>39</v>
      </c>
      <c r="G7" s="12" t="s">
        <v>41</v>
      </c>
      <c r="H7" s="12" t="s">
        <v>44</v>
      </c>
      <c r="I7" s="12" t="s">
        <v>46</v>
      </c>
    </row>
    <row r="8" spans="1:18" ht="12.75" customHeight="1">
      <c r="A8" s="18" t="s">
        <v>47</v>
      </c>
      <c r="B8" s="18"/>
      <c r="C8" s="19" t="s">
        <v>31</v>
      </c>
      <c r="D8" s="18"/>
      <c r="E8" s="20" t="s">
        <v>48</v>
      </c>
      <c r="F8" s="18"/>
      <c r="G8" s="18"/>
      <c r="H8" s="18"/>
      <c r="I8" s="21">
        <f>0+Q8</f>
        <v>0</v>
      </c>
      <c r="O8">
        <f>0+R8</f>
        <v>0</v>
      </c>
      <c r="Q8">
        <f>0+I9+I13+I17+I21+I25</f>
        <v>0</v>
      </c>
      <c r="R8">
        <f>0+O9+O13+O17+O21+O25</f>
        <v>0</v>
      </c>
    </row>
    <row r="9" spans="1:16" ht="12.75">
      <c r="A9" s="17" t="s">
        <v>49</v>
      </c>
      <c r="B9" s="22" t="s">
        <v>33</v>
      </c>
      <c r="C9" s="22" t="s">
        <v>124</v>
      </c>
      <c r="D9" s="17" t="s">
        <v>33</v>
      </c>
      <c r="E9" s="23" t="s">
        <v>125</v>
      </c>
      <c r="F9" s="24" t="s">
        <v>126</v>
      </c>
      <c r="G9" s="25">
        <v>12.88</v>
      </c>
      <c r="H9" s="26">
        <v>0</v>
      </c>
      <c r="I9" s="26">
        <f>ROUND(ROUND(H9,2)*ROUND(G9,3),2)</f>
        <v>0</v>
      </c>
      <c r="O9">
        <f>(I9*21)/100</f>
        <v>0</v>
      </c>
      <c r="P9" t="s">
        <v>28</v>
      </c>
    </row>
    <row r="10" spans="1:5" ht="12.75">
      <c r="A10" s="27" t="s">
        <v>54</v>
      </c>
      <c r="E10" s="28" t="s">
        <v>1127</v>
      </c>
    </row>
    <row r="11" spans="1:5" ht="76.5">
      <c r="A11" s="29" t="s">
        <v>56</v>
      </c>
      <c r="E11" s="30" t="s">
        <v>1128</v>
      </c>
    </row>
    <row r="12" spans="1:5" ht="25.5">
      <c r="A12" t="s">
        <v>58</v>
      </c>
      <c r="E12" s="28" t="s">
        <v>129</v>
      </c>
    </row>
    <row r="13" spans="1:16" ht="12.75">
      <c r="A13" s="17" t="s">
        <v>49</v>
      </c>
      <c r="B13" s="22" t="s">
        <v>28</v>
      </c>
      <c r="C13" s="22" t="s">
        <v>60</v>
      </c>
      <c r="D13" s="17" t="s">
        <v>51</v>
      </c>
      <c r="E13" s="23" t="s">
        <v>61</v>
      </c>
      <c r="F13" s="24" t="s">
        <v>62</v>
      </c>
      <c r="G13" s="25">
        <v>1</v>
      </c>
      <c r="H13" s="26">
        <v>0</v>
      </c>
      <c r="I13" s="26">
        <f>ROUND(ROUND(H13,2)*ROUND(G13,3),2)</f>
        <v>0</v>
      </c>
      <c r="O13">
        <f>(I13*21)/100</f>
        <v>0</v>
      </c>
      <c r="P13" t="s">
        <v>28</v>
      </c>
    </row>
    <row r="14" spans="1:5" ht="38.25">
      <c r="A14" s="27" t="s">
        <v>54</v>
      </c>
      <c r="E14" s="28" t="s">
        <v>1129</v>
      </c>
    </row>
    <row r="15" spans="1:5" ht="51">
      <c r="A15" s="29" t="s">
        <v>56</v>
      </c>
      <c r="E15" s="30" t="s">
        <v>1130</v>
      </c>
    </row>
    <row r="16" spans="1:5" ht="38.25">
      <c r="A16" t="s">
        <v>58</v>
      </c>
      <c r="E16" s="28" t="s">
        <v>1131</v>
      </c>
    </row>
    <row r="17" spans="1:16" ht="12.75">
      <c r="A17" s="17" t="s">
        <v>49</v>
      </c>
      <c r="B17" s="22" t="s">
        <v>27</v>
      </c>
      <c r="C17" s="22" t="s">
        <v>119</v>
      </c>
      <c r="D17" s="17" t="s">
        <v>51</v>
      </c>
      <c r="E17" s="23" t="s">
        <v>120</v>
      </c>
      <c r="F17" s="24" t="s">
        <v>73</v>
      </c>
      <c r="G17" s="25">
        <v>1</v>
      </c>
      <c r="H17" s="26">
        <v>0</v>
      </c>
      <c r="I17" s="26">
        <f>ROUND(ROUND(H17,2)*ROUND(G17,3),2)</f>
        <v>0</v>
      </c>
      <c r="O17">
        <f>(I17*21)/100</f>
        <v>0</v>
      </c>
      <c r="P17" t="s">
        <v>28</v>
      </c>
    </row>
    <row r="18" spans="1:5" ht="12.75">
      <c r="A18" s="27" t="s">
        <v>54</v>
      </c>
      <c r="E18" s="28" t="s">
        <v>1132</v>
      </c>
    </row>
    <row r="19" spans="1:5" ht="51">
      <c r="A19" s="29" t="s">
        <v>56</v>
      </c>
      <c r="E19" s="30" t="s">
        <v>1130</v>
      </c>
    </row>
    <row r="20" spans="1:5" ht="12.75">
      <c r="A20" t="s">
        <v>58</v>
      </c>
      <c r="E20" s="28" t="s">
        <v>70</v>
      </c>
    </row>
    <row r="21" spans="1:16" ht="12.75">
      <c r="A21" s="17" t="s">
        <v>49</v>
      </c>
      <c r="B21" s="22" t="s">
        <v>37</v>
      </c>
      <c r="C21" s="22" t="s">
        <v>1133</v>
      </c>
      <c r="D21" s="17" t="s">
        <v>51</v>
      </c>
      <c r="E21" s="23" t="s">
        <v>1134</v>
      </c>
      <c r="F21" s="24" t="s">
        <v>1135</v>
      </c>
      <c r="G21" s="25">
        <v>5</v>
      </c>
      <c r="H21" s="26">
        <v>0</v>
      </c>
      <c r="I21" s="26">
        <f>ROUND(ROUND(H21,2)*ROUND(G21,3),2)</f>
        <v>0</v>
      </c>
      <c r="O21">
        <f>(I21*21)/100</f>
        <v>0</v>
      </c>
      <c r="P21" t="s">
        <v>28</v>
      </c>
    </row>
    <row r="22" spans="1:5" ht="12.75">
      <c r="A22" s="27" t="s">
        <v>54</v>
      </c>
      <c r="E22" s="28" t="s">
        <v>1136</v>
      </c>
    </row>
    <row r="23" spans="1:5" ht="51">
      <c r="A23" s="29" t="s">
        <v>56</v>
      </c>
      <c r="E23" s="30" t="s">
        <v>1137</v>
      </c>
    </row>
    <row r="24" spans="1:5" ht="12.75">
      <c r="A24" t="s">
        <v>58</v>
      </c>
      <c r="E24" s="28" t="s">
        <v>1138</v>
      </c>
    </row>
    <row r="25" spans="1:16" ht="12.75">
      <c r="A25" s="17" t="s">
        <v>49</v>
      </c>
      <c r="B25" s="22" t="s">
        <v>39</v>
      </c>
      <c r="C25" s="22" t="s">
        <v>822</v>
      </c>
      <c r="D25" s="17" t="s">
        <v>51</v>
      </c>
      <c r="E25" s="23" t="s">
        <v>823</v>
      </c>
      <c r="F25" s="24" t="s">
        <v>62</v>
      </c>
      <c r="G25" s="25">
        <v>1</v>
      </c>
      <c r="H25" s="26">
        <v>0</v>
      </c>
      <c r="I25" s="26">
        <f>ROUND(ROUND(H25,2)*ROUND(G25,3),2)</f>
        <v>0</v>
      </c>
      <c r="O25">
        <f>(I25*21)/100</f>
        <v>0</v>
      </c>
      <c r="P25" t="s">
        <v>28</v>
      </c>
    </row>
    <row r="26" spans="1:5" ht="12.75">
      <c r="A26" s="27" t="s">
        <v>54</v>
      </c>
      <c r="E26" s="28" t="s">
        <v>1139</v>
      </c>
    </row>
    <row r="27" spans="1:5" ht="51">
      <c r="A27" s="29" t="s">
        <v>56</v>
      </c>
      <c r="E27" s="30" t="s">
        <v>1130</v>
      </c>
    </row>
    <row r="28" spans="1:5" ht="12.75">
      <c r="A28" t="s">
        <v>58</v>
      </c>
      <c r="E28" s="28" t="s">
        <v>825</v>
      </c>
    </row>
    <row r="29" spans="1:18" ht="12.75" customHeight="1">
      <c r="A29" s="5" t="s">
        <v>47</v>
      </c>
      <c r="B29" s="5"/>
      <c r="C29" s="32" t="s">
        <v>33</v>
      </c>
      <c r="D29" s="5"/>
      <c r="E29" s="20" t="s">
        <v>135</v>
      </c>
      <c r="F29" s="5"/>
      <c r="G29" s="5"/>
      <c r="H29" s="5"/>
      <c r="I29" s="33">
        <f>0+Q29</f>
        <v>0</v>
      </c>
      <c r="O29">
        <f>0+R29</f>
        <v>0</v>
      </c>
      <c r="Q29">
        <f>0+I30+I34+I38+I42+I46</f>
        <v>0</v>
      </c>
      <c r="R29">
        <f>0+O30+O34+O38+O42+O46</f>
        <v>0</v>
      </c>
    </row>
    <row r="30" spans="1:16" ht="12.75">
      <c r="A30" s="17" t="s">
        <v>49</v>
      </c>
      <c r="B30" s="22" t="s">
        <v>41</v>
      </c>
      <c r="C30" s="22" t="s">
        <v>1140</v>
      </c>
      <c r="D30" s="17" t="s">
        <v>51</v>
      </c>
      <c r="E30" s="23" t="s">
        <v>1141</v>
      </c>
      <c r="F30" s="24" t="s">
        <v>161</v>
      </c>
      <c r="G30" s="25">
        <v>7</v>
      </c>
      <c r="H30" s="26">
        <v>0</v>
      </c>
      <c r="I30" s="26">
        <f>ROUND(ROUND(H30,2)*ROUND(G30,3),2)</f>
        <v>0</v>
      </c>
      <c r="O30">
        <f>(I30*21)/100</f>
        <v>0</v>
      </c>
      <c r="P30" t="s">
        <v>28</v>
      </c>
    </row>
    <row r="31" spans="1:5" ht="38.25">
      <c r="A31" s="27" t="s">
        <v>54</v>
      </c>
      <c r="E31" s="28" t="s">
        <v>1142</v>
      </c>
    </row>
    <row r="32" spans="1:5" ht="63.75">
      <c r="A32" s="29" t="s">
        <v>56</v>
      </c>
      <c r="E32" s="30" t="s">
        <v>1143</v>
      </c>
    </row>
    <row r="33" spans="1:5" ht="318.75">
      <c r="A33" t="s">
        <v>58</v>
      </c>
      <c r="E33" s="28" t="s">
        <v>1144</v>
      </c>
    </row>
    <row r="34" spans="1:16" ht="12.75">
      <c r="A34" s="17" t="s">
        <v>49</v>
      </c>
      <c r="B34" s="22" t="s">
        <v>81</v>
      </c>
      <c r="C34" s="22" t="s">
        <v>1145</v>
      </c>
      <c r="D34" s="17" t="s">
        <v>51</v>
      </c>
      <c r="E34" s="23" t="s">
        <v>1146</v>
      </c>
      <c r="F34" s="24" t="s">
        <v>161</v>
      </c>
      <c r="G34" s="25">
        <v>25.76</v>
      </c>
      <c r="H34" s="26">
        <v>0</v>
      </c>
      <c r="I34" s="26">
        <f>ROUND(ROUND(H34,2)*ROUND(G34,3),2)</f>
        <v>0</v>
      </c>
      <c r="O34">
        <f>(I34*21)/100</f>
        <v>0</v>
      </c>
      <c r="P34" t="s">
        <v>28</v>
      </c>
    </row>
    <row r="35" spans="1:5" ht="12.75">
      <c r="A35" s="27" t="s">
        <v>54</v>
      </c>
      <c r="E35" s="28" t="s">
        <v>1147</v>
      </c>
    </row>
    <row r="36" spans="1:5" ht="76.5">
      <c r="A36" s="29" t="s">
        <v>56</v>
      </c>
      <c r="E36" s="30" t="s">
        <v>1148</v>
      </c>
    </row>
    <row r="37" spans="1:5" ht="318.75">
      <c r="A37" t="s">
        <v>58</v>
      </c>
      <c r="E37" s="28" t="s">
        <v>1144</v>
      </c>
    </row>
    <row r="38" spans="1:16" ht="12.75">
      <c r="A38" s="17" t="s">
        <v>49</v>
      </c>
      <c r="B38" s="22" t="s">
        <v>86</v>
      </c>
      <c r="C38" s="22" t="s">
        <v>1149</v>
      </c>
      <c r="D38" s="17" t="s">
        <v>51</v>
      </c>
      <c r="E38" s="23" t="s">
        <v>1150</v>
      </c>
      <c r="F38" s="24" t="s">
        <v>138</v>
      </c>
      <c r="G38" s="25">
        <v>8</v>
      </c>
      <c r="H38" s="26">
        <v>0</v>
      </c>
      <c r="I38" s="26">
        <f>ROUND(ROUND(H38,2)*ROUND(G38,3),2)</f>
        <v>0</v>
      </c>
      <c r="O38">
        <f>(I38*21)/100</f>
        <v>0</v>
      </c>
      <c r="P38" t="s">
        <v>28</v>
      </c>
    </row>
    <row r="39" spans="1:5" ht="25.5">
      <c r="A39" s="27" t="s">
        <v>54</v>
      </c>
      <c r="E39" s="28" t="s">
        <v>1151</v>
      </c>
    </row>
    <row r="40" spans="1:5" ht="89.25">
      <c r="A40" s="29" t="s">
        <v>56</v>
      </c>
      <c r="E40" s="30" t="s">
        <v>1152</v>
      </c>
    </row>
    <row r="41" spans="1:5" ht="25.5">
      <c r="A41" t="s">
        <v>58</v>
      </c>
      <c r="E41" s="28" t="s">
        <v>1153</v>
      </c>
    </row>
    <row r="42" spans="1:16" ht="12.75">
      <c r="A42" s="17" t="s">
        <v>49</v>
      </c>
      <c r="B42" s="22" t="s">
        <v>44</v>
      </c>
      <c r="C42" s="22" t="s">
        <v>1154</v>
      </c>
      <c r="D42" s="17" t="s">
        <v>51</v>
      </c>
      <c r="E42" s="23" t="s">
        <v>1155</v>
      </c>
      <c r="F42" s="24" t="s">
        <v>161</v>
      </c>
      <c r="G42" s="25">
        <v>26.32</v>
      </c>
      <c r="H42" s="26">
        <v>0</v>
      </c>
      <c r="I42" s="26">
        <f>ROUND(ROUND(H42,2)*ROUND(G42,3),2)</f>
        <v>0</v>
      </c>
      <c r="O42">
        <f>(I42*21)/100</f>
        <v>0</v>
      </c>
      <c r="P42" t="s">
        <v>28</v>
      </c>
    </row>
    <row r="43" spans="1:5" ht="12.75">
      <c r="A43" s="27" t="s">
        <v>54</v>
      </c>
      <c r="E43" s="28" t="s">
        <v>1156</v>
      </c>
    </row>
    <row r="44" spans="1:5" ht="127.5">
      <c r="A44" s="29" t="s">
        <v>56</v>
      </c>
      <c r="E44" s="30" t="s">
        <v>1157</v>
      </c>
    </row>
    <row r="45" spans="1:5" ht="229.5">
      <c r="A45" t="s">
        <v>58</v>
      </c>
      <c r="E45" s="28" t="s">
        <v>1158</v>
      </c>
    </row>
    <row r="46" spans="1:16" ht="12.75">
      <c r="A46" s="17" t="s">
        <v>49</v>
      </c>
      <c r="B46" s="22" t="s">
        <v>46</v>
      </c>
      <c r="C46" s="22" t="s">
        <v>1159</v>
      </c>
      <c r="D46" s="17" t="s">
        <v>51</v>
      </c>
      <c r="E46" s="23" t="s">
        <v>1160</v>
      </c>
      <c r="F46" s="24" t="s">
        <v>190</v>
      </c>
      <c r="G46" s="25">
        <v>138</v>
      </c>
      <c r="H46" s="26">
        <v>0</v>
      </c>
      <c r="I46" s="26">
        <f>ROUND(ROUND(H46,2)*ROUND(G46,3),2)</f>
        <v>0</v>
      </c>
      <c r="O46">
        <f>(I46*21)/100</f>
        <v>0</v>
      </c>
      <c r="P46" t="s">
        <v>28</v>
      </c>
    </row>
    <row r="47" spans="1:5" ht="12.75">
      <c r="A47" s="27" t="s">
        <v>54</v>
      </c>
      <c r="E47" s="28" t="s">
        <v>1161</v>
      </c>
    </row>
    <row r="48" spans="1:5" ht="25.5">
      <c r="A48" s="29" t="s">
        <v>56</v>
      </c>
      <c r="E48" s="30" t="s">
        <v>1162</v>
      </c>
    </row>
    <row r="49" spans="1:5" ht="12.75">
      <c r="A49" t="s">
        <v>58</v>
      </c>
      <c r="E49" s="28" t="s">
        <v>1163</v>
      </c>
    </row>
    <row r="50" spans="1:18" ht="12.75" customHeight="1">
      <c r="A50" s="5" t="s">
        <v>47</v>
      </c>
      <c r="B50" s="5"/>
      <c r="C50" s="32" t="s">
        <v>28</v>
      </c>
      <c r="D50" s="5"/>
      <c r="E50" s="20" t="s">
        <v>223</v>
      </c>
      <c r="F50" s="5"/>
      <c r="G50" s="5"/>
      <c r="H50" s="5"/>
      <c r="I50" s="33">
        <f>0+Q50</f>
        <v>0</v>
      </c>
      <c r="O50">
        <f>0+R50</f>
        <v>0</v>
      </c>
      <c r="Q50">
        <f>0+I51+I55</f>
        <v>0</v>
      </c>
      <c r="R50">
        <f>0+O51+O55</f>
        <v>0</v>
      </c>
    </row>
    <row r="51" spans="1:16" ht="12.75">
      <c r="A51" s="17" t="s">
        <v>49</v>
      </c>
      <c r="B51" s="22" t="s">
        <v>97</v>
      </c>
      <c r="C51" s="22" t="s">
        <v>1164</v>
      </c>
      <c r="D51" s="17" t="s">
        <v>33</v>
      </c>
      <c r="E51" s="23" t="s">
        <v>1165</v>
      </c>
      <c r="F51" s="24" t="s">
        <v>161</v>
      </c>
      <c r="G51" s="25">
        <v>1.592</v>
      </c>
      <c r="H51" s="26">
        <v>0</v>
      </c>
      <c r="I51" s="26">
        <f>ROUND(ROUND(H51,2)*ROUND(G51,3),2)</f>
        <v>0</v>
      </c>
      <c r="O51">
        <f>(I51*21)/100</f>
        <v>0</v>
      </c>
      <c r="P51" t="s">
        <v>28</v>
      </c>
    </row>
    <row r="52" spans="1:5" ht="25.5">
      <c r="A52" s="27" t="s">
        <v>54</v>
      </c>
      <c r="E52" s="28" t="s">
        <v>1166</v>
      </c>
    </row>
    <row r="53" spans="1:5" ht="89.25">
      <c r="A53" s="29" t="s">
        <v>56</v>
      </c>
      <c r="E53" s="30" t="s">
        <v>1167</v>
      </c>
    </row>
    <row r="54" spans="1:5" ht="229.5">
      <c r="A54" t="s">
        <v>58</v>
      </c>
      <c r="E54" s="28" t="s">
        <v>1168</v>
      </c>
    </row>
    <row r="55" spans="1:16" ht="12.75">
      <c r="A55" s="17" t="s">
        <v>49</v>
      </c>
      <c r="B55" s="22" t="s">
        <v>104</v>
      </c>
      <c r="C55" s="22" t="s">
        <v>1164</v>
      </c>
      <c r="D55" s="17" t="s">
        <v>28</v>
      </c>
      <c r="E55" s="23" t="s">
        <v>1165</v>
      </c>
      <c r="F55" s="24" t="s">
        <v>161</v>
      </c>
      <c r="G55" s="25">
        <v>8</v>
      </c>
      <c r="H55" s="26">
        <v>0</v>
      </c>
      <c r="I55" s="26">
        <f>ROUND(ROUND(H55,2)*ROUND(G55,3),2)</f>
        <v>0</v>
      </c>
      <c r="O55">
        <f>(I55*21)/100</f>
        <v>0</v>
      </c>
      <c r="P55" t="s">
        <v>28</v>
      </c>
    </row>
    <row r="56" spans="1:5" ht="38.25">
      <c r="A56" s="27" t="s">
        <v>54</v>
      </c>
      <c r="E56" s="28" t="s">
        <v>1169</v>
      </c>
    </row>
    <row r="57" spans="1:5" ht="89.25">
      <c r="A57" s="29" t="s">
        <v>56</v>
      </c>
      <c r="E57" s="30" t="s">
        <v>1152</v>
      </c>
    </row>
    <row r="58" spans="1:5" ht="229.5">
      <c r="A58" t="s">
        <v>58</v>
      </c>
      <c r="E58" s="28" t="s">
        <v>1168</v>
      </c>
    </row>
    <row r="59" spans="1:18" ht="12.75" customHeight="1">
      <c r="A59" s="5" t="s">
        <v>47</v>
      </c>
      <c r="B59" s="5"/>
      <c r="C59" s="32" t="s">
        <v>37</v>
      </c>
      <c r="D59" s="5"/>
      <c r="E59" s="20" t="s">
        <v>439</v>
      </c>
      <c r="F59" s="5"/>
      <c r="G59" s="5"/>
      <c r="H59" s="5"/>
      <c r="I59" s="33">
        <f>0+Q59</f>
        <v>0</v>
      </c>
      <c r="O59">
        <f>0+R59</f>
        <v>0</v>
      </c>
      <c r="Q59">
        <f>0+I60</f>
        <v>0</v>
      </c>
      <c r="R59">
        <f>0+O60</f>
        <v>0</v>
      </c>
    </row>
    <row r="60" spans="1:16" ht="12.75">
      <c r="A60" s="17" t="s">
        <v>49</v>
      </c>
      <c r="B60" s="22" t="s">
        <v>108</v>
      </c>
      <c r="C60" s="22" t="s">
        <v>440</v>
      </c>
      <c r="D60" s="17" t="s">
        <v>51</v>
      </c>
      <c r="E60" s="23" t="s">
        <v>441</v>
      </c>
      <c r="F60" s="24" t="s">
        <v>161</v>
      </c>
      <c r="G60" s="25">
        <v>6.44</v>
      </c>
      <c r="H60" s="26">
        <v>0</v>
      </c>
      <c r="I60" s="26">
        <f>ROUND(ROUND(H60,2)*ROUND(G60,3),2)</f>
        <v>0</v>
      </c>
      <c r="O60">
        <f>(I60*21)/100</f>
        <v>0</v>
      </c>
      <c r="P60" t="s">
        <v>28</v>
      </c>
    </row>
    <row r="61" spans="1:5" ht="12.75">
      <c r="A61" s="27" t="s">
        <v>54</v>
      </c>
      <c r="E61" s="28" t="s">
        <v>1170</v>
      </c>
    </row>
    <row r="62" spans="1:5" ht="102">
      <c r="A62" s="29" t="s">
        <v>56</v>
      </c>
      <c r="E62" s="30" t="s">
        <v>1171</v>
      </c>
    </row>
    <row r="63" spans="1:5" ht="38.25">
      <c r="A63" t="s">
        <v>58</v>
      </c>
      <c r="E63" s="28" t="s">
        <v>1172</v>
      </c>
    </row>
    <row r="64" spans="1:18" ht="12.75" customHeight="1">
      <c r="A64" s="5" t="s">
        <v>47</v>
      </c>
      <c r="B64" s="5"/>
      <c r="C64" s="32" t="s">
        <v>81</v>
      </c>
      <c r="D64" s="5"/>
      <c r="E64" s="20" t="s">
        <v>978</v>
      </c>
      <c r="F64" s="5"/>
      <c r="G64" s="5"/>
      <c r="H64" s="5"/>
      <c r="I64" s="33">
        <f>0+Q64</f>
        <v>0</v>
      </c>
      <c r="O64">
        <f>0+R64</f>
        <v>0</v>
      </c>
      <c r="Q64">
        <f>0+I65+I69+I73+I77+I81+I85+I89+I93+I97+I101+I105+I109+I113+I117+I121+I125+I129+I133+I137+I141+I145+I149</f>
        <v>0</v>
      </c>
      <c r="R64">
        <f>0+O65+O69+O73+O77+O81+O85+O89+O93+O97+O101+O105+O109+O113+O117+O121+O125+O129+O133+O137+O141+O145+O149</f>
        <v>0</v>
      </c>
    </row>
    <row r="65" spans="1:16" ht="12.75">
      <c r="A65" s="17" t="s">
        <v>49</v>
      </c>
      <c r="B65" s="22" t="s">
        <v>179</v>
      </c>
      <c r="C65" s="22" t="s">
        <v>1173</v>
      </c>
      <c r="D65" s="17" t="s">
        <v>51</v>
      </c>
      <c r="E65" s="23" t="s">
        <v>1174</v>
      </c>
      <c r="F65" s="24" t="s">
        <v>138</v>
      </c>
      <c r="G65" s="25">
        <v>100</v>
      </c>
      <c r="H65" s="26">
        <v>0</v>
      </c>
      <c r="I65" s="26">
        <f>ROUND(ROUND(H65,2)*ROUND(G65,3),2)</f>
        <v>0</v>
      </c>
      <c r="O65">
        <f>(I65*21)/100</f>
        <v>0</v>
      </c>
      <c r="P65" t="s">
        <v>28</v>
      </c>
    </row>
    <row r="66" spans="1:5" ht="25.5">
      <c r="A66" s="27" t="s">
        <v>54</v>
      </c>
      <c r="E66" s="28" t="s">
        <v>1175</v>
      </c>
    </row>
    <row r="67" spans="1:5" ht="76.5">
      <c r="A67" s="29" t="s">
        <v>56</v>
      </c>
      <c r="E67" s="30" t="s">
        <v>1176</v>
      </c>
    </row>
    <row r="68" spans="1:5" ht="140.25">
      <c r="A68" t="s">
        <v>58</v>
      </c>
      <c r="E68" s="28" t="s">
        <v>1177</v>
      </c>
    </row>
    <row r="69" spans="1:16" ht="12.75">
      <c r="A69" s="17" t="s">
        <v>49</v>
      </c>
      <c r="B69" s="22" t="s">
        <v>183</v>
      </c>
      <c r="C69" s="22" t="s">
        <v>1178</v>
      </c>
      <c r="D69" s="17" t="s">
        <v>51</v>
      </c>
      <c r="E69" s="23" t="s">
        <v>1179</v>
      </c>
      <c r="F69" s="24" t="s">
        <v>73</v>
      </c>
      <c r="G69" s="25">
        <v>6</v>
      </c>
      <c r="H69" s="26">
        <v>0</v>
      </c>
      <c r="I69" s="26">
        <f>ROUND(ROUND(H69,2)*ROUND(G69,3),2)</f>
        <v>0</v>
      </c>
      <c r="O69">
        <f>(I69*21)/100</f>
        <v>0</v>
      </c>
      <c r="P69" t="s">
        <v>28</v>
      </c>
    </row>
    <row r="70" spans="1:5" ht="38.25">
      <c r="A70" s="27" t="s">
        <v>54</v>
      </c>
      <c r="E70" s="28" t="s">
        <v>1180</v>
      </c>
    </row>
    <row r="71" spans="1:5" ht="63.75">
      <c r="A71" s="29" t="s">
        <v>56</v>
      </c>
      <c r="E71" s="30" t="s">
        <v>1181</v>
      </c>
    </row>
    <row r="72" spans="1:5" ht="89.25">
      <c r="A72" t="s">
        <v>58</v>
      </c>
      <c r="E72" s="28" t="s">
        <v>1182</v>
      </c>
    </row>
    <row r="73" spans="1:16" ht="12.75">
      <c r="A73" s="17" t="s">
        <v>49</v>
      </c>
      <c r="B73" s="22" t="s">
        <v>187</v>
      </c>
      <c r="C73" s="22" t="s">
        <v>1183</v>
      </c>
      <c r="D73" s="17" t="s">
        <v>51</v>
      </c>
      <c r="E73" s="23" t="s">
        <v>1184</v>
      </c>
      <c r="F73" s="24" t="s">
        <v>138</v>
      </c>
      <c r="G73" s="25">
        <v>121</v>
      </c>
      <c r="H73" s="26">
        <v>0</v>
      </c>
      <c r="I73" s="26">
        <f>ROUND(ROUND(H73,2)*ROUND(G73,3),2)</f>
        <v>0</v>
      </c>
      <c r="O73">
        <f>(I73*21)/100</f>
        <v>0</v>
      </c>
      <c r="P73" t="s">
        <v>28</v>
      </c>
    </row>
    <row r="74" spans="1:5" ht="25.5">
      <c r="A74" s="27" t="s">
        <v>54</v>
      </c>
      <c r="E74" s="28" t="s">
        <v>1185</v>
      </c>
    </row>
    <row r="75" spans="1:5" ht="63.75">
      <c r="A75" s="29" t="s">
        <v>56</v>
      </c>
      <c r="E75" s="30" t="s">
        <v>1186</v>
      </c>
    </row>
    <row r="76" spans="1:5" ht="127.5">
      <c r="A76" t="s">
        <v>58</v>
      </c>
      <c r="E76" s="28" t="s">
        <v>1187</v>
      </c>
    </row>
    <row r="77" spans="1:16" ht="12.75">
      <c r="A77" s="17" t="s">
        <v>49</v>
      </c>
      <c r="B77" s="22" t="s">
        <v>251</v>
      </c>
      <c r="C77" s="22" t="s">
        <v>1188</v>
      </c>
      <c r="D77" s="17" t="s">
        <v>51</v>
      </c>
      <c r="E77" s="23" t="s">
        <v>1189</v>
      </c>
      <c r="F77" s="24" t="s">
        <v>73</v>
      </c>
      <c r="G77" s="25">
        <v>35</v>
      </c>
      <c r="H77" s="26">
        <v>0</v>
      </c>
      <c r="I77" s="26">
        <f>ROUND(ROUND(H77,2)*ROUND(G77,3),2)</f>
        <v>0</v>
      </c>
      <c r="O77">
        <f>(I77*21)/100</f>
        <v>0</v>
      </c>
      <c r="P77" t="s">
        <v>28</v>
      </c>
    </row>
    <row r="78" spans="1:5" ht="25.5">
      <c r="A78" s="27" t="s">
        <v>54</v>
      </c>
      <c r="E78" s="28" t="s">
        <v>1190</v>
      </c>
    </row>
    <row r="79" spans="1:5" ht="63.75">
      <c r="A79" s="29" t="s">
        <v>56</v>
      </c>
      <c r="E79" s="30" t="s">
        <v>1191</v>
      </c>
    </row>
    <row r="80" spans="1:5" ht="76.5">
      <c r="A80" t="s">
        <v>58</v>
      </c>
      <c r="E80" s="28" t="s">
        <v>1192</v>
      </c>
    </row>
    <row r="81" spans="1:16" ht="12.75">
      <c r="A81" s="17" t="s">
        <v>49</v>
      </c>
      <c r="B81" s="22" t="s">
        <v>256</v>
      </c>
      <c r="C81" s="22" t="s">
        <v>1193</v>
      </c>
      <c r="D81" s="17" t="s">
        <v>51</v>
      </c>
      <c r="E81" s="23" t="s">
        <v>1194</v>
      </c>
      <c r="F81" s="24" t="s">
        <v>138</v>
      </c>
      <c r="G81" s="25">
        <v>102</v>
      </c>
      <c r="H81" s="26">
        <v>0</v>
      </c>
      <c r="I81" s="26">
        <f>ROUND(ROUND(H81,2)*ROUND(G81,3),2)</f>
        <v>0</v>
      </c>
      <c r="O81">
        <f>(I81*21)/100</f>
        <v>0</v>
      </c>
      <c r="P81" t="s">
        <v>28</v>
      </c>
    </row>
    <row r="82" spans="1:5" ht="25.5">
      <c r="A82" s="27" t="s">
        <v>54</v>
      </c>
      <c r="E82" s="28" t="s">
        <v>1195</v>
      </c>
    </row>
    <row r="83" spans="1:5" ht="63.75">
      <c r="A83" s="29" t="s">
        <v>56</v>
      </c>
      <c r="E83" s="30" t="s">
        <v>1196</v>
      </c>
    </row>
    <row r="84" spans="1:5" ht="89.25">
      <c r="A84" t="s">
        <v>58</v>
      </c>
      <c r="E84" s="28" t="s">
        <v>1197</v>
      </c>
    </row>
    <row r="85" spans="1:16" ht="12.75">
      <c r="A85" s="17" t="s">
        <v>49</v>
      </c>
      <c r="B85" s="22" t="s">
        <v>261</v>
      </c>
      <c r="C85" s="22" t="s">
        <v>1198</v>
      </c>
      <c r="D85" s="17" t="s">
        <v>51</v>
      </c>
      <c r="E85" s="23" t="s">
        <v>1199</v>
      </c>
      <c r="F85" s="24" t="s">
        <v>138</v>
      </c>
      <c r="G85" s="25">
        <v>170</v>
      </c>
      <c r="H85" s="26">
        <v>0</v>
      </c>
      <c r="I85" s="26">
        <f>ROUND(ROUND(H85,2)*ROUND(G85,3),2)</f>
        <v>0</v>
      </c>
      <c r="O85">
        <f>(I85*21)/100</f>
        <v>0</v>
      </c>
      <c r="P85" t="s">
        <v>28</v>
      </c>
    </row>
    <row r="86" spans="1:5" ht="25.5">
      <c r="A86" s="27" t="s">
        <v>54</v>
      </c>
      <c r="E86" s="28" t="s">
        <v>1200</v>
      </c>
    </row>
    <row r="87" spans="1:5" ht="63.75">
      <c r="A87" s="29" t="s">
        <v>56</v>
      </c>
      <c r="E87" s="30" t="s">
        <v>1201</v>
      </c>
    </row>
    <row r="88" spans="1:5" ht="89.25">
      <c r="A88" t="s">
        <v>58</v>
      </c>
      <c r="E88" s="28" t="s">
        <v>1197</v>
      </c>
    </row>
    <row r="89" spans="1:16" ht="25.5">
      <c r="A89" s="17" t="s">
        <v>49</v>
      </c>
      <c r="B89" s="22" t="s">
        <v>265</v>
      </c>
      <c r="C89" s="22" t="s">
        <v>1202</v>
      </c>
      <c r="D89" s="17" t="s">
        <v>33</v>
      </c>
      <c r="E89" s="23" t="s">
        <v>1203</v>
      </c>
      <c r="F89" s="24" t="s">
        <v>138</v>
      </c>
      <c r="G89" s="25">
        <v>153</v>
      </c>
      <c r="H89" s="26">
        <v>0</v>
      </c>
      <c r="I89" s="26">
        <f>ROUND(ROUND(H89,2)*ROUND(G89,3),2)</f>
        <v>0</v>
      </c>
      <c r="O89">
        <f>(I89*21)/100</f>
        <v>0</v>
      </c>
      <c r="P89" t="s">
        <v>28</v>
      </c>
    </row>
    <row r="90" spans="1:5" ht="25.5">
      <c r="A90" s="27" t="s">
        <v>54</v>
      </c>
      <c r="E90" s="28" t="s">
        <v>1204</v>
      </c>
    </row>
    <row r="91" spans="1:5" ht="63.75">
      <c r="A91" s="29" t="s">
        <v>56</v>
      </c>
      <c r="E91" s="30" t="s">
        <v>1205</v>
      </c>
    </row>
    <row r="92" spans="1:5" ht="89.25">
      <c r="A92" t="s">
        <v>58</v>
      </c>
      <c r="E92" s="28" t="s">
        <v>1197</v>
      </c>
    </row>
    <row r="93" spans="1:16" ht="25.5">
      <c r="A93" s="17" t="s">
        <v>49</v>
      </c>
      <c r="B93" s="22" t="s">
        <v>269</v>
      </c>
      <c r="C93" s="22" t="s">
        <v>1202</v>
      </c>
      <c r="D93" s="17" t="s">
        <v>28</v>
      </c>
      <c r="E93" s="23" t="s">
        <v>1203</v>
      </c>
      <c r="F93" s="24" t="s">
        <v>138</v>
      </c>
      <c r="G93" s="25">
        <v>75</v>
      </c>
      <c r="H93" s="26">
        <v>0</v>
      </c>
      <c r="I93" s="26">
        <f>ROUND(ROUND(H93,2)*ROUND(G93,3),2)</f>
        <v>0</v>
      </c>
      <c r="O93">
        <f>(I93*21)/100</f>
        <v>0</v>
      </c>
      <c r="P93" t="s">
        <v>28</v>
      </c>
    </row>
    <row r="94" spans="1:5" ht="25.5">
      <c r="A94" s="27" t="s">
        <v>54</v>
      </c>
      <c r="E94" s="28" t="s">
        <v>1206</v>
      </c>
    </row>
    <row r="95" spans="1:5" ht="63.75">
      <c r="A95" s="29" t="s">
        <v>56</v>
      </c>
      <c r="E95" s="30" t="s">
        <v>1207</v>
      </c>
    </row>
    <row r="96" spans="1:5" ht="89.25">
      <c r="A96" t="s">
        <v>58</v>
      </c>
      <c r="E96" s="28" t="s">
        <v>1197</v>
      </c>
    </row>
    <row r="97" spans="1:16" ht="12.75">
      <c r="A97" s="17" t="s">
        <v>49</v>
      </c>
      <c r="B97" s="22" t="s">
        <v>274</v>
      </c>
      <c r="C97" s="22" t="s">
        <v>1208</v>
      </c>
      <c r="D97" s="17" t="s">
        <v>51</v>
      </c>
      <c r="E97" s="23" t="s">
        <v>1209</v>
      </c>
      <c r="F97" s="24" t="s">
        <v>73</v>
      </c>
      <c r="G97" s="25">
        <v>6</v>
      </c>
      <c r="H97" s="26">
        <v>0</v>
      </c>
      <c r="I97" s="26">
        <f>ROUND(ROUND(H97,2)*ROUND(G97,3),2)</f>
        <v>0</v>
      </c>
      <c r="O97">
        <f>(I97*21)/100</f>
        <v>0</v>
      </c>
      <c r="P97" t="s">
        <v>28</v>
      </c>
    </row>
    <row r="98" spans="1:5" ht="38.25">
      <c r="A98" s="27" t="s">
        <v>54</v>
      </c>
      <c r="E98" s="28" t="s">
        <v>1210</v>
      </c>
    </row>
    <row r="99" spans="1:5" ht="51">
      <c r="A99" s="29" t="s">
        <v>56</v>
      </c>
      <c r="E99" s="30" t="s">
        <v>1211</v>
      </c>
    </row>
    <row r="100" spans="1:5" ht="114.75">
      <c r="A100" t="s">
        <v>58</v>
      </c>
      <c r="E100" s="28" t="s">
        <v>1212</v>
      </c>
    </row>
    <row r="101" spans="1:16" ht="12.75">
      <c r="A101" s="17" t="s">
        <v>49</v>
      </c>
      <c r="B101" s="22" t="s">
        <v>279</v>
      </c>
      <c r="C101" s="22" t="s">
        <v>1213</v>
      </c>
      <c r="D101" s="17" t="s">
        <v>33</v>
      </c>
      <c r="E101" s="23" t="s">
        <v>1214</v>
      </c>
      <c r="F101" s="24" t="s">
        <v>73</v>
      </c>
      <c r="G101" s="25">
        <v>7</v>
      </c>
      <c r="H101" s="26">
        <v>0</v>
      </c>
      <c r="I101" s="26">
        <f>ROUND(ROUND(H101,2)*ROUND(G101,3),2)</f>
        <v>0</v>
      </c>
      <c r="O101">
        <f>(I101*21)/100</f>
        <v>0</v>
      </c>
      <c r="P101" t="s">
        <v>28</v>
      </c>
    </row>
    <row r="102" spans="1:5" ht="51">
      <c r="A102" s="27" t="s">
        <v>54</v>
      </c>
      <c r="E102" s="28" t="s">
        <v>1215</v>
      </c>
    </row>
    <row r="103" spans="1:5" ht="63.75">
      <c r="A103" s="29" t="s">
        <v>56</v>
      </c>
      <c r="E103" s="30" t="s">
        <v>1216</v>
      </c>
    </row>
    <row r="104" spans="1:5" ht="89.25">
      <c r="A104" t="s">
        <v>58</v>
      </c>
      <c r="E104" s="28" t="s">
        <v>1217</v>
      </c>
    </row>
    <row r="105" spans="1:16" ht="12.75">
      <c r="A105" s="17" t="s">
        <v>49</v>
      </c>
      <c r="B105" s="22" t="s">
        <v>282</v>
      </c>
      <c r="C105" s="22" t="s">
        <v>1213</v>
      </c>
      <c r="D105" s="17" t="s">
        <v>28</v>
      </c>
      <c r="E105" s="23" t="s">
        <v>1214</v>
      </c>
      <c r="F105" s="24" t="s">
        <v>73</v>
      </c>
      <c r="G105" s="25">
        <v>4</v>
      </c>
      <c r="H105" s="26">
        <v>0</v>
      </c>
      <c r="I105" s="26">
        <f>ROUND(ROUND(H105,2)*ROUND(G105,3),2)</f>
        <v>0</v>
      </c>
      <c r="O105">
        <f>(I105*21)/100</f>
        <v>0</v>
      </c>
      <c r="P105" t="s">
        <v>28</v>
      </c>
    </row>
    <row r="106" spans="1:5" ht="51">
      <c r="A106" s="27" t="s">
        <v>54</v>
      </c>
      <c r="E106" s="28" t="s">
        <v>1218</v>
      </c>
    </row>
    <row r="107" spans="1:5" ht="63.75">
      <c r="A107" s="29" t="s">
        <v>56</v>
      </c>
      <c r="E107" s="30" t="s">
        <v>1219</v>
      </c>
    </row>
    <row r="108" spans="1:5" ht="89.25">
      <c r="A108" t="s">
        <v>58</v>
      </c>
      <c r="E108" s="28" t="s">
        <v>1217</v>
      </c>
    </row>
    <row r="109" spans="1:16" ht="12.75">
      <c r="A109" s="17" t="s">
        <v>49</v>
      </c>
      <c r="B109" s="22" t="s">
        <v>286</v>
      </c>
      <c r="C109" s="22" t="s">
        <v>1220</v>
      </c>
      <c r="D109" s="17" t="s">
        <v>33</v>
      </c>
      <c r="E109" s="23" t="s">
        <v>1221</v>
      </c>
      <c r="F109" s="24" t="s">
        <v>73</v>
      </c>
      <c r="G109" s="25">
        <v>3</v>
      </c>
      <c r="H109" s="26">
        <v>0</v>
      </c>
      <c r="I109" s="26">
        <f>ROUND(ROUND(H109,2)*ROUND(G109,3),2)</f>
        <v>0</v>
      </c>
      <c r="O109">
        <f>(I109*21)/100</f>
        <v>0</v>
      </c>
      <c r="P109" t="s">
        <v>28</v>
      </c>
    </row>
    <row r="110" spans="1:5" ht="51">
      <c r="A110" s="27" t="s">
        <v>54</v>
      </c>
      <c r="E110" s="28" t="s">
        <v>1222</v>
      </c>
    </row>
    <row r="111" spans="1:5" ht="51">
      <c r="A111" s="29" t="s">
        <v>56</v>
      </c>
      <c r="E111" s="30" t="s">
        <v>1223</v>
      </c>
    </row>
    <row r="112" spans="1:5" ht="89.25">
      <c r="A112" t="s">
        <v>58</v>
      </c>
      <c r="E112" s="28" t="s">
        <v>1217</v>
      </c>
    </row>
    <row r="113" spans="1:16" ht="12.75">
      <c r="A113" s="17" t="s">
        <v>49</v>
      </c>
      <c r="B113" s="22" t="s">
        <v>290</v>
      </c>
      <c r="C113" s="22" t="s">
        <v>1220</v>
      </c>
      <c r="D113" s="17" t="s">
        <v>28</v>
      </c>
      <c r="E113" s="23" t="s">
        <v>1221</v>
      </c>
      <c r="F113" s="24" t="s">
        <v>73</v>
      </c>
      <c r="G113" s="25">
        <v>1</v>
      </c>
      <c r="H113" s="26">
        <v>0</v>
      </c>
      <c r="I113" s="26">
        <f>ROUND(ROUND(H113,2)*ROUND(G113,3),2)</f>
        <v>0</v>
      </c>
      <c r="O113">
        <f>(I113*21)/100</f>
        <v>0</v>
      </c>
      <c r="P113" t="s">
        <v>28</v>
      </c>
    </row>
    <row r="114" spans="1:5" ht="51">
      <c r="A114" s="27" t="s">
        <v>54</v>
      </c>
      <c r="E114" s="28" t="s">
        <v>1224</v>
      </c>
    </row>
    <row r="115" spans="1:5" ht="63.75">
      <c r="A115" s="29" t="s">
        <v>56</v>
      </c>
      <c r="E115" s="30" t="s">
        <v>1225</v>
      </c>
    </row>
    <row r="116" spans="1:5" ht="89.25">
      <c r="A116" t="s">
        <v>58</v>
      </c>
      <c r="E116" s="28" t="s">
        <v>1217</v>
      </c>
    </row>
    <row r="117" spans="1:16" ht="25.5">
      <c r="A117" s="17" t="s">
        <v>49</v>
      </c>
      <c r="B117" s="22" t="s">
        <v>570</v>
      </c>
      <c r="C117" s="22" t="s">
        <v>1226</v>
      </c>
      <c r="D117" s="17" t="s">
        <v>51</v>
      </c>
      <c r="E117" s="23" t="s">
        <v>1227</v>
      </c>
      <c r="F117" s="24" t="s">
        <v>73</v>
      </c>
      <c r="G117" s="25">
        <v>6</v>
      </c>
      <c r="H117" s="26">
        <v>0</v>
      </c>
      <c r="I117" s="26">
        <f>ROUND(ROUND(H117,2)*ROUND(G117,3),2)</f>
        <v>0</v>
      </c>
      <c r="O117">
        <f>(I117*21)/100</f>
        <v>0</v>
      </c>
      <c r="P117" t="s">
        <v>28</v>
      </c>
    </row>
    <row r="118" spans="1:5" ht="38.25">
      <c r="A118" s="27" t="s">
        <v>54</v>
      </c>
      <c r="E118" s="28" t="s">
        <v>1228</v>
      </c>
    </row>
    <row r="119" spans="1:5" ht="51">
      <c r="A119" s="29" t="s">
        <v>56</v>
      </c>
      <c r="E119" s="30" t="s">
        <v>1229</v>
      </c>
    </row>
    <row r="120" spans="1:5" ht="102">
      <c r="A120" t="s">
        <v>58</v>
      </c>
      <c r="E120" s="28" t="s">
        <v>1230</v>
      </c>
    </row>
    <row r="121" spans="1:16" ht="12.75">
      <c r="A121" s="17" t="s">
        <v>49</v>
      </c>
      <c r="B121" s="22" t="s">
        <v>574</v>
      </c>
      <c r="C121" s="22" t="s">
        <v>1231</v>
      </c>
      <c r="D121" s="17" t="s">
        <v>33</v>
      </c>
      <c r="E121" s="23" t="s">
        <v>1232</v>
      </c>
      <c r="F121" s="24" t="s">
        <v>73</v>
      </c>
      <c r="G121" s="25">
        <v>6</v>
      </c>
      <c r="H121" s="26">
        <v>0</v>
      </c>
      <c r="I121" s="26">
        <f>ROUND(ROUND(H121,2)*ROUND(G121,3),2)</f>
        <v>0</v>
      </c>
      <c r="O121">
        <f>(I121*21)/100</f>
        <v>0</v>
      </c>
      <c r="P121" t="s">
        <v>28</v>
      </c>
    </row>
    <row r="122" spans="1:5" ht="38.25">
      <c r="A122" s="27" t="s">
        <v>54</v>
      </c>
      <c r="E122" s="28" t="s">
        <v>1233</v>
      </c>
    </row>
    <row r="123" spans="1:5" ht="51">
      <c r="A123" s="29" t="s">
        <v>56</v>
      </c>
      <c r="E123" s="30" t="s">
        <v>1211</v>
      </c>
    </row>
    <row r="124" spans="1:5" ht="89.25">
      <c r="A124" t="s">
        <v>58</v>
      </c>
      <c r="E124" s="28" t="s">
        <v>1234</v>
      </c>
    </row>
    <row r="125" spans="1:16" ht="12.75">
      <c r="A125" s="17" t="s">
        <v>49</v>
      </c>
      <c r="B125" s="22" t="s">
        <v>576</v>
      </c>
      <c r="C125" s="22" t="s">
        <v>1231</v>
      </c>
      <c r="D125" s="17" t="s">
        <v>28</v>
      </c>
      <c r="E125" s="23" t="s">
        <v>1232</v>
      </c>
      <c r="F125" s="24" t="s">
        <v>73</v>
      </c>
      <c r="G125" s="25">
        <v>6</v>
      </c>
      <c r="H125" s="26">
        <v>0</v>
      </c>
      <c r="I125" s="26">
        <f>ROUND(ROUND(H125,2)*ROUND(G125,3),2)</f>
        <v>0</v>
      </c>
      <c r="O125">
        <f>(I125*21)/100</f>
        <v>0</v>
      </c>
      <c r="P125" t="s">
        <v>28</v>
      </c>
    </row>
    <row r="126" spans="1:5" ht="38.25">
      <c r="A126" s="27" t="s">
        <v>54</v>
      </c>
      <c r="E126" s="28" t="s">
        <v>1235</v>
      </c>
    </row>
    <row r="127" spans="1:5" ht="63.75">
      <c r="A127" s="29" t="s">
        <v>56</v>
      </c>
      <c r="E127" s="30" t="s">
        <v>1236</v>
      </c>
    </row>
    <row r="128" spans="1:5" ht="89.25">
      <c r="A128" t="s">
        <v>58</v>
      </c>
      <c r="E128" s="28" t="s">
        <v>1234</v>
      </c>
    </row>
    <row r="129" spans="1:16" ht="12.75">
      <c r="A129" s="17" t="s">
        <v>49</v>
      </c>
      <c r="B129" s="22" t="s">
        <v>578</v>
      </c>
      <c r="C129" s="22" t="s">
        <v>1237</v>
      </c>
      <c r="D129" s="17" t="s">
        <v>51</v>
      </c>
      <c r="E129" s="23" t="s">
        <v>1238</v>
      </c>
      <c r="F129" s="24" t="s">
        <v>73</v>
      </c>
      <c r="G129" s="25">
        <v>7</v>
      </c>
      <c r="H129" s="26">
        <v>0</v>
      </c>
      <c r="I129" s="26">
        <f>ROUND(ROUND(H129,2)*ROUND(G129,3),2)</f>
        <v>0</v>
      </c>
      <c r="O129">
        <f>(I129*21)/100</f>
        <v>0</v>
      </c>
      <c r="P129" t="s">
        <v>28</v>
      </c>
    </row>
    <row r="130" spans="1:5" ht="38.25">
      <c r="A130" s="27" t="s">
        <v>54</v>
      </c>
      <c r="E130" s="28" t="s">
        <v>1239</v>
      </c>
    </row>
    <row r="131" spans="1:5" ht="51">
      <c r="A131" s="29" t="s">
        <v>56</v>
      </c>
      <c r="E131" s="30" t="s">
        <v>1240</v>
      </c>
    </row>
    <row r="132" spans="1:5" ht="89.25">
      <c r="A132" t="s">
        <v>58</v>
      </c>
      <c r="E132" s="28" t="s">
        <v>1234</v>
      </c>
    </row>
    <row r="133" spans="1:16" ht="12.75">
      <c r="A133" s="17" t="s">
        <v>49</v>
      </c>
      <c r="B133" s="22" t="s">
        <v>580</v>
      </c>
      <c r="C133" s="22" t="s">
        <v>1241</v>
      </c>
      <c r="D133" s="17" t="s">
        <v>51</v>
      </c>
      <c r="E133" s="23" t="s">
        <v>1242</v>
      </c>
      <c r="F133" s="24" t="s">
        <v>73</v>
      </c>
      <c r="G133" s="25">
        <v>7</v>
      </c>
      <c r="H133" s="26">
        <v>0</v>
      </c>
      <c r="I133" s="26">
        <f>ROUND(ROUND(H133,2)*ROUND(G133,3),2)</f>
        <v>0</v>
      </c>
      <c r="O133">
        <f>(I133*21)/100</f>
        <v>0</v>
      </c>
      <c r="P133" t="s">
        <v>28</v>
      </c>
    </row>
    <row r="134" spans="1:5" ht="12.75">
      <c r="A134" s="27" t="s">
        <v>54</v>
      </c>
      <c r="E134" s="28" t="s">
        <v>1243</v>
      </c>
    </row>
    <row r="135" spans="1:5" ht="63.75">
      <c r="A135" s="29" t="s">
        <v>56</v>
      </c>
      <c r="E135" s="30" t="s">
        <v>1216</v>
      </c>
    </row>
    <row r="136" spans="1:5" ht="114.75">
      <c r="A136" t="s">
        <v>58</v>
      </c>
      <c r="E136" s="28" t="s">
        <v>1244</v>
      </c>
    </row>
    <row r="137" spans="1:16" ht="12.75">
      <c r="A137" s="17" t="s">
        <v>49</v>
      </c>
      <c r="B137" s="22" t="s">
        <v>582</v>
      </c>
      <c r="C137" s="22" t="s">
        <v>1245</v>
      </c>
      <c r="D137" s="17" t="s">
        <v>51</v>
      </c>
      <c r="E137" s="23" t="s">
        <v>1246</v>
      </c>
      <c r="F137" s="24" t="s">
        <v>73</v>
      </c>
      <c r="G137" s="25">
        <v>9</v>
      </c>
      <c r="H137" s="26">
        <v>0</v>
      </c>
      <c r="I137" s="26">
        <f>ROUND(ROUND(H137,2)*ROUND(G137,3),2)</f>
        <v>0</v>
      </c>
      <c r="O137">
        <f>(I137*21)/100</f>
        <v>0</v>
      </c>
      <c r="P137" t="s">
        <v>28</v>
      </c>
    </row>
    <row r="138" spans="1:5" ht="12.75">
      <c r="A138" s="27" t="s">
        <v>54</v>
      </c>
      <c r="E138" s="28" t="s">
        <v>1247</v>
      </c>
    </row>
    <row r="139" spans="1:5" ht="63.75">
      <c r="A139" s="29" t="s">
        <v>56</v>
      </c>
      <c r="E139" s="30" t="s">
        <v>1248</v>
      </c>
    </row>
    <row r="140" spans="1:5" ht="114.75">
      <c r="A140" t="s">
        <v>58</v>
      </c>
      <c r="E140" s="28" t="s">
        <v>1244</v>
      </c>
    </row>
    <row r="141" spans="1:16" ht="12.75">
      <c r="A141" s="17" t="s">
        <v>49</v>
      </c>
      <c r="B141" s="22" t="s">
        <v>587</v>
      </c>
      <c r="C141" s="22" t="s">
        <v>1249</v>
      </c>
      <c r="D141" s="17" t="s">
        <v>33</v>
      </c>
      <c r="E141" s="23" t="s">
        <v>1250</v>
      </c>
      <c r="F141" s="24" t="s">
        <v>73</v>
      </c>
      <c r="G141" s="25">
        <v>46</v>
      </c>
      <c r="H141" s="26">
        <v>0</v>
      </c>
      <c r="I141" s="26">
        <f>ROUND(ROUND(H141,2)*ROUND(G141,3),2)</f>
        <v>0</v>
      </c>
      <c r="O141">
        <f>(I141*21)/100</f>
        <v>0</v>
      </c>
      <c r="P141" t="s">
        <v>28</v>
      </c>
    </row>
    <row r="142" spans="1:5" ht="25.5">
      <c r="A142" s="27" t="s">
        <v>54</v>
      </c>
      <c r="E142" s="28" t="s">
        <v>1251</v>
      </c>
    </row>
    <row r="143" spans="1:5" ht="76.5">
      <c r="A143" s="29" t="s">
        <v>56</v>
      </c>
      <c r="E143" s="30" t="s">
        <v>1252</v>
      </c>
    </row>
    <row r="144" spans="1:5" ht="127.5">
      <c r="A144" t="s">
        <v>58</v>
      </c>
      <c r="E144" s="28" t="s">
        <v>1011</v>
      </c>
    </row>
    <row r="145" spans="1:16" ht="12.75">
      <c r="A145" s="17" t="s">
        <v>49</v>
      </c>
      <c r="B145" s="22" t="s">
        <v>589</v>
      </c>
      <c r="C145" s="22" t="s">
        <v>1249</v>
      </c>
      <c r="D145" s="17" t="s">
        <v>28</v>
      </c>
      <c r="E145" s="23" t="s">
        <v>1250</v>
      </c>
      <c r="F145" s="24" t="s">
        <v>73</v>
      </c>
      <c r="G145" s="25">
        <v>7</v>
      </c>
      <c r="H145" s="26">
        <v>0</v>
      </c>
      <c r="I145" s="26">
        <f>ROUND(ROUND(H145,2)*ROUND(G145,3),2)</f>
        <v>0</v>
      </c>
      <c r="O145">
        <f>(I145*21)/100</f>
        <v>0</v>
      </c>
      <c r="P145" t="s">
        <v>28</v>
      </c>
    </row>
    <row r="146" spans="1:5" ht="25.5">
      <c r="A146" s="27" t="s">
        <v>54</v>
      </c>
      <c r="E146" s="28" t="s">
        <v>1253</v>
      </c>
    </row>
    <row r="147" spans="1:5" ht="63.75">
      <c r="A147" s="29" t="s">
        <v>56</v>
      </c>
      <c r="E147" s="30" t="s">
        <v>1216</v>
      </c>
    </row>
    <row r="148" spans="1:5" ht="127.5">
      <c r="A148" t="s">
        <v>58</v>
      </c>
      <c r="E148" s="28" t="s">
        <v>1011</v>
      </c>
    </row>
    <row r="149" spans="1:16" ht="12.75">
      <c r="A149" s="17" t="s">
        <v>49</v>
      </c>
      <c r="B149" s="22" t="s">
        <v>592</v>
      </c>
      <c r="C149" s="22" t="s">
        <v>1249</v>
      </c>
      <c r="D149" s="17" t="s">
        <v>27</v>
      </c>
      <c r="E149" s="23" t="s">
        <v>1250</v>
      </c>
      <c r="F149" s="24" t="s">
        <v>73</v>
      </c>
      <c r="G149" s="25">
        <v>12</v>
      </c>
      <c r="H149" s="26">
        <v>0</v>
      </c>
      <c r="I149" s="26">
        <f>ROUND(ROUND(H149,2)*ROUND(G149,3),2)</f>
        <v>0</v>
      </c>
      <c r="O149">
        <f>(I149*21)/100</f>
        <v>0</v>
      </c>
      <c r="P149" t="s">
        <v>28</v>
      </c>
    </row>
    <row r="150" spans="1:5" ht="25.5">
      <c r="A150" s="27" t="s">
        <v>54</v>
      </c>
      <c r="E150" s="28" t="s">
        <v>1254</v>
      </c>
    </row>
    <row r="151" spans="1:5" ht="63.75">
      <c r="A151" s="29" t="s">
        <v>56</v>
      </c>
      <c r="E151" s="30" t="s">
        <v>1255</v>
      </c>
    </row>
    <row r="152" spans="1:5" ht="127.5">
      <c r="A152" t="s">
        <v>58</v>
      </c>
      <c r="E152" s="28" t="s">
        <v>1011</v>
      </c>
    </row>
    <row r="153" spans="1:18" ht="12.75" customHeight="1">
      <c r="A153" s="5" t="s">
        <v>47</v>
      </c>
      <c r="B153" s="5"/>
      <c r="C153" s="32" t="s">
        <v>86</v>
      </c>
      <c r="D153" s="5"/>
      <c r="E153" s="20" t="s">
        <v>374</v>
      </c>
      <c r="F153" s="5"/>
      <c r="G153" s="5"/>
      <c r="H153" s="5"/>
      <c r="I153" s="33">
        <f>0+Q153</f>
        <v>0</v>
      </c>
      <c r="O153">
        <f>0+R153</f>
        <v>0</v>
      </c>
      <c r="Q153">
        <f>0+I154+I158</f>
        <v>0</v>
      </c>
      <c r="R153">
        <f>0+O154+O158</f>
        <v>0</v>
      </c>
    </row>
    <row r="154" spans="1:16" ht="12.75">
      <c r="A154" s="17" t="s">
        <v>49</v>
      </c>
      <c r="B154" s="22" t="s">
        <v>595</v>
      </c>
      <c r="C154" s="22" t="s">
        <v>1256</v>
      </c>
      <c r="D154" s="17" t="s">
        <v>33</v>
      </c>
      <c r="E154" s="23" t="s">
        <v>1257</v>
      </c>
      <c r="F154" s="24" t="s">
        <v>138</v>
      </c>
      <c r="G154" s="25">
        <v>138</v>
      </c>
      <c r="H154" s="26">
        <v>0</v>
      </c>
      <c r="I154" s="26">
        <f>ROUND(ROUND(H154,2)*ROUND(G154,3),2)</f>
        <v>0</v>
      </c>
      <c r="O154">
        <f>(I154*21)/100</f>
        <v>0</v>
      </c>
      <c r="P154" t="s">
        <v>28</v>
      </c>
    </row>
    <row r="155" spans="1:5" ht="25.5">
      <c r="A155" s="27" t="s">
        <v>54</v>
      </c>
      <c r="E155" s="28" t="s">
        <v>1258</v>
      </c>
    </row>
    <row r="156" spans="1:5" ht="63.75">
      <c r="A156" s="29" t="s">
        <v>56</v>
      </c>
      <c r="E156" s="30" t="s">
        <v>1259</v>
      </c>
    </row>
    <row r="157" spans="1:5" ht="102">
      <c r="A157" t="s">
        <v>58</v>
      </c>
      <c r="E157" s="28" t="s">
        <v>1260</v>
      </c>
    </row>
    <row r="158" spans="1:16" ht="12.75">
      <c r="A158" s="17" t="s">
        <v>49</v>
      </c>
      <c r="B158" s="22" t="s">
        <v>597</v>
      </c>
      <c r="C158" s="22" t="s">
        <v>1256</v>
      </c>
      <c r="D158" s="17" t="s">
        <v>28</v>
      </c>
      <c r="E158" s="23" t="s">
        <v>1257</v>
      </c>
      <c r="F158" s="24" t="s">
        <v>138</v>
      </c>
      <c r="G158" s="25">
        <v>20</v>
      </c>
      <c r="H158" s="26">
        <v>0</v>
      </c>
      <c r="I158" s="26">
        <f>ROUND(ROUND(H158,2)*ROUND(G158,3),2)</f>
        <v>0</v>
      </c>
      <c r="O158">
        <f>(I158*21)/100</f>
        <v>0</v>
      </c>
      <c r="P158" t="s">
        <v>28</v>
      </c>
    </row>
    <row r="159" spans="1:5" ht="25.5">
      <c r="A159" s="27" t="s">
        <v>54</v>
      </c>
      <c r="E159" s="28" t="s">
        <v>1261</v>
      </c>
    </row>
    <row r="160" spans="1:5" ht="63.75">
      <c r="A160" s="29" t="s">
        <v>56</v>
      </c>
      <c r="E160" s="30" t="s">
        <v>1262</v>
      </c>
    </row>
    <row r="161" spans="1:5" ht="102">
      <c r="A161" t="s">
        <v>58</v>
      </c>
      <c r="E161" s="28" t="s">
        <v>1260</v>
      </c>
    </row>
  </sheetData>
  <mergeCells count="11">
    <mergeCell ref="H5:I5"/>
    <mergeCell ref="C3:D3"/>
    <mergeCell ref="F3:G3"/>
    <mergeCell ref="C4:D4"/>
    <mergeCell ref="A5:A6"/>
    <mergeCell ref="B5:B6"/>
    <mergeCell ref="C5:C6"/>
    <mergeCell ref="D5:D6"/>
    <mergeCell ref="E5:E6"/>
    <mergeCell ref="F5:F6"/>
    <mergeCell ref="G5:G6"/>
  </mergeCells>
  <printOptions/>
  <pageMargins left="0.75" right="0.75" top="1" bottom="1" header="0.5" footer="0.5"/>
  <pageSetup fitToHeight="0" fitToWidth="1" horizontalDpi="300" verticalDpi="300" orientation="portrait" paperSize="9"/>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f>
        <v>0</v>
      </c>
      <c r="P2" t="s">
        <v>27</v>
      </c>
    </row>
    <row r="3" spans="1:16" ht="15" customHeight="1">
      <c r="A3" t="s">
        <v>12</v>
      </c>
      <c r="B3" s="10" t="s">
        <v>14</v>
      </c>
      <c r="C3" s="37" t="s">
        <v>15</v>
      </c>
      <c r="D3" s="34"/>
      <c r="E3" s="11" t="s">
        <v>16</v>
      </c>
      <c r="F3" s="1"/>
      <c r="G3" s="8"/>
      <c r="H3" s="7" t="s">
        <v>1265</v>
      </c>
      <c r="I3" s="31">
        <f>0+I9</f>
        <v>0</v>
      </c>
      <c r="O3" t="s">
        <v>24</v>
      </c>
      <c r="P3" t="s">
        <v>28</v>
      </c>
    </row>
    <row r="4" spans="1:16" ht="15" customHeight="1">
      <c r="A4" t="s">
        <v>17</v>
      </c>
      <c r="B4" s="10" t="s">
        <v>18</v>
      </c>
      <c r="C4" s="37" t="s">
        <v>1263</v>
      </c>
      <c r="D4" s="34"/>
      <c r="E4" s="11" t="s">
        <v>1264</v>
      </c>
      <c r="F4" s="38" t="s">
        <v>23</v>
      </c>
      <c r="G4" s="34"/>
      <c r="H4" s="9"/>
      <c r="I4" s="9"/>
      <c r="O4" t="s">
        <v>25</v>
      </c>
      <c r="P4" t="s">
        <v>28</v>
      </c>
    </row>
    <row r="5" spans="1:16" ht="12.75" customHeight="1">
      <c r="A5" t="s">
        <v>21</v>
      </c>
      <c r="B5" s="13" t="s">
        <v>22</v>
      </c>
      <c r="C5" s="39" t="s">
        <v>1265</v>
      </c>
      <c r="D5" s="40"/>
      <c r="E5" s="14" t="s">
        <v>1266</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33</v>
      </c>
      <c r="D9" s="18"/>
      <c r="E9" s="20" t="s">
        <v>135</v>
      </c>
      <c r="F9" s="18"/>
      <c r="G9" s="18"/>
      <c r="H9" s="18"/>
      <c r="I9" s="21">
        <f>0+Q9</f>
        <v>0</v>
      </c>
      <c r="O9">
        <f>0+R9</f>
        <v>0</v>
      </c>
      <c r="Q9">
        <f>0+I10+I14+I18+I22+I26</f>
        <v>0</v>
      </c>
      <c r="R9">
        <f>0+O10+O14+O18+O22+O26</f>
        <v>0</v>
      </c>
    </row>
    <row r="10" spans="1:16" ht="12.75">
      <c r="A10" s="17" t="s">
        <v>49</v>
      </c>
      <c r="B10" s="22" t="s">
        <v>33</v>
      </c>
      <c r="C10" s="22" t="s">
        <v>1267</v>
      </c>
      <c r="D10" s="17" t="s">
        <v>51</v>
      </c>
      <c r="E10" s="23" t="s">
        <v>1268</v>
      </c>
      <c r="F10" s="24" t="s">
        <v>190</v>
      </c>
      <c r="G10" s="25">
        <v>42.5</v>
      </c>
      <c r="H10" s="26">
        <v>0</v>
      </c>
      <c r="I10" s="26">
        <f>ROUND(ROUND(H10,2)*ROUND(G10,3),2)</f>
        <v>0</v>
      </c>
      <c r="O10">
        <f>(I10*21)/100</f>
        <v>0</v>
      </c>
      <c r="P10" t="s">
        <v>28</v>
      </c>
    </row>
    <row r="11" spans="1:5" ht="12.75">
      <c r="A11" s="27" t="s">
        <v>54</v>
      </c>
      <c r="E11" s="28" t="s">
        <v>1269</v>
      </c>
    </row>
    <row r="12" spans="1:5" ht="76.5">
      <c r="A12" s="29" t="s">
        <v>56</v>
      </c>
      <c r="E12" s="30" t="s">
        <v>1270</v>
      </c>
    </row>
    <row r="13" spans="1:5" ht="38.25">
      <c r="A13" t="s">
        <v>58</v>
      </c>
      <c r="E13" s="28" t="s">
        <v>1271</v>
      </c>
    </row>
    <row r="14" spans="1:16" ht="25.5">
      <c r="A14" s="17" t="s">
        <v>49</v>
      </c>
      <c r="B14" s="22" t="s">
        <v>28</v>
      </c>
      <c r="C14" s="22" t="s">
        <v>1272</v>
      </c>
      <c r="D14" s="17" t="s">
        <v>51</v>
      </c>
      <c r="E14" s="23" t="s">
        <v>1273</v>
      </c>
      <c r="F14" s="24" t="s">
        <v>161</v>
      </c>
      <c r="G14" s="25">
        <v>10.625</v>
      </c>
      <c r="H14" s="26">
        <v>0</v>
      </c>
      <c r="I14" s="26">
        <f>ROUND(ROUND(H14,2)*ROUND(G14,3),2)</f>
        <v>0</v>
      </c>
      <c r="O14">
        <f>(I14*21)/100</f>
        <v>0</v>
      </c>
      <c r="P14" t="s">
        <v>28</v>
      </c>
    </row>
    <row r="15" spans="1:5" ht="12.75">
      <c r="A15" s="27" t="s">
        <v>54</v>
      </c>
      <c r="E15" s="28" t="s">
        <v>1274</v>
      </c>
    </row>
    <row r="16" spans="1:5" ht="76.5">
      <c r="A16" s="29" t="s">
        <v>56</v>
      </c>
      <c r="E16" s="30" t="s">
        <v>1275</v>
      </c>
    </row>
    <row r="17" spans="1:5" ht="38.25">
      <c r="A17" t="s">
        <v>58</v>
      </c>
      <c r="E17" s="28" t="s">
        <v>844</v>
      </c>
    </row>
    <row r="18" spans="1:16" ht="12.75">
      <c r="A18" s="17" t="s">
        <v>49</v>
      </c>
      <c r="B18" s="22" t="s">
        <v>27</v>
      </c>
      <c r="C18" s="22" t="s">
        <v>1276</v>
      </c>
      <c r="D18" s="17" t="s">
        <v>51</v>
      </c>
      <c r="E18" s="23" t="s">
        <v>1277</v>
      </c>
      <c r="F18" s="24" t="s">
        <v>161</v>
      </c>
      <c r="G18" s="25">
        <v>4.25</v>
      </c>
      <c r="H18" s="26">
        <v>0</v>
      </c>
      <c r="I18" s="26">
        <f>ROUND(ROUND(H18,2)*ROUND(G18,3),2)</f>
        <v>0</v>
      </c>
      <c r="O18">
        <f>(I18*21)/100</f>
        <v>0</v>
      </c>
      <c r="P18" t="s">
        <v>28</v>
      </c>
    </row>
    <row r="19" spans="1:5" ht="12.75">
      <c r="A19" s="27" t="s">
        <v>54</v>
      </c>
      <c r="E19" s="28" t="s">
        <v>1278</v>
      </c>
    </row>
    <row r="20" spans="1:5" ht="89.25">
      <c r="A20" s="29" t="s">
        <v>56</v>
      </c>
      <c r="E20" s="30" t="s">
        <v>1279</v>
      </c>
    </row>
    <row r="21" spans="1:5" ht="229.5">
      <c r="A21" t="s">
        <v>58</v>
      </c>
      <c r="E21" s="28" t="s">
        <v>1280</v>
      </c>
    </row>
    <row r="22" spans="1:16" ht="12.75">
      <c r="A22" s="17" t="s">
        <v>49</v>
      </c>
      <c r="B22" s="22" t="s">
        <v>37</v>
      </c>
      <c r="C22" s="22" t="s">
        <v>1281</v>
      </c>
      <c r="D22" s="17" t="s">
        <v>51</v>
      </c>
      <c r="E22" s="23" t="s">
        <v>1282</v>
      </c>
      <c r="F22" s="24" t="s">
        <v>190</v>
      </c>
      <c r="G22" s="25">
        <v>42.5</v>
      </c>
      <c r="H22" s="26">
        <v>0</v>
      </c>
      <c r="I22" s="26">
        <f>ROUND(ROUND(H22,2)*ROUND(G22,3),2)</f>
        <v>0</v>
      </c>
      <c r="O22">
        <f>(I22*21)/100</f>
        <v>0</v>
      </c>
      <c r="P22" t="s">
        <v>28</v>
      </c>
    </row>
    <row r="23" spans="1:5" ht="12.75">
      <c r="A23" s="27" t="s">
        <v>54</v>
      </c>
      <c r="E23" s="28" t="s">
        <v>1283</v>
      </c>
    </row>
    <row r="24" spans="1:5" ht="76.5">
      <c r="A24" s="29" t="s">
        <v>56</v>
      </c>
      <c r="E24" s="30" t="s">
        <v>1284</v>
      </c>
    </row>
    <row r="25" spans="1:5" ht="38.25">
      <c r="A25" t="s">
        <v>58</v>
      </c>
      <c r="E25" s="28" t="s">
        <v>1285</v>
      </c>
    </row>
    <row r="26" spans="1:16" ht="12.75">
      <c r="A26" s="17" t="s">
        <v>49</v>
      </c>
      <c r="B26" s="22" t="s">
        <v>39</v>
      </c>
      <c r="C26" s="22" t="s">
        <v>1286</v>
      </c>
      <c r="D26" s="17" t="s">
        <v>51</v>
      </c>
      <c r="E26" s="23" t="s">
        <v>1287</v>
      </c>
      <c r="F26" s="24" t="s">
        <v>73</v>
      </c>
      <c r="G26" s="25">
        <v>14</v>
      </c>
      <c r="H26" s="26">
        <v>0</v>
      </c>
      <c r="I26" s="26">
        <f>ROUND(ROUND(H26,2)*ROUND(G26,3),2)</f>
        <v>0</v>
      </c>
      <c r="O26">
        <f>(I26*21)/100</f>
        <v>0</v>
      </c>
      <c r="P26" t="s">
        <v>28</v>
      </c>
    </row>
    <row r="27" spans="1:5" ht="12.75">
      <c r="A27" s="27" t="s">
        <v>54</v>
      </c>
      <c r="E27" s="28" t="s">
        <v>51</v>
      </c>
    </row>
    <row r="28" spans="1:5" ht="76.5">
      <c r="A28" s="29" t="s">
        <v>56</v>
      </c>
      <c r="E28" s="30" t="s">
        <v>1288</v>
      </c>
    </row>
    <row r="29" spans="1:5" ht="89.25">
      <c r="A29" t="s">
        <v>58</v>
      </c>
      <c r="E29" s="28" t="s">
        <v>1289</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f>
        <v>0</v>
      </c>
      <c r="P2" t="s">
        <v>27</v>
      </c>
    </row>
    <row r="3" spans="1:16" ht="15" customHeight="1">
      <c r="A3" t="s">
        <v>12</v>
      </c>
      <c r="B3" s="10" t="s">
        <v>14</v>
      </c>
      <c r="C3" s="37" t="s">
        <v>15</v>
      </c>
      <c r="D3" s="34"/>
      <c r="E3" s="11" t="s">
        <v>16</v>
      </c>
      <c r="F3" s="1"/>
      <c r="G3" s="8"/>
      <c r="H3" s="7" t="s">
        <v>1290</v>
      </c>
      <c r="I3" s="31">
        <f>0+I9</f>
        <v>0</v>
      </c>
      <c r="O3" t="s">
        <v>24</v>
      </c>
      <c r="P3" t="s">
        <v>28</v>
      </c>
    </row>
    <row r="4" spans="1:16" ht="15" customHeight="1">
      <c r="A4" t="s">
        <v>17</v>
      </c>
      <c r="B4" s="10" t="s">
        <v>18</v>
      </c>
      <c r="C4" s="37" t="s">
        <v>1263</v>
      </c>
      <c r="D4" s="34"/>
      <c r="E4" s="11" t="s">
        <v>1264</v>
      </c>
      <c r="F4" s="38" t="s">
        <v>23</v>
      </c>
      <c r="G4" s="34"/>
      <c r="H4" s="9"/>
      <c r="I4" s="9"/>
      <c r="O4" t="s">
        <v>25</v>
      </c>
      <c r="P4" t="s">
        <v>28</v>
      </c>
    </row>
    <row r="5" spans="1:16" ht="12.75" customHeight="1">
      <c r="A5" t="s">
        <v>21</v>
      </c>
      <c r="B5" s="13" t="s">
        <v>22</v>
      </c>
      <c r="C5" s="39" t="s">
        <v>1290</v>
      </c>
      <c r="D5" s="40"/>
      <c r="E5" s="14" t="s">
        <v>1266</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33</v>
      </c>
      <c r="D9" s="18"/>
      <c r="E9" s="20" t="s">
        <v>135</v>
      </c>
      <c r="F9" s="18"/>
      <c r="G9" s="18"/>
      <c r="H9" s="18"/>
      <c r="I9" s="21">
        <f>0+Q9</f>
        <v>0</v>
      </c>
      <c r="O9">
        <f>0+R9</f>
        <v>0</v>
      </c>
      <c r="Q9">
        <f>0+I10+I14+I18+I22+I26</f>
        <v>0</v>
      </c>
      <c r="R9">
        <f>0+O10+O14+O18+O22+O26</f>
        <v>0</v>
      </c>
    </row>
    <row r="10" spans="1:16" ht="12.75">
      <c r="A10" s="17" t="s">
        <v>49</v>
      </c>
      <c r="B10" s="22" t="s">
        <v>33</v>
      </c>
      <c r="C10" s="22" t="s">
        <v>1267</v>
      </c>
      <c r="D10" s="17" t="s">
        <v>51</v>
      </c>
      <c r="E10" s="23" t="s">
        <v>1268</v>
      </c>
      <c r="F10" s="24" t="s">
        <v>190</v>
      </c>
      <c r="G10" s="25">
        <v>421.7</v>
      </c>
      <c r="H10" s="26">
        <v>0</v>
      </c>
      <c r="I10" s="26">
        <f>ROUND(ROUND(H10,2)*ROUND(G10,3),2)</f>
        <v>0</v>
      </c>
      <c r="O10">
        <f>(I10*21)/100</f>
        <v>0</v>
      </c>
      <c r="P10" t="s">
        <v>28</v>
      </c>
    </row>
    <row r="11" spans="1:5" ht="12.75">
      <c r="A11" s="27" t="s">
        <v>54</v>
      </c>
      <c r="E11" s="28" t="s">
        <v>1269</v>
      </c>
    </row>
    <row r="12" spans="1:5" ht="165.75">
      <c r="A12" s="29" t="s">
        <v>56</v>
      </c>
      <c r="E12" s="30" t="s">
        <v>1291</v>
      </c>
    </row>
    <row r="13" spans="1:5" ht="38.25">
      <c r="A13" t="s">
        <v>58</v>
      </c>
      <c r="E13" s="28" t="s">
        <v>1271</v>
      </c>
    </row>
    <row r="14" spans="1:16" ht="25.5">
      <c r="A14" s="17" t="s">
        <v>49</v>
      </c>
      <c r="B14" s="22" t="s">
        <v>28</v>
      </c>
      <c r="C14" s="22" t="s">
        <v>1272</v>
      </c>
      <c r="D14" s="17" t="s">
        <v>51</v>
      </c>
      <c r="E14" s="23" t="s">
        <v>1292</v>
      </c>
      <c r="F14" s="24" t="s">
        <v>161</v>
      </c>
      <c r="G14" s="25">
        <v>105.425</v>
      </c>
      <c r="H14" s="26">
        <v>0</v>
      </c>
      <c r="I14" s="26">
        <f>ROUND(ROUND(H14,2)*ROUND(G14,3),2)</f>
        <v>0</v>
      </c>
      <c r="O14">
        <f>(I14*21)/100</f>
        <v>0</v>
      </c>
      <c r="P14" t="s">
        <v>28</v>
      </c>
    </row>
    <row r="15" spans="1:5" ht="12.75">
      <c r="A15" s="27" t="s">
        <v>54</v>
      </c>
      <c r="E15" s="28" t="s">
        <v>1274</v>
      </c>
    </row>
    <row r="16" spans="1:5" ht="165.75">
      <c r="A16" s="29" t="s">
        <v>56</v>
      </c>
      <c r="E16" s="30" t="s">
        <v>1293</v>
      </c>
    </row>
    <row r="17" spans="1:5" ht="38.25">
      <c r="A17" t="s">
        <v>58</v>
      </c>
      <c r="E17" s="28" t="s">
        <v>844</v>
      </c>
    </row>
    <row r="18" spans="1:16" ht="12.75">
      <c r="A18" s="17" t="s">
        <v>49</v>
      </c>
      <c r="B18" s="22" t="s">
        <v>27</v>
      </c>
      <c r="C18" s="22" t="s">
        <v>1276</v>
      </c>
      <c r="D18" s="17" t="s">
        <v>51</v>
      </c>
      <c r="E18" s="23" t="s">
        <v>1277</v>
      </c>
      <c r="F18" s="24" t="s">
        <v>161</v>
      </c>
      <c r="G18" s="25">
        <v>42.17</v>
      </c>
      <c r="H18" s="26">
        <v>0</v>
      </c>
      <c r="I18" s="26">
        <f>ROUND(ROUND(H18,2)*ROUND(G18,3),2)</f>
        <v>0</v>
      </c>
      <c r="O18">
        <f>(I18*21)/100</f>
        <v>0</v>
      </c>
      <c r="P18" t="s">
        <v>28</v>
      </c>
    </row>
    <row r="19" spans="1:5" ht="12.75">
      <c r="A19" s="27" t="s">
        <v>54</v>
      </c>
      <c r="E19" s="28" t="s">
        <v>1278</v>
      </c>
    </row>
    <row r="20" spans="1:5" ht="165.75">
      <c r="A20" s="29" t="s">
        <v>56</v>
      </c>
      <c r="E20" s="30" t="s">
        <v>1294</v>
      </c>
    </row>
    <row r="21" spans="1:5" ht="229.5">
      <c r="A21" t="s">
        <v>58</v>
      </c>
      <c r="E21" s="28" t="s">
        <v>1280</v>
      </c>
    </row>
    <row r="22" spans="1:16" ht="12.75">
      <c r="A22" s="17" t="s">
        <v>49</v>
      </c>
      <c r="B22" s="22" t="s">
        <v>37</v>
      </c>
      <c r="C22" s="22" t="s">
        <v>1281</v>
      </c>
      <c r="D22" s="17" t="s">
        <v>51</v>
      </c>
      <c r="E22" s="23" t="s">
        <v>1282</v>
      </c>
      <c r="F22" s="24" t="s">
        <v>190</v>
      </c>
      <c r="G22" s="25">
        <v>421.7</v>
      </c>
      <c r="H22" s="26">
        <v>0</v>
      </c>
      <c r="I22" s="26">
        <f>ROUND(ROUND(H22,2)*ROUND(G22,3),2)</f>
        <v>0</v>
      </c>
      <c r="O22">
        <f>(I22*21)/100</f>
        <v>0</v>
      </c>
      <c r="P22" t="s">
        <v>28</v>
      </c>
    </row>
    <row r="23" spans="1:5" ht="12.75">
      <c r="A23" s="27" t="s">
        <v>54</v>
      </c>
      <c r="E23" s="28" t="s">
        <v>1283</v>
      </c>
    </row>
    <row r="24" spans="1:5" ht="165.75">
      <c r="A24" s="29" t="s">
        <v>56</v>
      </c>
      <c r="E24" s="30" t="s">
        <v>1295</v>
      </c>
    </row>
    <row r="25" spans="1:5" ht="38.25">
      <c r="A25" t="s">
        <v>58</v>
      </c>
      <c r="E25" s="28" t="s">
        <v>1296</v>
      </c>
    </row>
    <row r="26" spans="1:16" ht="12.75">
      <c r="A26" s="17" t="s">
        <v>49</v>
      </c>
      <c r="B26" s="22" t="s">
        <v>39</v>
      </c>
      <c r="C26" s="22" t="s">
        <v>1286</v>
      </c>
      <c r="D26" s="17" t="s">
        <v>51</v>
      </c>
      <c r="E26" s="23" t="s">
        <v>1287</v>
      </c>
      <c r="F26" s="24" t="s">
        <v>73</v>
      </c>
      <c r="G26" s="25">
        <v>258</v>
      </c>
      <c r="H26" s="26">
        <v>0</v>
      </c>
      <c r="I26" s="26">
        <f>ROUND(ROUND(H26,2)*ROUND(G26,3),2)</f>
        <v>0</v>
      </c>
      <c r="O26">
        <f>(I26*21)/100</f>
        <v>0</v>
      </c>
      <c r="P26" t="s">
        <v>28</v>
      </c>
    </row>
    <row r="27" spans="1:5" ht="12.75">
      <c r="A27" s="27" t="s">
        <v>54</v>
      </c>
      <c r="E27" s="28" t="s">
        <v>51</v>
      </c>
    </row>
    <row r="28" spans="1:5" ht="165.75">
      <c r="A28" s="29" t="s">
        <v>56</v>
      </c>
      <c r="E28" s="30" t="s">
        <v>1297</v>
      </c>
    </row>
    <row r="29" spans="1:5" ht="89.25">
      <c r="A29" t="s">
        <v>58</v>
      </c>
      <c r="E29" s="28" t="s">
        <v>1289</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f>
        <v>0</v>
      </c>
      <c r="P2" t="s">
        <v>27</v>
      </c>
    </row>
    <row r="3" spans="1:16" ht="15" customHeight="1">
      <c r="A3" t="s">
        <v>12</v>
      </c>
      <c r="B3" s="10" t="s">
        <v>14</v>
      </c>
      <c r="C3" s="37" t="s">
        <v>15</v>
      </c>
      <c r="D3" s="34"/>
      <c r="E3" s="11" t="s">
        <v>16</v>
      </c>
      <c r="F3" s="1"/>
      <c r="G3" s="8"/>
      <c r="H3" s="7" t="s">
        <v>1298</v>
      </c>
      <c r="I3" s="31">
        <f>0+I9</f>
        <v>0</v>
      </c>
      <c r="O3" t="s">
        <v>24</v>
      </c>
      <c r="P3" t="s">
        <v>28</v>
      </c>
    </row>
    <row r="4" spans="1:16" ht="15" customHeight="1">
      <c r="A4" t="s">
        <v>17</v>
      </c>
      <c r="B4" s="10" t="s">
        <v>18</v>
      </c>
      <c r="C4" s="37" t="s">
        <v>1263</v>
      </c>
      <c r="D4" s="34"/>
      <c r="E4" s="11" t="s">
        <v>1264</v>
      </c>
      <c r="F4" s="38" t="s">
        <v>23</v>
      </c>
      <c r="G4" s="34"/>
      <c r="H4" s="9"/>
      <c r="I4" s="9"/>
      <c r="O4" t="s">
        <v>25</v>
      </c>
      <c r="P4" t="s">
        <v>28</v>
      </c>
    </row>
    <row r="5" spans="1:16" ht="12.75" customHeight="1">
      <c r="A5" t="s">
        <v>21</v>
      </c>
      <c r="B5" s="13" t="s">
        <v>22</v>
      </c>
      <c r="C5" s="39" t="s">
        <v>1298</v>
      </c>
      <c r="D5" s="40"/>
      <c r="E5" s="14" t="s">
        <v>1266</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33</v>
      </c>
      <c r="D9" s="18"/>
      <c r="E9" s="20" t="s">
        <v>135</v>
      </c>
      <c r="F9" s="18"/>
      <c r="G9" s="18"/>
      <c r="H9" s="18"/>
      <c r="I9" s="21">
        <f>0+Q9</f>
        <v>0</v>
      </c>
      <c r="O9">
        <f>0+R9</f>
        <v>0</v>
      </c>
      <c r="Q9">
        <f>0+I10+I14+I18+I22+I26</f>
        <v>0</v>
      </c>
      <c r="R9">
        <f>0+O10+O14+O18+O22+O26</f>
        <v>0</v>
      </c>
    </row>
    <row r="10" spans="1:16" ht="12.75">
      <c r="A10" s="17" t="s">
        <v>49</v>
      </c>
      <c r="B10" s="22" t="s">
        <v>33</v>
      </c>
      <c r="C10" s="22" t="s">
        <v>1267</v>
      </c>
      <c r="D10" s="17" t="s">
        <v>51</v>
      </c>
      <c r="E10" s="23" t="s">
        <v>1268</v>
      </c>
      <c r="F10" s="24" t="s">
        <v>190</v>
      </c>
      <c r="G10" s="25">
        <v>40.2</v>
      </c>
      <c r="H10" s="26">
        <v>0</v>
      </c>
      <c r="I10" s="26">
        <f>ROUND(ROUND(H10,2)*ROUND(G10,3),2)</f>
        <v>0</v>
      </c>
      <c r="O10">
        <f>(I10*21)/100</f>
        <v>0</v>
      </c>
      <c r="P10" t="s">
        <v>28</v>
      </c>
    </row>
    <row r="11" spans="1:5" ht="12.75">
      <c r="A11" s="27" t="s">
        <v>54</v>
      </c>
      <c r="E11" s="28" t="s">
        <v>1269</v>
      </c>
    </row>
    <row r="12" spans="1:5" ht="63.75">
      <c r="A12" s="29" t="s">
        <v>56</v>
      </c>
      <c r="E12" s="30" t="s">
        <v>1299</v>
      </c>
    </row>
    <row r="13" spans="1:5" ht="38.25">
      <c r="A13" t="s">
        <v>58</v>
      </c>
      <c r="E13" s="28" t="s">
        <v>1271</v>
      </c>
    </row>
    <row r="14" spans="1:16" ht="25.5">
      <c r="A14" s="17" t="s">
        <v>49</v>
      </c>
      <c r="B14" s="22" t="s">
        <v>28</v>
      </c>
      <c r="C14" s="22" t="s">
        <v>1272</v>
      </c>
      <c r="D14" s="17" t="s">
        <v>51</v>
      </c>
      <c r="E14" s="23" t="s">
        <v>1292</v>
      </c>
      <c r="F14" s="24" t="s">
        <v>161</v>
      </c>
      <c r="G14" s="25">
        <v>10.05</v>
      </c>
      <c r="H14" s="26">
        <v>0</v>
      </c>
      <c r="I14" s="26">
        <f>ROUND(ROUND(H14,2)*ROUND(G14,3),2)</f>
        <v>0</v>
      </c>
      <c r="O14">
        <f>(I14*21)/100</f>
        <v>0</v>
      </c>
      <c r="P14" t="s">
        <v>28</v>
      </c>
    </row>
    <row r="15" spans="1:5" ht="12.75">
      <c r="A15" s="27" t="s">
        <v>54</v>
      </c>
      <c r="E15" s="28" t="s">
        <v>1274</v>
      </c>
    </row>
    <row r="16" spans="1:5" ht="63.75">
      <c r="A16" s="29" t="s">
        <v>56</v>
      </c>
      <c r="E16" s="30" t="s">
        <v>1300</v>
      </c>
    </row>
    <row r="17" spans="1:5" ht="38.25">
      <c r="A17" t="s">
        <v>58</v>
      </c>
      <c r="E17" s="28" t="s">
        <v>844</v>
      </c>
    </row>
    <row r="18" spans="1:16" ht="12.75">
      <c r="A18" s="17" t="s">
        <v>49</v>
      </c>
      <c r="B18" s="22" t="s">
        <v>27</v>
      </c>
      <c r="C18" s="22" t="s">
        <v>1276</v>
      </c>
      <c r="D18" s="17" t="s">
        <v>51</v>
      </c>
      <c r="E18" s="23" t="s">
        <v>1277</v>
      </c>
      <c r="F18" s="24" t="s">
        <v>161</v>
      </c>
      <c r="G18" s="25">
        <v>4.02</v>
      </c>
      <c r="H18" s="26">
        <v>0</v>
      </c>
      <c r="I18" s="26">
        <f>ROUND(ROUND(H18,2)*ROUND(G18,3),2)</f>
        <v>0</v>
      </c>
      <c r="O18">
        <f>(I18*21)/100</f>
        <v>0</v>
      </c>
      <c r="P18" t="s">
        <v>28</v>
      </c>
    </row>
    <row r="19" spans="1:5" ht="12.75">
      <c r="A19" s="27" t="s">
        <v>54</v>
      </c>
      <c r="E19" s="28" t="s">
        <v>1278</v>
      </c>
    </row>
    <row r="20" spans="1:5" ht="76.5">
      <c r="A20" s="29" t="s">
        <v>56</v>
      </c>
      <c r="E20" s="30" t="s">
        <v>1301</v>
      </c>
    </row>
    <row r="21" spans="1:5" ht="229.5">
      <c r="A21" t="s">
        <v>58</v>
      </c>
      <c r="E21" s="28" t="s">
        <v>1280</v>
      </c>
    </row>
    <row r="22" spans="1:16" ht="12.75">
      <c r="A22" s="17" t="s">
        <v>49</v>
      </c>
      <c r="B22" s="22" t="s">
        <v>37</v>
      </c>
      <c r="C22" s="22" t="s">
        <v>1281</v>
      </c>
      <c r="D22" s="17" t="s">
        <v>51</v>
      </c>
      <c r="E22" s="23" t="s">
        <v>1282</v>
      </c>
      <c r="F22" s="24" t="s">
        <v>190</v>
      </c>
      <c r="G22" s="25">
        <v>4.02</v>
      </c>
      <c r="H22" s="26">
        <v>0</v>
      </c>
      <c r="I22" s="26">
        <f>ROUND(ROUND(H22,2)*ROUND(G22,3),2)</f>
        <v>0</v>
      </c>
      <c r="O22">
        <f>(I22*21)/100</f>
        <v>0</v>
      </c>
      <c r="P22" t="s">
        <v>28</v>
      </c>
    </row>
    <row r="23" spans="1:5" ht="12.75">
      <c r="A23" s="27" t="s">
        <v>54</v>
      </c>
      <c r="E23" s="28" t="s">
        <v>1283</v>
      </c>
    </row>
    <row r="24" spans="1:5" ht="63.75">
      <c r="A24" s="29" t="s">
        <v>56</v>
      </c>
      <c r="E24" s="30" t="s">
        <v>1302</v>
      </c>
    </row>
    <row r="25" spans="1:5" ht="38.25">
      <c r="A25" t="s">
        <v>58</v>
      </c>
      <c r="E25" s="28" t="s">
        <v>1296</v>
      </c>
    </row>
    <row r="26" spans="1:16" ht="12.75">
      <c r="A26" s="17" t="s">
        <v>49</v>
      </c>
      <c r="B26" s="22" t="s">
        <v>39</v>
      </c>
      <c r="C26" s="22" t="s">
        <v>1286</v>
      </c>
      <c r="D26" s="17" t="s">
        <v>51</v>
      </c>
      <c r="E26" s="23" t="s">
        <v>1287</v>
      </c>
      <c r="F26" s="24" t="s">
        <v>73</v>
      </c>
      <c r="G26" s="25">
        <v>25</v>
      </c>
      <c r="H26" s="26">
        <v>0</v>
      </c>
      <c r="I26" s="26">
        <f>ROUND(ROUND(H26,2)*ROUND(G26,3),2)</f>
        <v>0</v>
      </c>
      <c r="O26">
        <f>(I26*21)/100</f>
        <v>0</v>
      </c>
      <c r="P26" t="s">
        <v>28</v>
      </c>
    </row>
    <row r="27" spans="1:5" ht="12.75">
      <c r="A27" s="27" t="s">
        <v>54</v>
      </c>
      <c r="E27" s="28" t="s">
        <v>51</v>
      </c>
    </row>
    <row r="28" spans="1:5" ht="63.75">
      <c r="A28" s="29" t="s">
        <v>56</v>
      </c>
      <c r="E28" s="30" t="s">
        <v>1303</v>
      </c>
    </row>
    <row r="29" spans="1:5" ht="89.25">
      <c r="A29" t="s">
        <v>58</v>
      </c>
      <c r="E29" s="28" t="s">
        <v>1289</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7"/>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0+O9+O22+O47+O52+O97</f>
        <v>0</v>
      </c>
      <c r="P2" t="s">
        <v>27</v>
      </c>
    </row>
    <row r="3" spans="1:16" ht="15" customHeight="1">
      <c r="A3" t="s">
        <v>12</v>
      </c>
      <c r="B3" s="10" t="s">
        <v>14</v>
      </c>
      <c r="C3" s="37" t="s">
        <v>15</v>
      </c>
      <c r="D3" s="34"/>
      <c r="E3" s="11" t="s">
        <v>16</v>
      </c>
      <c r="F3" s="1"/>
      <c r="G3" s="8"/>
      <c r="H3" s="7" t="s">
        <v>194</v>
      </c>
      <c r="I3" s="31">
        <f>0+I9+I22+I47+I52+I97</f>
        <v>0</v>
      </c>
      <c r="O3" t="s">
        <v>24</v>
      </c>
      <c r="P3" t="s">
        <v>28</v>
      </c>
    </row>
    <row r="4" spans="1:16" ht="15" customHeight="1">
      <c r="A4" t="s">
        <v>17</v>
      </c>
      <c r="B4" s="10" t="s">
        <v>18</v>
      </c>
      <c r="C4" s="37" t="s">
        <v>192</v>
      </c>
      <c r="D4" s="34"/>
      <c r="E4" s="11" t="s">
        <v>193</v>
      </c>
      <c r="F4" s="38" t="s">
        <v>23</v>
      </c>
      <c r="G4" s="34"/>
      <c r="H4" s="9"/>
      <c r="I4" s="9"/>
      <c r="O4" t="s">
        <v>25</v>
      </c>
      <c r="P4" t="s">
        <v>28</v>
      </c>
    </row>
    <row r="5" spans="1:16" ht="12.75" customHeight="1">
      <c r="A5" t="s">
        <v>21</v>
      </c>
      <c r="B5" s="13" t="s">
        <v>22</v>
      </c>
      <c r="C5" s="39" t="s">
        <v>194</v>
      </c>
      <c r="D5" s="40"/>
      <c r="E5" s="14" t="s">
        <v>195</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0+I10+I14+I18</f>
        <v>0</v>
      </c>
      <c r="R9">
        <f>0+O10+O14+O18</f>
        <v>0</v>
      </c>
    </row>
    <row r="10" spans="1:16" ht="12.75">
      <c r="A10" s="17" t="s">
        <v>49</v>
      </c>
      <c r="B10" s="22" t="s">
        <v>33</v>
      </c>
      <c r="C10" s="22" t="s">
        <v>124</v>
      </c>
      <c r="D10" s="17" t="s">
        <v>33</v>
      </c>
      <c r="E10" s="23" t="s">
        <v>125</v>
      </c>
      <c r="F10" s="24" t="s">
        <v>126</v>
      </c>
      <c r="G10" s="25">
        <v>1088.525</v>
      </c>
      <c r="H10" s="26">
        <v>0</v>
      </c>
      <c r="I10" s="26">
        <f>ROUND(ROUND(H10,2)*ROUND(G10,3),2)</f>
        <v>0</v>
      </c>
      <c r="O10">
        <f>(I10*21)/100</f>
        <v>0</v>
      </c>
      <c r="P10" t="s">
        <v>28</v>
      </c>
    </row>
    <row r="11" spans="1:5" ht="25.5">
      <c r="A11" s="27" t="s">
        <v>54</v>
      </c>
      <c r="E11" s="28" t="s">
        <v>196</v>
      </c>
    </row>
    <row r="12" spans="1:5" ht="191.25">
      <c r="A12" s="29" t="s">
        <v>56</v>
      </c>
      <c r="E12" s="30" t="s">
        <v>197</v>
      </c>
    </row>
    <row r="13" spans="1:5" ht="25.5">
      <c r="A13" t="s">
        <v>58</v>
      </c>
      <c r="E13" s="28" t="s">
        <v>129</v>
      </c>
    </row>
    <row r="14" spans="1:16" ht="12.75">
      <c r="A14" s="17" t="s">
        <v>49</v>
      </c>
      <c r="B14" s="22" t="s">
        <v>28</v>
      </c>
      <c r="C14" s="22" t="s">
        <v>124</v>
      </c>
      <c r="D14" s="17" t="s">
        <v>28</v>
      </c>
      <c r="E14" s="23" t="s">
        <v>125</v>
      </c>
      <c r="F14" s="24" t="s">
        <v>126</v>
      </c>
      <c r="G14" s="25">
        <v>84.882</v>
      </c>
      <c r="H14" s="26">
        <v>0</v>
      </c>
      <c r="I14" s="26">
        <f>ROUND(ROUND(H14,2)*ROUND(G14,3),2)</f>
        <v>0</v>
      </c>
      <c r="O14">
        <f>(I14*21)/100</f>
        <v>0</v>
      </c>
      <c r="P14" t="s">
        <v>28</v>
      </c>
    </row>
    <row r="15" spans="1:5" ht="12.75">
      <c r="A15" s="27" t="s">
        <v>54</v>
      </c>
      <c r="E15" s="28" t="s">
        <v>198</v>
      </c>
    </row>
    <row r="16" spans="1:5" ht="63.75">
      <c r="A16" s="29" t="s">
        <v>56</v>
      </c>
      <c r="E16" s="30" t="s">
        <v>199</v>
      </c>
    </row>
    <row r="17" spans="1:5" ht="25.5">
      <c r="A17" t="s">
        <v>58</v>
      </c>
      <c r="E17" s="28" t="s">
        <v>129</v>
      </c>
    </row>
    <row r="18" spans="1:16" ht="12.75">
      <c r="A18" s="17" t="s">
        <v>49</v>
      </c>
      <c r="B18" s="22" t="s">
        <v>27</v>
      </c>
      <c r="C18" s="22" t="s">
        <v>124</v>
      </c>
      <c r="D18" s="17" t="s">
        <v>37</v>
      </c>
      <c r="E18" s="23" t="s">
        <v>125</v>
      </c>
      <c r="F18" s="24" t="s">
        <v>126</v>
      </c>
      <c r="G18" s="25">
        <v>453.158</v>
      </c>
      <c r="H18" s="26">
        <v>0</v>
      </c>
      <c r="I18" s="26">
        <f>ROUND(ROUND(H18,2)*ROUND(G18,3),2)</f>
        <v>0</v>
      </c>
      <c r="O18">
        <f>(I18*21)/100</f>
        <v>0</v>
      </c>
      <c r="P18" t="s">
        <v>28</v>
      </c>
    </row>
    <row r="19" spans="1:5" ht="12.75">
      <c r="A19" s="27" t="s">
        <v>54</v>
      </c>
      <c r="E19" s="28" t="s">
        <v>200</v>
      </c>
    </row>
    <row r="20" spans="1:5" ht="204">
      <c r="A20" s="29" t="s">
        <v>56</v>
      </c>
      <c r="E20" s="30" t="s">
        <v>201</v>
      </c>
    </row>
    <row r="21" spans="1:5" ht="25.5">
      <c r="A21" t="s">
        <v>58</v>
      </c>
      <c r="E21" s="28" t="s">
        <v>129</v>
      </c>
    </row>
    <row r="22" spans="1:18" ht="12.75" customHeight="1">
      <c r="A22" s="5" t="s">
        <v>47</v>
      </c>
      <c r="B22" s="5"/>
      <c r="C22" s="32" t="s">
        <v>33</v>
      </c>
      <c r="D22" s="5"/>
      <c r="E22" s="20" t="s">
        <v>135</v>
      </c>
      <c r="F22" s="5"/>
      <c r="G22" s="5"/>
      <c r="H22" s="5"/>
      <c r="I22" s="33">
        <f>0+Q22</f>
        <v>0</v>
      </c>
      <c r="O22">
        <f>0+R22</f>
        <v>0</v>
      </c>
      <c r="Q22">
        <f>0+I23+I27+I31+I35+I39+I43</f>
        <v>0</v>
      </c>
      <c r="R22">
        <f>0+O23+O27+O31+O35+O39+O43</f>
        <v>0</v>
      </c>
    </row>
    <row r="23" spans="1:16" ht="25.5">
      <c r="A23" s="17" t="s">
        <v>49</v>
      </c>
      <c r="B23" s="22" t="s">
        <v>37</v>
      </c>
      <c r="C23" s="22" t="s">
        <v>202</v>
      </c>
      <c r="D23" s="17" t="s">
        <v>51</v>
      </c>
      <c r="E23" s="23" t="s">
        <v>203</v>
      </c>
      <c r="F23" s="24" t="s">
        <v>161</v>
      </c>
      <c r="G23" s="25">
        <v>120.096</v>
      </c>
      <c r="H23" s="26">
        <v>0</v>
      </c>
      <c r="I23" s="26">
        <f>ROUND(ROUND(H23,2)*ROUND(G23,3),2)</f>
        <v>0</v>
      </c>
      <c r="O23">
        <f>(I23*21)/100</f>
        <v>0</v>
      </c>
      <c r="P23" t="s">
        <v>28</v>
      </c>
    </row>
    <row r="24" spans="1:5" ht="38.25">
      <c r="A24" s="27" t="s">
        <v>54</v>
      </c>
      <c r="E24" s="28" t="s">
        <v>204</v>
      </c>
    </row>
    <row r="25" spans="1:5" ht="89.25">
      <c r="A25" s="29" t="s">
        <v>56</v>
      </c>
      <c r="E25" s="30" t="s">
        <v>205</v>
      </c>
    </row>
    <row r="26" spans="1:5" ht="63.75">
      <c r="A26" t="s">
        <v>58</v>
      </c>
      <c r="E26" s="28" t="s">
        <v>141</v>
      </c>
    </row>
    <row r="27" spans="1:16" ht="25.5">
      <c r="A27" s="17" t="s">
        <v>49</v>
      </c>
      <c r="B27" s="22" t="s">
        <v>39</v>
      </c>
      <c r="C27" s="22" t="s">
        <v>206</v>
      </c>
      <c r="D27" s="17" t="s">
        <v>51</v>
      </c>
      <c r="E27" s="23" t="s">
        <v>207</v>
      </c>
      <c r="F27" s="24" t="s">
        <v>161</v>
      </c>
      <c r="G27" s="25">
        <v>218.784</v>
      </c>
      <c r="H27" s="26">
        <v>0</v>
      </c>
      <c r="I27" s="26">
        <f>ROUND(ROUND(H27,2)*ROUND(G27,3),2)</f>
        <v>0</v>
      </c>
      <c r="O27">
        <f>(I27*21)/100</f>
        <v>0</v>
      </c>
      <c r="P27" t="s">
        <v>28</v>
      </c>
    </row>
    <row r="28" spans="1:5" ht="38.25">
      <c r="A28" s="27" t="s">
        <v>54</v>
      </c>
      <c r="E28" s="28" t="s">
        <v>204</v>
      </c>
    </row>
    <row r="29" spans="1:5" ht="153">
      <c r="A29" s="29" t="s">
        <v>56</v>
      </c>
      <c r="E29" s="30" t="s">
        <v>208</v>
      </c>
    </row>
    <row r="30" spans="1:5" ht="63.75">
      <c r="A30" t="s">
        <v>58</v>
      </c>
      <c r="E30" s="28" t="s">
        <v>141</v>
      </c>
    </row>
    <row r="31" spans="1:16" ht="25.5">
      <c r="A31" s="17" t="s">
        <v>49</v>
      </c>
      <c r="B31" s="22" t="s">
        <v>41</v>
      </c>
      <c r="C31" s="22" t="s">
        <v>209</v>
      </c>
      <c r="D31" s="17" t="s">
        <v>51</v>
      </c>
      <c r="E31" s="23" t="s">
        <v>210</v>
      </c>
      <c r="F31" s="24" t="s">
        <v>138</v>
      </c>
      <c r="G31" s="25">
        <v>147.62</v>
      </c>
      <c r="H31" s="26">
        <v>0</v>
      </c>
      <c r="I31" s="26">
        <f>ROUND(ROUND(H31,2)*ROUND(G31,3),2)</f>
        <v>0</v>
      </c>
      <c r="O31">
        <f>(I31*21)/100</f>
        <v>0</v>
      </c>
      <c r="P31" t="s">
        <v>28</v>
      </c>
    </row>
    <row r="32" spans="1:5" ht="38.25">
      <c r="A32" s="27" t="s">
        <v>54</v>
      </c>
      <c r="E32" s="28" t="s">
        <v>204</v>
      </c>
    </row>
    <row r="33" spans="1:5" ht="102">
      <c r="A33" s="29" t="s">
        <v>56</v>
      </c>
      <c r="E33" s="30" t="s">
        <v>211</v>
      </c>
    </row>
    <row r="34" spans="1:5" ht="63.75">
      <c r="A34" t="s">
        <v>58</v>
      </c>
      <c r="E34" s="28" t="s">
        <v>141</v>
      </c>
    </row>
    <row r="35" spans="1:16" ht="25.5">
      <c r="A35" s="17" t="s">
        <v>49</v>
      </c>
      <c r="B35" s="22" t="s">
        <v>81</v>
      </c>
      <c r="C35" s="22" t="s">
        <v>212</v>
      </c>
      <c r="D35" s="17" t="s">
        <v>51</v>
      </c>
      <c r="E35" s="23" t="s">
        <v>213</v>
      </c>
      <c r="F35" s="24" t="s">
        <v>161</v>
      </c>
      <c r="G35" s="25">
        <v>68.72</v>
      </c>
      <c r="H35" s="26">
        <v>0</v>
      </c>
      <c r="I35" s="26">
        <f>ROUND(ROUND(H35,2)*ROUND(G35,3),2)</f>
        <v>0</v>
      </c>
      <c r="O35">
        <f>(I35*21)/100</f>
        <v>0</v>
      </c>
      <c r="P35" t="s">
        <v>28</v>
      </c>
    </row>
    <row r="36" spans="1:5" ht="38.25">
      <c r="A36" s="27" t="s">
        <v>54</v>
      </c>
      <c r="E36" s="28" t="s">
        <v>204</v>
      </c>
    </row>
    <row r="37" spans="1:5" ht="153">
      <c r="A37" s="29" t="s">
        <v>56</v>
      </c>
      <c r="E37" s="30" t="s">
        <v>214</v>
      </c>
    </row>
    <row r="38" spans="1:5" ht="63.75">
      <c r="A38" t="s">
        <v>58</v>
      </c>
      <c r="E38" s="28" t="s">
        <v>141</v>
      </c>
    </row>
    <row r="39" spans="1:16" ht="25.5">
      <c r="A39" s="17" t="s">
        <v>49</v>
      </c>
      <c r="B39" s="22" t="s">
        <v>86</v>
      </c>
      <c r="C39" s="22" t="s">
        <v>215</v>
      </c>
      <c r="D39" s="17" t="s">
        <v>51</v>
      </c>
      <c r="E39" s="23" t="s">
        <v>216</v>
      </c>
      <c r="F39" s="24" t="s">
        <v>161</v>
      </c>
      <c r="G39" s="25">
        <v>333.6</v>
      </c>
      <c r="H39" s="26">
        <v>0</v>
      </c>
      <c r="I39" s="26">
        <f>ROUND(ROUND(H39,2)*ROUND(G39,3),2)</f>
        <v>0</v>
      </c>
      <c r="O39">
        <f>(I39*21)/100</f>
        <v>0</v>
      </c>
      <c r="P39" t="s">
        <v>28</v>
      </c>
    </row>
    <row r="40" spans="1:5" ht="38.25">
      <c r="A40" s="27" t="s">
        <v>54</v>
      </c>
      <c r="E40" s="28" t="s">
        <v>204</v>
      </c>
    </row>
    <row r="41" spans="1:5" ht="89.25">
      <c r="A41" s="29" t="s">
        <v>56</v>
      </c>
      <c r="E41" s="30" t="s">
        <v>217</v>
      </c>
    </row>
    <row r="42" spans="1:5" ht="369.75">
      <c r="A42" t="s">
        <v>58</v>
      </c>
      <c r="E42" s="28" t="s">
        <v>218</v>
      </c>
    </row>
    <row r="43" spans="1:16" ht="12.75">
      <c r="A43" s="17" t="s">
        <v>49</v>
      </c>
      <c r="B43" s="22" t="s">
        <v>44</v>
      </c>
      <c r="C43" s="22" t="s">
        <v>219</v>
      </c>
      <c r="D43" s="17" t="s">
        <v>51</v>
      </c>
      <c r="E43" s="23" t="s">
        <v>220</v>
      </c>
      <c r="F43" s="24" t="s">
        <v>190</v>
      </c>
      <c r="G43" s="25">
        <v>667.2</v>
      </c>
      <c r="H43" s="26">
        <v>0</v>
      </c>
      <c r="I43" s="26">
        <f>ROUND(ROUND(H43,2)*ROUND(G43,3),2)</f>
        <v>0</v>
      </c>
      <c r="O43">
        <f>(I43*21)/100</f>
        <v>0</v>
      </c>
      <c r="P43" t="s">
        <v>28</v>
      </c>
    </row>
    <row r="44" spans="1:5" ht="12.75">
      <c r="A44" s="27" t="s">
        <v>54</v>
      </c>
      <c r="E44" s="28" t="s">
        <v>51</v>
      </c>
    </row>
    <row r="45" spans="1:5" ht="114.75">
      <c r="A45" s="29" t="s">
        <v>56</v>
      </c>
      <c r="E45" s="30" t="s">
        <v>221</v>
      </c>
    </row>
    <row r="46" spans="1:5" ht="25.5">
      <c r="A46" t="s">
        <v>58</v>
      </c>
      <c r="E46" s="28" t="s">
        <v>222</v>
      </c>
    </row>
    <row r="47" spans="1:18" ht="12.75" customHeight="1">
      <c r="A47" s="5" t="s">
        <v>47</v>
      </c>
      <c r="B47" s="5"/>
      <c r="C47" s="32" t="s">
        <v>28</v>
      </c>
      <c r="D47" s="5"/>
      <c r="E47" s="20" t="s">
        <v>223</v>
      </c>
      <c r="F47" s="5"/>
      <c r="G47" s="5"/>
      <c r="H47" s="5"/>
      <c r="I47" s="33">
        <f>0+Q47</f>
        <v>0</v>
      </c>
      <c r="O47">
        <f>0+R47</f>
        <v>0</v>
      </c>
      <c r="Q47">
        <f>0+I48</f>
        <v>0</v>
      </c>
      <c r="R47">
        <f>0+O48</f>
        <v>0</v>
      </c>
    </row>
    <row r="48" spans="1:16" ht="12.75">
      <c r="A48" s="17" t="s">
        <v>49</v>
      </c>
      <c r="B48" s="22" t="s">
        <v>46</v>
      </c>
      <c r="C48" s="22" t="s">
        <v>224</v>
      </c>
      <c r="D48" s="17" t="s">
        <v>51</v>
      </c>
      <c r="E48" s="23" t="s">
        <v>225</v>
      </c>
      <c r="F48" s="24" t="s">
        <v>190</v>
      </c>
      <c r="G48" s="25">
        <v>656.853</v>
      </c>
      <c r="H48" s="26">
        <v>0</v>
      </c>
      <c r="I48" s="26">
        <f>ROUND(ROUND(H48,2)*ROUND(G48,3),2)</f>
        <v>0</v>
      </c>
      <c r="O48">
        <f>(I48*21)/100</f>
        <v>0</v>
      </c>
      <c r="P48" t="s">
        <v>28</v>
      </c>
    </row>
    <row r="49" spans="1:5" ht="25.5">
      <c r="A49" s="27" t="s">
        <v>54</v>
      </c>
      <c r="E49" s="28" t="s">
        <v>226</v>
      </c>
    </row>
    <row r="50" spans="1:5" ht="63.75">
      <c r="A50" s="29" t="s">
        <v>56</v>
      </c>
      <c r="E50" s="30" t="s">
        <v>227</v>
      </c>
    </row>
    <row r="51" spans="1:5" ht="102">
      <c r="A51" t="s">
        <v>58</v>
      </c>
      <c r="E51" s="28" t="s">
        <v>228</v>
      </c>
    </row>
    <row r="52" spans="1:18" ht="12.75" customHeight="1">
      <c r="A52" s="5" t="s">
        <v>47</v>
      </c>
      <c r="B52" s="5"/>
      <c r="C52" s="32" t="s">
        <v>39</v>
      </c>
      <c r="D52" s="5"/>
      <c r="E52" s="20" t="s">
        <v>229</v>
      </c>
      <c r="F52" s="5"/>
      <c r="G52" s="5"/>
      <c r="H52" s="5"/>
      <c r="I52" s="33">
        <f>0+Q52</f>
        <v>0</v>
      </c>
      <c r="O52">
        <f>0+R52</f>
        <v>0</v>
      </c>
      <c r="Q52">
        <f>0+I53+I57+I61+I65+I69+I73+I77+I81+I85+I89+I93</f>
        <v>0</v>
      </c>
      <c r="R52">
        <f>0+O53+O57+O61+O65+O69+O73+O77+O81+O85+O89+O93</f>
        <v>0</v>
      </c>
    </row>
    <row r="53" spans="1:16" ht="12.75">
      <c r="A53" s="17" t="s">
        <v>49</v>
      </c>
      <c r="B53" s="22" t="s">
        <v>97</v>
      </c>
      <c r="C53" s="22" t="s">
        <v>230</v>
      </c>
      <c r="D53" s="17" t="s">
        <v>51</v>
      </c>
      <c r="E53" s="23" t="s">
        <v>231</v>
      </c>
      <c r="F53" s="24" t="s">
        <v>190</v>
      </c>
      <c r="G53" s="25">
        <v>667.2</v>
      </c>
      <c r="H53" s="26">
        <v>0</v>
      </c>
      <c r="I53" s="26">
        <f>ROUND(ROUND(H53,2)*ROUND(G53,3),2)</f>
        <v>0</v>
      </c>
      <c r="O53">
        <f>(I53*21)/100</f>
        <v>0</v>
      </c>
      <c r="P53" t="s">
        <v>28</v>
      </c>
    </row>
    <row r="54" spans="1:5" ht="25.5">
      <c r="A54" s="27" t="s">
        <v>54</v>
      </c>
      <c r="E54" s="28" t="s">
        <v>226</v>
      </c>
    </row>
    <row r="55" spans="1:5" ht="76.5">
      <c r="A55" s="29" t="s">
        <v>56</v>
      </c>
      <c r="E55" s="30" t="s">
        <v>232</v>
      </c>
    </row>
    <row r="56" spans="1:5" ht="127.5">
      <c r="A56" t="s">
        <v>58</v>
      </c>
      <c r="E56" s="28" t="s">
        <v>233</v>
      </c>
    </row>
    <row r="57" spans="1:16" ht="12.75">
      <c r="A57" s="17" t="s">
        <v>49</v>
      </c>
      <c r="B57" s="22" t="s">
        <v>104</v>
      </c>
      <c r="C57" s="22" t="s">
        <v>234</v>
      </c>
      <c r="D57" s="17" t="s">
        <v>51</v>
      </c>
      <c r="E57" s="23" t="s">
        <v>235</v>
      </c>
      <c r="F57" s="24" t="s">
        <v>190</v>
      </c>
      <c r="G57" s="25">
        <v>667.2</v>
      </c>
      <c r="H57" s="26">
        <v>0</v>
      </c>
      <c r="I57" s="26">
        <f>ROUND(ROUND(H57,2)*ROUND(G57,3),2)</f>
        <v>0</v>
      </c>
      <c r="O57">
        <f>(I57*21)/100</f>
        <v>0</v>
      </c>
      <c r="P57" t="s">
        <v>28</v>
      </c>
    </row>
    <row r="58" spans="1:5" ht="25.5">
      <c r="A58" s="27" t="s">
        <v>54</v>
      </c>
      <c r="E58" s="28" t="s">
        <v>226</v>
      </c>
    </row>
    <row r="59" spans="1:5" ht="76.5">
      <c r="A59" s="29" t="s">
        <v>56</v>
      </c>
      <c r="E59" s="30" t="s">
        <v>236</v>
      </c>
    </row>
    <row r="60" spans="1:5" ht="51">
      <c r="A60" t="s">
        <v>58</v>
      </c>
      <c r="E60" s="28" t="s">
        <v>237</v>
      </c>
    </row>
    <row r="61" spans="1:16" ht="12.75">
      <c r="A61" s="17" t="s">
        <v>49</v>
      </c>
      <c r="B61" s="22" t="s">
        <v>108</v>
      </c>
      <c r="C61" s="22" t="s">
        <v>238</v>
      </c>
      <c r="D61" s="17" t="s">
        <v>51</v>
      </c>
      <c r="E61" s="23" t="s">
        <v>239</v>
      </c>
      <c r="F61" s="24" t="s">
        <v>190</v>
      </c>
      <c r="G61" s="25">
        <v>739.2</v>
      </c>
      <c r="H61" s="26">
        <v>0</v>
      </c>
      <c r="I61" s="26">
        <f>ROUND(ROUND(H61,2)*ROUND(G61,3),2)</f>
        <v>0</v>
      </c>
      <c r="O61">
        <f>(I61*21)/100</f>
        <v>0</v>
      </c>
      <c r="P61" t="s">
        <v>28</v>
      </c>
    </row>
    <row r="62" spans="1:5" ht="25.5">
      <c r="A62" s="27" t="s">
        <v>54</v>
      </c>
      <c r="E62" s="28" t="s">
        <v>226</v>
      </c>
    </row>
    <row r="63" spans="1:5" ht="153">
      <c r="A63" s="29" t="s">
        <v>56</v>
      </c>
      <c r="E63" s="30" t="s">
        <v>240</v>
      </c>
    </row>
    <row r="64" spans="1:5" ht="51">
      <c r="A64" t="s">
        <v>58</v>
      </c>
      <c r="E64" s="28" t="s">
        <v>237</v>
      </c>
    </row>
    <row r="65" spans="1:16" ht="12.75">
      <c r="A65" s="17" t="s">
        <v>49</v>
      </c>
      <c r="B65" s="22" t="s">
        <v>179</v>
      </c>
      <c r="C65" s="22" t="s">
        <v>241</v>
      </c>
      <c r="D65" s="17" t="s">
        <v>51</v>
      </c>
      <c r="E65" s="23" t="s">
        <v>242</v>
      </c>
      <c r="F65" s="24" t="s">
        <v>190</v>
      </c>
      <c r="G65" s="25">
        <v>739.2</v>
      </c>
      <c r="H65" s="26">
        <v>0</v>
      </c>
      <c r="I65" s="26">
        <f>ROUND(ROUND(H65,2)*ROUND(G65,3),2)</f>
        <v>0</v>
      </c>
      <c r="O65">
        <f>(I65*21)/100</f>
        <v>0</v>
      </c>
      <c r="P65" t="s">
        <v>28</v>
      </c>
    </row>
    <row r="66" spans="1:5" ht="25.5">
      <c r="A66" s="27" t="s">
        <v>54</v>
      </c>
      <c r="E66" s="28" t="s">
        <v>226</v>
      </c>
    </row>
    <row r="67" spans="1:5" ht="153">
      <c r="A67" s="29" t="s">
        <v>56</v>
      </c>
      <c r="E67" s="30" t="s">
        <v>243</v>
      </c>
    </row>
    <row r="68" spans="1:5" ht="51">
      <c r="A68" t="s">
        <v>58</v>
      </c>
      <c r="E68" s="28" t="s">
        <v>237</v>
      </c>
    </row>
    <row r="69" spans="1:16" ht="12.75">
      <c r="A69" s="17" t="s">
        <v>49</v>
      </c>
      <c r="B69" s="22" t="s">
        <v>183</v>
      </c>
      <c r="C69" s="22" t="s">
        <v>244</v>
      </c>
      <c r="D69" s="17" t="s">
        <v>51</v>
      </c>
      <c r="E69" s="23" t="s">
        <v>245</v>
      </c>
      <c r="F69" s="24" t="s">
        <v>190</v>
      </c>
      <c r="G69" s="25">
        <v>667.2</v>
      </c>
      <c r="H69" s="26">
        <v>0</v>
      </c>
      <c r="I69" s="26">
        <f>ROUND(ROUND(H69,2)*ROUND(G69,3),2)</f>
        <v>0</v>
      </c>
      <c r="O69">
        <f>(I69*21)/100</f>
        <v>0</v>
      </c>
      <c r="P69" t="s">
        <v>28</v>
      </c>
    </row>
    <row r="70" spans="1:5" ht="25.5">
      <c r="A70" s="27" t="s">
        <v>54</v>
      </c>
      <c r="E70" s="28" t="s">
        <v>226</v>
      </c>
    </row>
    <row r="71" spans="1:5" ht="63.75">
      <c r="A71" s="29" t="s">
        <v>56</v>
      </c>
      <c r="E71" s="30" t="s">
        <v>246</v>
      </c>
    </row>
    <row r="72" spans="1:5" ht="51">
      <c r="A72" t="s">
        <v>58</v>
      </c>
      <c r="E72" s="28" t="s">
        <v>247</v>
      </c>
    </row>
    <row r="73" spans="1:16" ht="12.75">
      <c r="A73" s="17" t="s">
        <v>49</v>
      </c>
      <c r="B73" s="22" t="s">
        <v>187</v>
      </c>
      <c r="C73" s="22" t="s">
        <v>248</v>
      </c>
      <c r="D73" s="17" t="s">
        <v>51</v>
      </c>
      <c r="E73" s="23" t="s">
        <v>249</v>
      </c>
      <c r="F73" s="24" t="s">
        <v>190</v>
      </c>
      <c r="G73" s="25">
        <v>1334.4</v>
      </c>
      <c r="H73" s="26">
        <v>0</v>
      </c>
      <c r="I73" s="26">
        <f>ROUND(ROUND(H73,2)*ROUND(G73,3),2)</f>
        <v>0</v>
      </c>
      <c r="O73">
        <f>(I73*21)/100</f>
        <v>0</v>
      </c>
      <c r="P73" t="s">
        <v>28</v>
      </c>
    </row>
    <row r="74" spans="1:5" ht="25.5">
      <c r="A74" s="27" t="s">
        <v>54</v>
      </c>
      <c r="E74" s="28" t="s">
        <v>226</v>
      </c>
    </row>
    <row r="75" spans="1:5" ht="76.5">
      <c r="A75" s="29" t="s">
        <v>56</v>
      </c>
      <c r="E75" s="30" t="s">
        <v>250</v>
      </c>
    </row>
    <row r="76" spans="1:5" ht="51">
      <c r="A76" t="s">
        <v>58</v>
      </c>
      <c r="E76" s="28" t="s">
        <v>247</v>
      </c>
    </row>
    <row r="77" spans="1:16" ht="12.75">
      <c r="A77" s="17" t="s">
        <v>49</v>
      </c>
      <c r="B77" s="22" t="s">
        <v>251</v>
      </c>
      <c r="C77" s="22" t="s">
        <v>252</v>
      </c>
      <c r="D77" s="17" t="s">
        <v>51</v>
      </c>
      <c r="E77" s="23" t="s">
        <v>253</v>
      </c>
      <c r="F77" s="24" t="s">
        <v>190</v>
      </c>
      <c r="G77" s="25">
        <v>21.1</v>
      </c>
      <c r="H77" s="26">
        <v>0</v>
      </c>
      <c r="I77" s="26">
        <f>ROUND(ROUND(H77,2)*ROUND(G77,3),2)</f>
        <v>0</v>
      </c>
      <c r="O77">
        <f>(I77*21)/100</f>
        <v>0</v>
      </c>
      <c r="P77" t="s">
        <v>28</v>
      </c>
    </row>
    <row r="78" spans="1:5" ht="12.75">
      <c r="A78" s="27" t="s">
        <v>54</v>
      </c>
      <c r="E78" s="28" t="s">
        <v>51</v>
      </c>
    </row>
    <row r="79" spans="1:5" ht="140.25">
      <c r="A79" s="29" t="s">
        <v>56</v>
      </c>
      <c r="E79" s="30" t="s">
        <v>254</v>
      </c>
    </row>
    <row r="80" spans="1:5" ht="51">
      <c r="A80" t="s">
        <v>58</v>
      </c>
      <c r="E80" s="28" t="s">
        <v>255</v>
      </c>
    </row>
    <row r="81" spans="1:16" ht="12.75">
      <c r="A81" s="17" t="s">
        <v>49</v>
      </c>
      <c r="B81" s="22" t="s">
        <v>256</v>
      </c>
      <c r="C81" s="22" t="s">
        <v>257</v>
      </c>
      <c r="D81" s="17" t="s">
        <v>51</v>
      </c>
      <c r="E81" s="23" t="s">
        <v>258</v>
      </c>
      <c r="F81" s="24" t="s">
        <v>190</v>
      </c>
      <c r="G81" s="25">
        <v>667.2</v>
      </c>
      <c r="H81" s="26">
        <v>0</v>
      </c>
      <c r="I81" s="26">
        <f>ROUND(ROUND(H81,2)*ROUND(G81,3),2)</f>
        <v>0</v>
      </c>
      <c r="O81">
        <f>(I81*21)/100</f>
        <v>0</v>
      </c>
      <c r="P81" t="s">
        <v>28</v>
      </c>
    </row>
    <row r="82" spans="1:5" ht="25.5">
      <c r="A82" s="27" t="s">
        <v>54</v>
      </c>
      <c r="E82" s="28" t="s">
        <v>226</v>
      </c>
    </row>
    <row r="83" spans="1:5" ht="63.75">
      <c r="A83" s="29" t="s">
        <v>56</v>
      </c>
      <c r="E83" s="30" t="s">
        <v>259</v>
      </c>
    </row>
    <row r="84" spans="1:5" ht="140.25">
      <c r="A84" t="s">
        <v>58</v>
      </c>
      <c r="E84" s="28" t="s">
        <v>260</v>
      </c>
    </row>
    <row r="85" spans="1:16" ht="12.75">
      <c r="A85" s="17" t="s">
        <v>49</v>
      </c>
      <c r="B85" s="22" t="s">
        <v>261</v>
      </c>
      <c r="C85" s="22" t="s">
        <v>262</v>
      </c>
      <c r="D85" s="17" t="s">
        <v>51</v>
      </c>
      <c r="E85" s="23" t="s">
        <v>263</v>
      </c>
      <c r="F85" s="24" t="s">
        <v>190</v>
      </c>
      <c r="G85" s="25">
        <v>687.2</v>
      </c>
      <c r="H85" s="26">
        <v>0</v>
      </c>
      <c r="I85" s="26">
        <f>ROUND(ROUND(H85,2)*ROUND(G85,3),2)</f>
        <v>0</v>
      </c>
      <c r="O85">
        <f>(I85*21)/100</f>
        <v>0</v>
      </c>
      <c r="P85" t="s">
        <v>28</v>
      </c>
    </row>
    <row r="86" spans="1:5" ht="25.5">
      <c r="A86" s="27" t="s">
        <v>54</v>
      </c>
      <c r="E86" s="28" t="s">
        <v>226</v>
      </c>
    </row>
    <row r="87" spans="1:5" ht="127.5">
      <c r="A87" s="29" t="s">
        <v>56</v>
      </c>
      <c r="E87" s="30" t="s">
        <v>264</v>
      </c>
    </row>
    <row r="88" spans="1:5" ht="140.25">
      <c r="A88" t="s">
        <v>58</v>
      </c>
      <c r="E88" s="28" t="s">
        <v>260</v>
      </c>
    </row>
    <row r="89" spans="1:16" ht="12.75">
      <c r="A89" s="17" t="s">
        <v>49</v>
      </c>
      <c r="B89" s="22" t="s">
        <v>265</v>
      </c>
      <c r="C89" s="22" t="s">
        <v>266</v>
      </c>
      <c r="D89" s="17" t="s">
        <v>51</v>
      </c>
      <c r="E89" s="23" t="s">
        <v>267</v>
      </c>
      <c r="F89" s="24" t="s">
        <v>190</v>
      </c>
      <c r="G89" s="25">
        <v>687.2</v>
      </c>
      <c r="H89" s="26">
        <v>0</v>
      </c>
      <c r="I89" s="26">
        <f>ROUND(ROUND(H89,2)*ROUND(G89,3),2)</f>
        <v>0</v>
      </c>
      <c r="O89">
        <f>(I89*21)/100</f>
        <v>0</v>
      </c>
      <c r="P89" t="s">
        <v>28</v>
      </c>
    </row>
    <row r="90" spans="1:5" ht="25.5">
      <c r="A90" s="27" t="s">
        <v>54</v>
      </c>
      <c r="E90" s="28" t="s">
        <v>226</v>
      </c>
    </row>
    <row r="91" spans="1:5" ht="127.5">
      <c r="A91" s="29" t="s">
        <v>56</v>
      </c>
      <c r="E91" s="30" t="s">
        <v>268</v>
      </c>
    </row>
    <row r="92" spans="1:5" ht="140.25">
      <c r="A92" t="s">
        <v>58</v>
      </c>
      <c r="E92" s="28" t="s">
        <v>260</v>
      </c>
    </row>
    <row r="93" spans="1:16" ht="12.75">
      <c r="A93" s="17" t="s">
        <v>49</v>
      </c>
      <c r="B93" s="22" t="s">
        <v>269</v>
      </c>
      <c r="C93" s="22" t="s">
        <v>270</v>
      </c>
      <c r="D93" s="17" t="s">
        <v>51</v>
      </c>
      <c r="E93" s="23" t="s">
        <v>271</v>
      </c>
      <c r="F93" s="24" t="s">
        <v>138</v>
      </c>
      <c r="G93" s="25">
        <v>10.55</v>
      </c>
      <c r="H93" s="26">
        <v>0</v>
      </c>
      <c r="I93" s="26">
        <f>ROUND(ROUND(H93,2)*ROUND(G93,3),2)</f>
        <v>0</v>
      </c>
      <c r="O93">
        <f>(I93*21)/100</f>
        <v>0</v>
      </c>
      <c r="P93" t="s">
        <v>28</v>
      </c>
    </row>
    <row r="94" spans="1:5" ht="25.5">
      <c r="A94" s="27" t="s">
        <v>54</v>
      </c>
      <c r="E94" s="28" t="s">
        <v>226</v>
      </c>
    </row>
    <row r="95" spans="1:5" ht="63.75">
      <c r="A95" s="29" t="s">
        <v>56</v>
      </c>
      <c r="E95" s="30" t="s">
        <v>272</v>
      </c>
    </row>
    <row r="96" spans="1:5" ht="38.25">
      <c r="A96" t="s">
        <v>58</v>
      </c>
      <c r="E96" s="28" t="s">
        <v>273</v>
      </c>
    </row>
    <row r="97" spans="1:18" ht="12.75" customHeight="1">
      <c r="A97" s="5" t="s">
        <v>47</v>
      </c>
      <c r="B97" s="5"/>
      <c r="C97" s="32" t="s">
        <v>44</v>
      </c>
      <c r="D97" s="5"/>
      <c r="E97" s="20" t="s">
        <v>142</v>
      </c>
      <c r="F97" s="5"/>
      <c r="G97" s="5"/>
      <c r="H97" s="5"/>
      <c r="I97" s="33">
        <f>0+Q97</f>
        <v>0</v>
      </c>
      <c r="O97">
        <f>0+R97</f>
        <v>0</v>
      </c>
      <c r="Q97">
        <f>0+I98+I102+I106+I110+I114</f>
        <v>0</v>
      </c>
      <c r="R97">
        <f>0+O98+O102+O106+O110+O114</f>
        <v>0</v>
      </c>
    </row>
    <row r="98" spans="1:16" ht="25.5">
      <c r="A98" s="17" t="s">
        <v>49</v>
      </c>
      <c r="B98" s="22" t="s">
        <v>274</v>
      </c>
      <c r="C98" s="22" t="s">
        <v>275</v>
      </c>
      <c r="D98" s="17" t="s">
        <v>51</v>
      </c>
      <c r="E98" s="23" t="s">
        <v>276</v>
      </c>
      <c r="F98" s="24" t="s">
        <v>190</v>
      </c>
      <c r="G98" s="25">
        <v>85.875</v>
      </c>
      <c r="H98" s="26">
        <v>0</v>
      </c>
      <c r="I98" s="26">
        <f>ROUND(ROUND(H98,2)*ROUND(G98,3),2)</f>
        <v>0</v>
      </c>
      <c r="O98">
        <f>(I98*21)/100</f>
        <v>0</v>
      </c>
      <c r="P98" t="s">
        <v>28</v>
      </c>
    </row>
    <row r="99" spans="1:5" ht="25.5">
      <c r="A99" s="27" t="s">
        <v>54</v>
      </c>
      <c r="E99" s="28" t="s">
        <v>226</v>
      </c>
    </row>
    <row r="100" spans="1:5" ht="127.5">
      <c r="A100" s="29" t="s">
        <v>56</v>
      </c>
      <c r="E100" s="30" t="s">
        <v>277</v>
      </c>
    </row>
    <row r="101" spans="1:5" ht="38.25">
      <c r="A101" t="s">
        <v>58</v>
      </c>
      <c r="E101" s="28" t="s">
        <v>278</v>
      </c>
    </row>
    <row r="102" spans="1:16" ht="25.5">
      <c r="A102" s="17" t="s">
        <v>49</v>
      </c>
      <c r="B102" s="22" t="s">
        <v>279</v>
      </c>
      <c r="C102" s="22" t="s">
        <v>280</v>
      </c>
      <c r="D102" s="17" t="s">
        <v>51</v>
      </c>
      <c r="E102" s="23" t="s">
        <v>281</v>
      </c>
      <c r="F102" s="24" t="s">
        <v>190</v>
      </c>
      <c r="G102" s="25">
        <v>85.875</v>
      </c>
      <c r="H102" s="26">
        <v>0</v>
      </c>
      <c r="I102" s="26">
        <f>ROUND(ROUND(H102,2)*ROUND(G102,3),2)</f>
        <v>0</v>
      </c>
      <c r="O102">
        <f>(I102*21)/100</f>
        <v>0</v>
      </c>
      <c r="P102" t="s">
        <v>28</v>
      </c>
    </row>
    <row r="103" spans="1:5" ht="25.5">
      <c r="A103" s="27" t="s">
        <v>54</v>
      </c>
      <c r="E103" s="28" t="s">
        <v>226</v>
      </c>
    </row>
    <row r="104" spans="1:5" ht="127.5">
      <c r="A104" s="29" t="s">
        <v>56</v>
      </c>
      <c r="E104" s="30" t="s">
        <v>277</v>
      </c>
    </row>
    <row r="105" spans="1:5" ht="38.25">
      <c r="A105" t="s">
        <v>58</v>
      </c>
      <c r="E105" s="28" t="s">
        <v>278</v>
      </c>
    </row>
    <row r="106" spans="1:16" ht="12.75">
      <c r="A106" s="17" t="s">
        <v>49</v>
      </c>
      <c r="B106" s="22" t="s">
        <v>282</v>
      </c>
      <c r="C106" s="22" t="s">
        <v>283</v>
      </c>
      <c r="D106" s="17" t="s">
        <v>51</v>
      </c>
      <c r="E106" s="23" t="s">
        <v>284</v>
      </c>
      <c r="F106" s="24" t="s">
        <v>190</v>
      </c>
      <c r="G106" s="25">
        <v>7.5</v>
      </c>
      <c r="H106" s="26">
        <v>0</v>
      </c>
      <c r="I106" s="26">
        <f>ROUND(ROUND(H106,2)*ROUND(G106,3),2)</f>
        <v>0</v>
      </c>
      <c r="O106">
        <f>(I106*21)/100</f>
        <v>0</v>
      </c>
      <c r="P106" t="s">
        <v>28</v>
      </c>
    </row>
    <row r="107" spans="1:5" ht="25.5">
      <c r="A107" s="27" t="s">
        <v>54</v>
      </c>
      <c r="E107" s="28" t="s">
        <v>226</v>
      </c>
    </row>
    <row r="108" spans="1:5" ht="38.25">
      <c r="A108" s="29" t="s">
        <v>56</v>
      </c>
      <c r="E108" s="30" t="s">
        <v>285</v>
      </c>
    </row>
    <row r="109" spans="1:5" ht="38.25">
      <c r="A109" t="s">
        <v>58</v>
      </c>
      <c r="E109" s="28" t="s">
        <v>278</v>
      </c>
    </row>
    <row r="110" spans="1:16" ht="12.75">
      <c r="A110" s="17" t="s">
        <v>49</v>
      </c>
      <c r="B110" s="22" t="s">
        <v>286</v>
      </c>
      <c r="C110" s="22" t="s">
        <v>287</v>
      </c>
      <c r="D110" s="17" t="s">
        <v>51</v>
      </c>
      <c r="E110" s="23" t="s">
        <v>288</v>
      </c>
      <c r="F110" s="24" t="s">
        <v>138</v>
      </c>
      <c r="G110" s="25">
        <v>160.55</v>
      </c>
      <c r="H110" s="26">
        <v>0</v>
      </c>
      <c r="I110" s="26">
        <f>ROUND(ROUND(H110,2)*ROUND(G110,3),2)</f>
        <v>0</v>
      </c>
      <c r="O110">
        <f>(I110*21)/100</f>
        <v>0</v>
      </c>
      <c r="P110" t="s">
        <v>28</v>
      </c>
    </row>
    <row r="111" spans="1:5" ht="12.75">
      <c r="A111" s="27" t="s">
        <v>54</v>
      </c>
      <c r="E111" s="28" t="s">
        <v>51</v>
      </c>
    </row>
    <row r="112" spans="1:5" ht="140.25">
      <c r="A112" s="29" t="s">
        <v>56</v>
      </c>
      <c r="E112" s="30" t="s">
        <v>289</v>
      </c>
    </row>
    <row r="113" spans="1:5" ht="25.5">
      <c r="A113" t="s">
        <v>58</v>
      </c>
      <c r="E113" s="28" t="s">
        <v>150</v>
      </c>
    </row>
    <row r="114" spans="1:16" ht="25.5">
      <c r="A114" s="17" t="s">
        <v>49</v>
      </c>
      <c r="B114" s="22" t="s">
        <v>290</v>
      </c>
      <c r="C114" s="22" t="s">
        <v>291</v>
      </c>
      <c r="D114" s="17" t="s">
        <v>51</v>
      </c>
      <c r="E114" s="23" t="s">
        <v>292</v>
      </c>
      <c r="F114" s="24" t="s">
        <v>190</v>
      </c>
      <c r="G114" s="25">
        <v>36.905</v>
      </c>
      <c r="H114" s="26">
        <v>0</v>
      </c>
      <c r="I114" s="26">
        <f>ROUND(ROUND(H114,2)*ROUND(G114,3),2)</f>
        <v>0</v>
      </c>
      <c r="O114">
        <f>(I114*21)/100</f>
        <v>0</v>
      </c>
      <c r="P114" t="s">
        <v>28</v>
      </c>
    </row>
    <row r="115" spans="1:5" ht="12.75">
      <c r="A115" s="27" t="s">
        <v>54</v>
      </c>
      <c r="E115" s="28" t="s">
        <v>51</v>
      </c>
    </row>
    <row r="116" spans="1:5" ht="63.75">
      <c r="A116" s="29" t="s">
        <v>56</v>
      </c>
      <c r="E116" s="30" t="s">
        <v>293</v>
      </c>
    </row>
    <row r="117" spans="1:5" ht="102">
      <c r="A117" t="s">
        <v>58</v>
      </c>
      <c r="E117" s="28" t="s">
        <v>294</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0+O9+O14</f>
        <v>0</v>
      </c>
      <c r="P2" t="s">
        <v>27</v>
      </c>
    </row>
    <row r="3" spans="1:16" ht="15" customHeight="1">
      <c r="A3" t="s">
        <v>12</v>
      </c>
      <c r="B3" s="10" t="s">
        <v>14</v>
      </c>
      <c r="C3" s="37" t="s">
        <v>15</v>
      </c>
      <c r="D3" s="34"/>
      <c r="E3" s="11" t="s">
        <v>16</v>
      </c>
      <c r="F3" s="1"/>
      <c r="G3" s="8"/>
      <c r="H3" s="7" t="s">
        <v>1306</v>
      </c>
      <c r="I3" s="31">
        <f>0+I9+I14</f>
        <v>0</v>
      </c>
      <c r="O3" t="s">
        <v>24</v>
      </c>
      <c r="P3" t="s">
        <v>28</v>
      </c>
    </row>
    <row r="4" spans="1:16" ht="15" customHeight="1">
      <c r="A4" t="s">
        <v>17</v>
      </c>
      <c r="B4" s="10" t="s">
        <v>18</v>
      </c>
      <c r="C4" s="37" t="s">
        <v>1304</v>
      </c>
      <c r="D4" s="34"/>
      <c r="E4" s="11" t="s">
        <v>1305</v>
      </c>
      <c r="F4" s="38" t="s">
        <v>23</v>
      </c>
      <c r="G4" s="34"/>
      <c r="H4" s="9"/>
      <c r="I4" s="9"/>
      <c r="O4" t="s">
        <v>25</v>
      </c>
      <c r="P4" t="s">
        <v>28</v>
      </c>
    </row>
    <row r="5" spans="1:16" ht="12.75" customHeight="1">
      <c r="A5" t="s">
        <v>21</v>
      </c>
      <c r="B5" s="13" t="s">
        <v>22</v>
      </c>
      <c r="C5" s="39" t="s">
        <v>1306</v>
      </c>
      <c r="D5" s="40"/>
      <c r="E5" s="14" t="s">
        <v>1307</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39</v>
      </c>
      <c r="D9" s="18"/>
      <c r="E9" s="20" t="s">
        <v>229</v>
      </c>
      <c r="F9" s="18"/>
      <c r="G9" s="18"/>
      <c r="H9" s="18"/>
      <c r="I9" s="21">
        <f>0+Q9</f>
        <v>0</v>
      </c>
      <c r="O9">
        <f>0+R9</f>
        <v>0</v>
      </c>
      <c r="Q9">
        <f>0+I10</f>
        <v>0</v>
      </c>
      <c r="R9">
        <f>0+O10</f>
        <v>0</v>
      </c>
    </row>
    <row r="10" spans="1:16" ht="12.75">
      <c r="A10" s="17" t="s">
        <v>49</v>
      </c>
      <c r="B10" s="22" t="s">
        <v>33</v>
      </c>
      <c r="C10" s="22" t="s">
        <v>1308</v>
      </c>
      <c r="D10" s="17" t="s">
        <v>51</v>
      </c>
      <c r="E10" s="23" t="s">
        <v>1309</v>
      </c>
      <c r="F10" s="24" t="s">
        <v>190</v>
      </c>
      <c r="G10" s="25">
        <v>52</v>
      </c>
      <c r="H10" s="26">
        <v>0</v>
      </c>
      <c r="I10" s="26">
        <f>ROUND(ROUND(H10,2)*ROUND(G10,3),2)</f>
        <v>0</v>
      </c>
      <c r="O10">
        <f>(I10*21)/100</f>
        <v>0</v>
      </c>
      <c r="P10" t="s">
        <v>28</v>
      </c>
    </row>
    <row r="11" spans="1:5" ht="12.75">
      <c r="A11" s="27" t="s">
        <v>54</v>
      </c>
      <c r="E11" s="28" t="s">
        <v>51</v>
      </c>
    </row>
    <row r="12" spans="1:5" ht="25.5">
      <c r="A12" s="29" t="s">
        <v>56</v>
      </c>
      <c r="E12" s="30" t="s">
        <v>1310</v>
      </c>
    </row>
    <row r="13" spans="1:5" ht="102">
      <c r="A13" t="s">
        <v>58</v>
      </c>
      <c r="E13" s="28" t="s">
        <v>1311</v>
      </c>
    </row>
    <row r="14" spans="1:18" ht="12.75" customHeight="1">
      <c r="A14" s="5" t="s">
        <v>47</v>
      </c>
      <c r="B14" s="5"/>
      <c r="C14" s="32" t="s">
        <v>44</v>
      </c>
      <c r="D14" s="5"/>
      <c r="E14" s="20" t="s">
        <v>142</v>
      </c>
      <c r="F14" s="5"/>
      <c r="G14" s="5"/>
      <c r="H14" s="5"/>
      <c r="I14" s="33">
        <f>0+Q14</f>
        <v>0</v>
      </c>
      <c r="O14">
        <f>0+R14</f>
        <v>0</v>
      </c>
      <c r="Q14">
        <f>0+I15+I19+I23+I27+I31+I35+I39+I43+I47+I51</f>
        <v>0</v>
      </c>
      <c r="R14">
        <f>0+O15+O19+O23+O27+O31+O35+O39+O43+O47+O51</f>
        <v>0</v>
      </c>
    </row>
    <row r="15" spans="1:16" ht="25.5">
      <c r="A15" s="17" t="s">
        <v>49</v>
      </c>
      <c r="B15" s="22" t="s">
        <v>28</v>
      </c>
      <c r="C15" s="22" t="s">
        <v>275</v>
      </c>
      <c r="D15" s="17" t="s">
        <v>51</v>
      </c>
      <c r="E15" s="23" t="s">
        <v>276</v>
      </c>
      <c r="F15" s="24" t="s">
        <v>190</v>
      </c>
      <c r="G15" s="25">
        <v>31.5</v>
      </c>
      <c r="H15" s="26">
        <v>0</v>
      </c>
      <c r="I15" s="26">
        <f>ROUND(ROUND(H15,2)*ROUND(G15,3),2)</f>
        <v>0</v>
      </c>
      <c r="O15">
        <f>(I15*21)/100</f>
        <v>0</v>
      </c>
      <c r="P15" t="s">
        <v>28</v>
      </c>
    </row>
    <row r="16" spans="1:5" ht="12.75">
      <c r="A16" s="27" t="s">
        <v>54</v>
      </c>
      <c r="E16" s="28" t="s">
        <v>51</v>
      </c>
    </row>
    <row r="17" spans="1:5" ht="25.5">
      <c r="A17" s="29" t="s">
        <v>56</v>
      </c>
      <c r="E17" s="30" t="s">
        <v>1312</v>
      </c>
    </row>
    <row r="18" spans="1:5" ht="38.25">
      <c r="A18" t="s">
        <v>58</v>
      </c>
      <c r="E18" s="28" t="s">
        <v>278</v>
      </c>
    </row>
    <row r="19" spans="1:16" ht="12.75">
      <c r="A19" s="17" t="s">
        <v>49</v>
      </c>
      <c r="B19" s="22" t="s">
        <v>27</v>
      </c>
      <c r="C19" s="22" t="s">
        <v>1313</v>
      </c>
      <c r="D19" s="17" t="s">
        <v>51</v>
      </c>
      <c r="E19" s="23" t="s">
        <v>1314</v>
      </c>
      <c r="F19" s="24" t="s">
        <v>73</v>
      </c>
      <c r="G19" s="25">
        <v>4</v>
      </c>
      <c r="H19" s="26">
        <v>0</v>
      </c>
      <c r="I19" s="26">
        <f>ROUND(ROUND(H19,2)*ROUND(G19,3),2)</f>
        <v>0</v>
      </c>
      <c r="O19">
        <f>(I19*21)/100</f>
        <v>0</v>
      </c>
      <c r="P19" t="s">
        <v>28</v>
      </c>
    </row>
    <row r="20" spans="1:5" ht="12.75">
      <c r="A20" s="27" t="s">
        <v>54</v>
      </c>
      <c r="E20" s="28" t="s">
        <v>1315</v>
      </c>
    </row>
    <row r="21" spans="1:5" ht="12.75">
      <c r="A21" s="29" t="s">
        <v>56</v>
      </c>
      <c r="E21" s="30" t="s">
        <v>1316</v>
      </c>
    </row>
    <row r="22" spans="1:5" ht="76.5">
      <c r="A22" t="s">
        <v>58</v>
      </c>
      <c r="E22" s="28" t="s">
        <v>1317</v>
      </c>
    </row>
    <row r="23" spans="1:16" ht="12.75">
      <c r="A23" s="17" t="s">
        <v>49</v>
      </c>
      <c r="B23" s="22" t="s">
        <v>37</v>
      </c>
      <c r="C23" s="22" t="s">
        <v>1318</v>
      </c>
      <c r="D23" s="17" t="s">
        <v>51</v>
      </c>
      <c r="E23" s="23" t="s">
        <v>1319</v>
      </c>
      <c r="F23" s="24" t="s">
        <v>73</v>
      </c>
      <c r="G23" s="25">
        <v>4</v>
      </c>
      <c r="H23" s="26">
        <v>0</v>
      </c>
      <c r="I23" s="26">
        <f>ROUND(ROUND(H23,2)*ROUND(G23,3),2)</f>
        <v>0</v>
      </c>
      <c r="O23">
        <f>(I23*21)/100</f>
        <v>0</v>
      </c>
      <c r="P23" t="s">
        <v>28</v>
      </c>
    </row>
    <row r="24" spans="1:5" ht="12.75">
      <c r="A24" s="27" t="s">
        <v>54</v>
      </c>
      <c r="E24" s="28" t="s">
        <v>1320</v>
      </c>
    </row>
    <row r="25" spans="1:5" ht="12.75">
      <c r="A25" s="29" t="s">
        <v>56</v>
      </c>
      <c r="E25" s="30" t="s">
        <v>1316</v>
      </c>
    </row>
    <row r="26" spans="1:5" ht="25.5">
      <c r="A26" t="s">
        <v>58</v>
      </c>
      <c r="E26" s="28" t="s">
        <v>1065</v>
      </c>
    </row>
    <row r="27" spans="1:16" ht="12.75">
      <c r="A27" s="17" t="s">
        <v>49</v>
      </c>
      <c r="B27" s="22" t="s">
        <v>39</v>
      </c>
      <c r="C27" s="22" t="s">
        <v>1321</v>
      </c>
      <c r="D27" s="17" t="s">
        <v>51</v>
      </c>
      <c r="E27" s="23" t="s">
        <v>1322</v>
      </c>
      <c r="F27" s="24" t="s">
        <v>1323</v>
      </c>
      <c r="G27" s="25">
        <v>504</v>
      </c>
      <c r="H27" s="26">
        <v>0</v>
      </c>
      <c r="I27" s="26">
        <f>ROUND(ROUND(H27,2)*ROUND(G27,3),2)</f>
        <v>0</v>
      </c>
      <c r="O27">
        <f>(I27*21)/100</f>
        <v>0</v>
      </c>
      <c r="P27" t="s">
        <v>28</v>
      </c>
    </row>
    <row r="28" spans="1:5" ht="12.75">
      <c r="A28" s="27" t="s">
        <v>54</v>
      </c>
      <c r="E28" s="28" t="s">
        <v>1315</v>
      </c>
    </row>
    <row r="29" spans="1:5" ht="38.25">
      <c r="A29" s="29" t="s">
        <v>56</v>
      </c>
      <c r="E29" s="30" t="s">
        <v>1324</v>
      </c>
    </row>
    <row r="30" spans="1:5" ht="25.5">
      <c r="A30" t="s">
        <v>58</v>
      </c>
      <c r="E30" s="28" t="s">
        <v>1325</v>
      </c>
    </row>
    <row r="31" spans="1:16" ht="12.75">
      <c r="A31" s="17" t="s">
        <v>49</v>
      </c>
      <c r="B31" s="22" t="s">
        <v>41</v>
      </c>
      <c r="C31" s="22" t="s">
        <v>1326</v>
      </c>
      <c r="D31" s="17" t="s">
        <v>51</v>
      </c>
      <c r="E31" s="23" t="s">
        <v>1327</v>
      </c>
      <c r="F31" s="24" t="s">
        <v>73</v>
      </c>
      <c r="G31" s="25">
        <v>7</v>
      </c>
      <c r="H31" s="26">
        <v>0</v>
      </c>
      <c r="I31" s="26">
        <f>ROUND(ROUND(H31,2)*ROUND(G31,3),2)</f>
        <v>0</v>
      </c>
      <c r="O31">
        <f>(I31*21)/100</f>
        <v>0</v>
      </c>
      <c r="P31" t="s">
        <v>28</v>
      </c>
    </row>
    <row r="32" spans="1:5" ht="12.75">
      <c r="A32" s="27" t="s">
        <v>54</v>
      </c>
      <c r="E32" s="28" t="s">
        <v>51</v>
      </c>
    </row>
    <row r="33" spans="1:5" ht="12.75">
      <c r="A33" s="29" t="s">
        <v>56</v>
      </c>
      <c r="E33" s="30" t="s">
        <v>1328</v>
      </c>
    </row>
    <row r="34" spans="1:5" ht="51">
      <c r="A34" t="s">
        <v>58</v>
      </c>
      <c r="E34" s="28" t="s">
        <v>1056</v>
      </c>
    </row>
    <row r="35" spans="1:16" ht="12.75">
      <c r="A35" s="17" t="s">
        <v>49</v>
      </c>
      <c r="B35" s="22" t="s">
        <v>81</v>
      </c>
      <c r="C35" s="22" t="s">
        <v>1329</v>
      </c>
      <c r="D35" s="17" t="s">
        <v>51</v>
      </c>
      <c r="E35" s="23" t="s">
        <v>1330</v>
      </c>
      <c r="F35" s="24" t="s">
        <v>73</v>
      </c>
      <c r="G35" s="25">
        <v>8</v>
      </c>
      <c r="H35" s="26">
        <v>0</v>
      </c>
      <c r="I35" s="26">
        <f>ROUND(ROUND(H35,2)*ROUND(G35,3),2)</f>
        <v>0</v>
      </c>
      <c r="O35">
        <f>(I35*21)/100</f>
        <v>0</v>
      </c>
      <c r="P35" t="s">
        <v>28</v>
      </c>
    </row>
    <row r="36" spans="1:5" ht="12.75">
      <c r="A36" s="27" t="s">
        <v>54</v>
      </c>
      <c r="E36" s="28" t="s">
        <v>1331</v>
      </c>
    </row>
    <row r="37" spans="1:5" ht="12.75">
      <c r="A37" s="29" t="s">
        <v>56</v>
      </c>
      <c r="E37" s="30" t="s">
        <v>1332</v>
      </c>
    </row>
    <row r="38" spans="1:5" ht="25.5">
      <c r="A38" t="s">
        <v>58</v>
      </c>
      <c r="E38" s="28" t="s">
        <v>1065</v>
      </c>
    </row>
    <row r="39" spans="1:16" ht="12.75">
      <c r="A39" s="17" t="s">
        <v>49</v>
      </c>
      <c r="B39" s="22" t="s">
        <v>86</v>
      </c>
      <c r="C39" s="22" t="s">
        <v>1333</v>
      </c>
      <c r="D39" s="17" t="s">
        <v>51</v>
      </c>
      <c r="E39" s="23" t="s">
        <v>1334</v>
      </c>
      <c r="F39" s="24" t="s">
        <v>1323</v>
      </c>
      <c r="G39" s="25">
        <v>2555</v>
      </c>
      <c r="H39" s="26">
        <v>0</v>
      </c>
      <c r="I39" s="26">
        <f>ROUND(ROUND(H39,2)*ROUND(G39,3),2)</f>
        <v>0</v>
      </c>
      <c r="O39">
        <f>(I39*21)/100</f>
        <v>0</v>
      </c>
      <c r="P39" t="s">
        <v>28</v>
      </c>
    </row>
    <row r="40" spans="1:5" ht="12.75">
      <c r="A40" s="27" t="s">
        <v>54</v>
      </c>
      <c r="E40" s="28" t="s">
        <v>51</v>
      </c>
    </row>
    <row r="41" spans="1:5" ht="38.25">
      <c r="A41" s="29" t="s">
        <v>56</v>
      </c>
      <c r="E41" s="30" t="s">
        <v>1335</v>
      </c>
    </row>
    <row r="42" spans="1:5" ht="25.5">
      <c r="A42" t="s">
        <v>58</v>
      </c>
      <c r="E42" s="28" t="s">
        <v>1325</v>
      </c>
    </row>
    <row r="43" spans="1:16" ht="12.75">
      <c r="A43" s="17" t="s">
        <v>49</v>
      </c>
      <c r="B43" s="22" t="s">
        <v>44</v>
      </c>
      <c r="C43" s="22" t="s">
        <v>1336</v>
      </c>
      <c r="D43" s="17" t="s">
        <v>51</v>
      </c>
      <c r="E43" s="23" t="s">
        <v>1337</v>
      </c>
      <c r="F43" s="24" t="s">
        <v>73</v>
      </c>
      <c r="G43" s="25">
        <v>1</v>
      </c>
      <c r="H43" s="26">
        <v>0</v>
      </c>
      <c r="I43" s="26">
        <f>ROUND(ROUND(H43,2)*ROUND(G43,3),2)</f>
        <v>0</v>
      </c>
      <c r="O43">
        <f>(I43*21)/100</f>
        <v>0</v>
      </c>
      <c r="P43" t="s">
        <v>28</v>
      </c>
    </row>
    <row r="44" spans="1:5" ht="12.75">
      <c r="A44" s="27" t="s">
        <v>54</v>
      </c>
      <c r="E44" s="28" t="s">
        <v>51</v>
      </c>
    </row>
    <row r="45" spans="1:5" ht="12.75">
      <c r="A45" s="29" t="s">
        <v>56</v>
      </c>
      <c r="E45" s="30" t="s">
        <v>57</v>
      </c>
    </row>
    <row r="46" spans="1:5" ht="51">
      <c r="A46" t="s">
        <v>58</v>
      </c>
      <c r="E46" s="28" t="s">
        <v>1056</v>
      </c>
    </row>
    <row r="47" spans="1:16" ht="12.75">
      <c r="A47" s="17" t="s">
        <v>49</v>
      </c>
      <c r="B47" s="22" t="s">
        <v>46</v>
      </c>
      <c r="C47" s="22" t="s">
        <v>1338</v>
      </c>
      <c r="D47" s="17" t="s">
        <v>51</v>
      </c>
      <c r="E47" s="23" t="s">
        <v>1339</v>
      </c>
      <c r="F47" s="24" t="s">
        <v>73</v>
      </c>
      <c r="G47" s="25">
        <v>1</v>
      </c>
      <c r="H47" s="26">
        <v>0</v>
      </c>
      <c r="I47" s="26">
        <f>ROUND(ROUND(H47,2)*ROUND(G47,3),2)</f>
        <v>0</v>
      </c>
      <c r="O47">
        <f>(I47*21)/100</f>
        <v>0</v>
      </c>
      <c r="P47" t="s">
        <v>28</v>
      </c>
    </row>
    <row r="48" spans="1:5" ht="12.75">
      <c r="A48" s="27" t="s">
        <v>54</v>
      </c>
      <c r="E48" s="28" t="s">
        <v>1331</v>
      </c>
    </row>
    <row r="49" spans="1:5" ht="12.75">
      <c r="A49" s="29" t="s">
        <v>56</v>
      </c>
      <c r="E49" s="30" t="s">
        <v>57</v>
      </c>
    </row>
    <row r="50" spans="1:5" ht="25.5">
      <c r="A50" t="s">
        <v>58</v>
      </c>
      <c r="E50" s="28" t="s">
        <v>1065</v>
      </c>
    </row>
    <row r="51" spans="1:16" ht="12.75">
      <c r="A51" s="17" t="s">
        <v>49</v>
      </c>
      <c r="B51" s="22" t="s">
        <v>97</v>
      </c>
      <c r="C51" s="22" t="s">
        <v>1340</v>
      </c>
      <c r="D51" s="17" t="s">
        <v>51</v>
      </c>
      <c r="E51" s="23" t="s">
        <v>1341</v>
      </c>
      <c r="F51" s="24" t="s">
        <v>1323</v>
      </c>
      <c r="G51" s="25">
        <v>365</v>
      </c>
      <c r="H51" s="26">
        <v>0</v>
      </c>
      <c r="I51" s="26">
        <f>ROUND(ROUND(H51,2)*ROUND(G51,3),2)</f>
        <v>0</v>
      </c>
      <c r="O51">
        <f>(I51*21)/100</f>
        <v>0</v>
      </c>
      <c r="P51" t="s">
        <v>28</v>
      </c>
    </row>
    <row r="52" spans="1:5" ht="12.75">
      <c r="A52" s="27" t="s">
        <v>54</v>
      </c>
      <c r="E52" s="28" t="s">
        <v>51</v>
      </c>
    </row>
    <row r="53" spans="1:5" ht="12.75">
      <c r="A53" s="29" t="s">
        <v>56</v>
      </c>
      <c r="E53" s="30" t="s">
        <v>1342</v>
      </c>
    </row>
    <row r="54" spans="1:5" ht="25.5">
      <c r="A54" t="s">
        <v>58</v>
      </c>
      <c r="E54" s="28" t="s">
        <v>1325</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0+O9+O14+O19</f>
        <v>0</v>
      </c>
      <c r="P2" t="s">
        <v>27</v>
      </c>
    </row>
    <row r="3" spans="1:16" ht="15" customHeight="1">
      <c r="A3" t="s">
        <v>12</v>
      </c>
      <c r="B3" s="10" t="s">
        <v>14</v>
      </c>
      <c r="C3" s="37" t="s">
        <v>15</v>
      </c>
      <c r="D3" s="34"/>
      <c r="E3" s="11" t="s">
        <v>16</v>
      </c>
      <c r="F3" s="1"/>
      <c r="G3" s="8"/>
      <c r="H3" s="7" t="s">
        <v>1343</v>
      </c>
      <c r="I3" s="31">
        <f>0+I9+I14+I19</f>
        <v>0</v>
      </c>
      <c r="O3" t="s">
        <v>24</v>
      </c>
      <c r="P3" t="s">
        <v>28</v>
      </c>
    </row>
    <row r="4" spans="1:16" ht="15" customHeight="1">
      <c r="A4" t="s">
        <v>17</v>
      </c>
      <c r="B4" s="10" t="s">
        <v>18</v>
      </c>
      <c r="C4" s="37" t="s">
        <v>1304</v>
      </c>
      <c r="D4" s="34"/>
      <c r="E4" s="11" t="s">
        <v>1305</v>
      </c>
      <c r="F4" s="38" t="s">
        <v>23</v>
      </c>
      <c r="G4" s="34"/>
      <c r="H4" s="9"/>
      <c r="I4" s="9"/>
      <c r="O4" t="s">
        <v>25</v>
      </c>
      <c r="P4" t="s">
        <v>28</v>
      </c>
    </row>
    <row r="5" spans="1:16" ht="12.75" customHeight="1">
      <c r="A5" t="s">
        <v>21</v>
      </c>
      <c r="B5" s="13" t="s">
        <v>22</v>
      </c>
      <c r="C5" s="39" t="s">
        <v>1343</v>
      </c>
      <c r="D5" s="40"/>
      <c r="E5" s="14" t="s">
        <v>1344</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f>
        <v>0</v>
      </c>
      <c r="R9">
        <f>0+O10</f>
        <v>0</v>
      </c>
    </row>
    <row r="10" spans="1:16" ht="12.75">
      <c r="A10" s="17" t="s">
        <v>49</v>
      </c>
      <c r="B10" s="22" t="s">
        <v>33</v>
      </c>
      <c r="C10" s="22" t="s">
        <v>124</v>
      </c>
      <c r="D10" s="17" t="s">
        <v>37</v>
      </c>
      <c r="E10" s="23" t="s">
        <v>125</v>
      </c>
      <c r="F10" s="24" t="s">
        <v>126</v>
      </c>
      <c r="G10" s="25">
        <v>24.96</v>
      </c>
      <c r="H10" s="26">
        <v>0</v>
      </c>
      <c r="I10" s="26">
        <f>ROUND(ROUND(H10,2)*ROUND(G10,3),2)</f>
        <v>0</v>
      </c>
      <c r="O10">
        <f>(I10*21)/100</f>
        <v>0</v>
      </c>
      <c r="P10" t="s">
        <v>28</v>
      </c>
    </row>
    <row r="11" spans="1:5" ht="12.75">
      <c r="A11" s="27" t="s">
        <v>54</v>
      </c>
      <c r="E11" s="28" t="s">
        <v>807</v>
      </c>
    </row>
    <row r="12" spans="1:5" ht="76.5">
      <c r="A12" s="29" t="s">
        <v>56</v>
      </c>
      <c r="E12" s="30" t="s">
        <v>1345</v>
      </c>
    </row>
    <row r="13" spans="1:5" ht="25.5">
      <c r="A13" t="s">
        <v>58</v>
      </c>
      <c r="E13" s="28" t="s">
        <v>129</v>
      </c>
    </row>
    <row r="14" spans="1:18" ht="12.75" customHeight="1">
      <c r="A14" s="5" t="s">
        <v>47</v>
      </c>
      <c r="B14" s="5"/>
      <c r="C14" s="32" t="s">
        <v>33</v>
      </c>
      <c r="D14" s="5"/>
      <c r="E14" s="20" t="s">
        <v>135</v>
      </c>
      <c r="F14" s="5"/>
      <c r="G14" s="5"/>
      <c r="H14" s="5"/>
      <c r="I14" s="33">
        <f>0+Q14</f>
        <v>0</v>
      </c>
      <c r="O14">
        <f>0+R14</f>
        <v>0</v>
      </c>
      <c r="Q14">
        <f>0+I15</f>
        <v>0</v>
      </c>
      <c r="R14">
        <f>0+O15</f>
        <v>0</v>
      </c>
    </row>
    <row r="15" spans="1:16" ht="25.5">
      <c r="A15" s="17" t="s">
        <v>49</v>
      </c>
      <c r="B15" s="22" t="s">
        <v>28</v>
      </c>
      <c r="C15" s="22" t="s">
        <v>202</v>
      </c>
      <c r="D15" s="17" t="s">
        <v>51</v>
      </c>
      <c r="E15" s="23" t="s">
        <v>203</v>
      </c>
      <c r="F15" s="24" t="s">
        <v>161</v>
      </c>
      <c r="G15" s="25">
        <v>10.4</v>
      </c>
      <c r="H15" s="26">
        <v>0</v>
      </c>
      <c r="I15" s="26">
        <f>ROUND(ROUND(H15,2)*ROUND(G15,3),2)</f>
        <v>0</v>
      </c>
      <c r="O15">
        <f>(I15*21)/100</f>
        <v>0</v>
      </c>
      <c r="P15" t="s">
        <v>28</v>
      </c>
    </row>
    <row r="16" spans="1:5" ht="12.75">
      <c r="A16" s="27" t="s">
        <v>54</v>
      </c>
      <c r="E16" s="28" t="s">
        <v>51</v>
      </c>
    </row>
    <row r="17" spans="1:5" ht="51">
      <c r="A17" s="29" t="s">
        <v>56</v>
      </c>
      <c r="E17" s="30" t="s">
        <v>1346</v>
      </c>
    </row>
    <row r="18" spans="1:5" ht="63.75">
      <c r="A18" t="s">
        <v>58</v>
      </c>
      <c r="E18" s="28" t="s">
        <v>141</v>
      </c>
    </row>
    <row r="19" spans="1:18" ht="12.75" customHeight="1">
      <c r="A19" s="5" t="s">
        <v>47</v>
      </c>
      <c r="B19" s="5"/>
      <c r="C19" s="32" t="s">
        <v>44</v>
      </c>
      <c r="D19" s="5"/>
      <c r="E19" s="20" t="s">
        <v>142</v>
      </c>
      <c r="F19" s="5"/>
      <c r="G19" s="5"/>
      <c r="H19" s="5"/>
      <c r="I19" s="33">
        <f>0+Q19</f>
        <v>0</v>
      </c>
      <c r="O19">
        <f>0+R19</f>
        <v>0</v>
      </c>
      <c r="Q19">
        <f>0+I20+I24+I28+I32+I36+I40+I44+I48+I52+I56</f>
        <v>0</v>
      </c>
      <c r="R19">
        <f>0+O20+O24+O28+O32+O36+O40+O44+O48+O52+O56</f>
        <v>0</v>
      </c>
    </row>
    <row r="20" spans="1:16" ht="12.75">
      <c r="A20" s="17" t="s">
        <v>49</v>
      </c>
      <c r="B20" s="22" t="s">
        <v>27</v>
      </c>
      <c r="C20" s="22" t="s">
        <v>1347</v>
      </c>
      <c r="D20" s="17" t="s">
        <v>51</v>
      </c>
      <c r="E20" s="23" t="s">
        <v>1348</v>
      </c>
      <c r="F20" s="24" t="s">
        <v>190</v>
      </c>
      <c r="G20" s="25">
        <v>31.5</v>
      </c>
      <c r="H20" s="26">
        <v>0</v>
      </c>
      <c r="I20" s="26">
        <f>ROUND(ROUND(H20,2)*ROUND(G20,3),2)</f>
        <v>0</v>
      </c>
      <c r="O20">
        <f>(I20*21)/100</f>
        <v>0</v>
      </c>
      <c r="P20" t="s">
        <v>28</v>
      </c>
    </row>
    <row r="21" spans="1:5" ht="12.75">
      <c r="A21" s="27" t="s">
        <v>54</v>
      </c>
      <c r="E21" s="28" t="s">
        <v>51</v>
      </c>
    </row>
    <row r="22" spans="1:5" ht="25.5">
      <c r="A22" s="29" t="s">
        <v>56</v>
      </c>
      <c r="E22" s="30" t="s">
        <v>1312</v>
      </c>
    </row>
    <row r="23" spans="1:5" ht="25.5">
      <c r="A23" t="s">
        <v>58</v>
      </c>
      <c r="E23" s="28" t="s">
        <v>1349</v>
      </c>
    </row>
    <row r="24" spans="1:16" ht="12.75">
      <c r="A24" s="17" t="s">
        <v>49</v>
      </c>
      <c r="B24" s="22" t="s">
        <v>37</v>
      </c>
      <c r="C24" s="22" t="s">
        <v>1313</v>
      </c>
      <c r="D24" s="17" t="s">
        <v>51</v>
      </c>
      <c r="E24" s="23" t="s">
        <v>1314</v>
      </c>
      <c r="F24" s="24" t="s">
        <v>73</v>
      </c>
      <c r="G24" s="25">
        <v>4</v>
      </c>
      <c r="H24" s="26">
        <v>0</v>
      </c>
      <c r="I24" s="26">
        <f>ROUND(ROUND(H24,2)*ROUND(G24,3),2)</f>
        <v>0</v>
      </c>
      <c r="O24">
        <f>(I24*21)/100</f>
        <v>0</v>
      </c>
      <c r="P24" t="s">
        <v>28</v>
      </c>
    </row>
    <row r="25" spans="1:5" ht="12.75">
      <c r="A25" s="27" t="s">
        <v>54</v>
      </c>
      <c r="E25" s="28" t="s">
        <v>1315</v>
      </c>
    </row>
    <row r="26" spans="1:5" ht="12.75">
      <c r="A26" s="29" t="s">
        <v>56</v>
      </c>
      <c r="E26" s="30" t="s">
        <v>1316</v>
      </c>
    </row>
    <row r="27" spans="1:5" ht="76.5">
      <c r="A27" t="s">
        <v>58</v>
      </c>
      <c r="E27" s="28" t="s">
        <v>1317</v>
      </c>
    </row>
    <row r="28" spans="1:16" ht="12.75">
      <c r="A28" s="17" t="s">
        <v>49</v>
      </c>
      <c r="B28" s="22" t="s">
        <v>39</v>
      </c>
      <c r="C28" s="22" t="s">
        <v>1318</v>
      </c>
      <c r="D28" s="17" t="s">
        <v>51</v>
      </c>
      <c r="E28" s="23" t="s">
        <v>1319</v>
      </c>
      <c r="F28" s="24" t="s">
        <v>73</v>
      </c>
      <c r="G28" s="25">
        <v>4</v>
      </c>
      <c r="H28" s="26">
        <v>0</v>
      </c>
      <c r="I28" s="26">
        <f>ROUND(ROUND(H28,2)*ROUND(G28,3),2)</f>
        <v>0</v>
      </c>
      <c r="O28">
        <f>(I28*21)/100</f>
        <v>0</v>
      </c>
      <c r="P28" t="s">
        <v>28</v>
      </c>
    </row>
    <row r="29" spans="1:5" ht="12.75">
      <c r="A29" s="27" t="s">
        <v>54</v>
      </c>
      <c r="E29" s="28" t="s">
        <v>1320</v>
      </c>
    </row>
    <row r="30" spans="1:5" ht="12.75">
      <c r="A30" s="29" t="s">
        <v>56</v>
      </c>
      <c r="E30" s="30" t="s">
        <v>1316</v>
      </c>
    </row>
    <row r="31" spans="1:5" ht="25.5">
      <c r="A31" t="s">
        <v>58</v>
      </c>
      <c r="E31" s="28" t="s">
        <v>1065</v>
      </c>
    </row>
    <row r="32" spans="1:16" ht="12.75">
      <c r="A32" s="17" t="s">
        <v>49</v>
      </c>
      <c r="B32" s="22" t="s">
        <v>41</v>
      </c>
      <c r="C32" s="22" t="s">
        <v>1321</v>
      </c>
      <c r="D32" s="17" t="s">
        <v>51</v>
      </c>
      <c r="E32" s="23" t="s">
        <v>1322</v>
      </c>
      <c r="F32" s="24" t="s">
        <v>1323</v>
      </c>
      <c r="G32" s="25">
        <v>504</v>
      </c>
      <c r="H32" s="26">
        <v>0</v>
      </c>
      <c r="I32" s="26">
        <f>ROUND(ROUND(H32,2)*ROUND(G32,3),2)</f>
        <v>0</v>
      </c>
      <c r="O32">
        <f>(I32*21)/100</f>
        <v>0</v>
      </c>
      <c r="P32" t="s">
        <v>28</v>
      </c>
    </row>
    <row r="33" spans="1:5" ht="12.75">
      <c r="A33" s="27" t="s">
        <v>54</v>
      </c>
      <c r="E33" s="28" t="s">
        <v>1315</v>
      </c>
    </row>
    <row r="34" spans="1:5" ht="38.25">
      <c r="A34" s="29" t="s">
        <v>56</v>
      </c>
      <c r="E34" s="30" t="s">
        <v>1324</v>
      </c>
    </row>
    <row r="35" spans="1:5" ht="25.5">
      <c r="A35" t="s">
        <v>58</v>
      </c>
      <c r="E35" s="28" t="s">
        <v>1325</v>
      </c>
    </row>
    <row r="36" spans="1:16" ht="12.75">
      <c r="A36" s="17" t="s">
        <v>49</v>
      </c>
      <c r="B36" s="22" t="s">
        <v>81</v>
      </c>
      <c r="C36" s="22" t="s">
        <v>1326</v>
      </c>
      <c r="D36" s="17" t="s">
        <v>51</v>
      </c>
      <c r="E36" s="23" t="s">
        <v>1327</v>
      </c>
      <c r="F36" s="24" t="s">
        <v>73</v>
      </c>
      <c r="G36" s="25">
        <v>8</v>
      </c>
      <c r="H36" s="26">
        <v>0</v>
      </c>
      <c r="I36" s="26">
        <f>ROUND(ROUND(H36,2)*ROUND(G36,3),2)</f>
        <v>0</v>
      </c>
      <c r="O36">
        <f>(I36*21)/100</f>
        <v>0</v>
      </c>
      <c r="P36" t="s">
        <v>28</v>
      </c>
    </row>
    <row r="37" spans="1:5" ht="12.75">
      <c r="A37" s="27" t="s">
        <v>54</v>
      </c>
      <c r="E37" s="28" t="s">
        <v>51</v>
      </c>
    </row>
    <row r="38" spans="1:5" ht="12.75">
      <c r="A38" s="29" t="s">
        <v>56</v>
      </c>
      <c r="E38" s="30" t="s">
        <v>1332</v>
      </c>
    </row>
    <row r="39" spans="1:5" ht="51">
      <c r="A39" t="s">
        <v>58</v>
      </c>
      <c r="E39" s="28" t="s">
        <v>1056</v>
      </c>
    </row>
    <row r="40" spans="1:16" ht="12.75">
      <c r="A40" s="17" t="s">
        <v>49</v>
      </c>
      <c r="B40" s="22" t="s">
        <v>86</v>
      </c>
      <c r="C40" s="22" t="s">
        <v>1329</v>
      </c>
      <c r="D40" s="17" t="s">
        <v>51</v>
      </c>
      <c r="E40" s="23" t="s">
        <v>1330</v>
      </c>
      <c r="F40" s="24" t="s">
        <v>73</v>
      </c>
      <c r="G40" s="25">
        <v>8</v>
      </c>
      <c r="H40" s="26">
        <v>0</v>
      </c>
      <c r="I40" s="26">
        <f>ROUND(ROUND(H40,2)*ROUND(G40,3),2)</f>
        <v>0</v>
      </c>
      <c r="O40">
        <f>(I40*21)/100</f>
        <v>0</v>
      </c>
      <c r="P40" t="s">
        <v>28</v>
      </c>
    </row>
    <row r="41" spans="1:5" ht="12.75">
      <c r="A41" s="27" t="s">
        <v>54</v>
      </c>
      <c r="E41" s="28" t="s">
        <v>1331</v>
      </c>
    </row>
    <row r="42" spans="1:5" ht="12.75">
      <c r="A42" s="29" t="s">
        <v>56</v>
      </c>
      <c r="E42" s="30" t="s">
        <v>1332</v>
      </c>
    </row>
    <row r="43" spans="1:5" ht="25.5">
      <c r="A43" t="s">
        <v>58</v>
      </c>
      <c r="E43" s="28" t="s">
        <v>1065</v>
      </c>
    </row>
    <row r="44" spans="1:16" ht="12.75">
      <c r="A44" s="17" t="s">
        <v>49</v>
      </c>
      <c r="B44" s="22" t="s">
        <v>44</v>
      </c>
      <c r="C44" s="22" t="s">
        <v>1333</v>
      </c>
      <c r="D44" s="17" t="s">
        <v>51</v>
      </c>
      <c r="E44" s="23" t="s">
        <v>1334</v>
      </c>
      <c r="F44" s="24" t="s">
        <v>1323</v>
      </c>
      <c r="G44" s="25">
        <v>2920</v>
      </c>
      <c r="H44" s="26">
        <v>0</v>
      </c>
      <c r="I44" s="26">
        <f>ROUND(ROUND(H44,2)*ROUND(G44,3),2)</f>
        <v>0</v>
      </c>
      <c r="O44">
        <f>(I44*21)/100</f>
        <v>0</v>
      </c>
      <c r="P44" t="s">
        <v>28</v>
      </c>
    </row>
    <row r="45" spans="1:5" ht="12.75">
      <c r="A45" s="27" t="s">
        <v>54</v>
      </c>
      <c r="E45" s="28" t="s">
        <v>51</v>
      </c>
    </row>
    <row r="46" spans="1:5" ht="38.25">
      <c r="A46" s="29" t="s">
        <v>56</v>
      </c>
      <c r="E46" s="30" t="s">
        <v>1350</v>
      </c>
    </row>
    <row r="47" spans="1:5" ht="25.5">
      <c r="A47" t="s">
        <v>58</v>
      </c>
      <c r="E47" s="28" t="s">
        <v>1325</v>
      </c>
    </row>
    <row r="48" spans="1:16" ht="12.75">
      <c r="A48" s="17" t="s">
        <v>49</v>
      </c>
      <c r="B48" s="22" t="s">
        <v>46</v>
      </c>
      <c r="C48" s="22" t="s">
        <v>1336</v>
      </c>
      <c r="D48" s="17" t="s">
        <v>51</v>
      </c>
      <c r="E48" s="23" t="s">
        <v>1337</v>
      </c>
      <c r="F48" s="24" t="s">
        <v>73</v>
      </c>
      <c r="G48" s="25">
        <v>1</v>
      </c>
      <c r="H48" s="26">
        <v>0</v>
      </c>
      <c r="I48" s="26">
        <f>ROUND(ROUND(H48,2)*ROUND(G48,3),2)</f>
        <v>0</v>
      </c>
      <c r="O48">
        <f>(I48*21)/100</f>
        <v>0</v>
      </c>
      <c r="P48" t="s">
        <v>28</v>
      </c>
    </row>
    <row r="49" spans="1:5" ht="12.75">
      <c r="A49" s="27" t="s">
        <v>54</v>
      </c>
      <c r="E49" s="28" t="s">
        <v>51</v>
      </c>
    </row>
    <row r="50" spans="1:5" ht="12.75">
      <c r="A50" s="29" t="s">
        <v>56</v>
      </c>
      <c r="E50" s="30" t="s">
        <v>57</v>
      </c>
    </row>
    <row r="51" spans="1:5" ht="51">
      <c r="A51" t="s">
        <v>58</v>
      </c>
      <c r="E51" s="28" t="s">
        <v>1056</v>
      </c>
    </row>
    <row r="52" spans="1:16" ht="12.75">
      <c r="A52" s="17" t="s">
        <v>49</v>
      </c>
      <c r="B52" s="22" t="s">
        <v>97</v>
      </c>
      <c r="C52" s="22" t="s">
        <v>1338</v>
      </c>
      <c r="D52" s="17" t="s">
        <v>51</v>
      </c>
      <c r="E52" s="23" t="s">
        <v>1339</v>
      </c>
      <c r="F52" s="24" t="s">
        <v>73</v>
      </c>
      <c r="G52" s="25">
        <v>1</v>
      </c>
      <c r="H52" s="26">
        <v>0</v>
      </c>
      <c r="I52" s="26">
        <f>ROUND(ROUND(H52,2)*ROUND(G52,3),2)</f>
        <v>0</v>
      </c>
      <c r="O52">
        <f>(I52*21)/100</f>
        <v>0</v>
      </c>
      <c r="P52" t="s">
        <v>28</v>
      </c>
    </row>
    <row r="53" spans="1:5" ht="12.75">
      <c r="A53" s="27" t="s">
        <v>54</v>
      </c>
      <c r="E53" s="28" t="s">
        <v>1331</v>
      </c>
    </row>
    <row r="54" spans="1:5" ht="12.75">
      <c r="A54" s="29" t="s">
        <v>56</v>
      </c>
      <c r="E54" s="30" t="s">
        <v>57</v>
      </c>
    </row>
    <row r="55" spans="1:5" ht="25.5">
      <c r="A55" t="s">
        <v>58</v>
      </c>
      <c r="E55" s="28" t="s">
        <v>1065</v>
      </c>
    </row>
    <row r="56" spans="1:16" ht="12.75">
      <c r="A56" s="17" t="s">
        <v>49</v>
      </c>
      <c r="B56" s="22" t="s">
        <v>104</v>
      </c>
      <c r="C56" s="22" t="s">
        <v>1340</v>
      </c>
      <c r="D56" s="17" t="s">
        <v>51</v>
      </c>
      <c r="E56" s="23" t="s">
        <v>1341</v>
      </c>
      <c r="F56" s="24" t="s">
        <v>1323</v>
      </c>
      <c r="G56" s="25">
        <v>365</v>
      </c>
      <c r="H56" s="26">
        <v>0</v>
      </c>
      <c r="I56" s="26">
        <f>ROUND(ROUND(H56,2)*ROUND(G56,3),2)</f>
        <v>0</v>
      </c>
      <c r="O56">
        <f>(I56*21)/100</f>
        <v>0</v>
      </c>
      <c r="P56" t="s">
        <v>28</v>
      </c>
    </row>
    <row r="57" spans="1:5" ht="12.75">
      <c r="A57" s="27" t="s">
        <v>54</v>
      </c>
      <c r="E57" s="28" t="s">
        <v>51</v>
      </c>
    </row>
    <row r="58" spans="1:5" ht="12.75">
      <c r="A58" s="29" t="s">
        <v>56</v>
      </c>
      <c r="E58" s="30" t="s">
        <v>1342</v>
      </c>
    </row>
    <row r="59" spans="1:5" ht="25.5">
      <c r="A59" t="s">
        <v>58</v>
      </c>
      <c r="E59" s="28" t="s">
        <v>1325</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f>
        <v>0</v>
      </c>
      <c r="P2" t="s">
        <v>27</v>
      </c>
    </row>
    <row r="3" spans="1:16" ht="15" customHeight="1">
      <c r="A3" t="s">
        <v>12</v>
      </c>
      <c r="B3" s="10" t="s">
        <v>14</v>
      </c>
      <c r="C3" s="37" t="s">
        <v>15</v>
      </c>
      <c r="D3" s="34"/>
      <c r="E3" s="11" t="s">
        <v>16</v>
      </c>
      <c r="F3" s="1"/>
      <c r="G3" s="8"/>
      <c r="H3" s="7" t="s">
        <v>1351</v>
      </c>
      <c r="I3" s="31">
        <f>0+I9</f>
        <v>0</v>
      </c>
      <c r="O3" t="s">
        <v>24</v>
      </c>
      <c r="P3" t="s">
        <v>28</v>
      </c>
    </row>
    <row r="4" spans="1:16" ht="15" customHeight="1">
      <c r="A4" t="s">
        <v>17</v>
      </c>
      <c r="B4" s="10" t="s">
        <v>18</v>
      </c>
      <c r="C4" s="37" t="s">
        <v>1304</v>
      </c>
      <c r="D4" s="34"/>
      <c r="E4" s="11" t="s">
        <v>1305</v>
      </c>
      <c r="F4" s="38" t="s">
        <v>23</v>
      </c>
      <c r="G4" s="34"/>
      <c r="H4" s="9"/>
      <c r="I4" s="9"/>
      <c r="O4" t="s">
        <v>25</v>
      </c>
      <c r="P4" t="s">
        <v>28</v>
      </c>
    </row>
    <row r="5" spans="1:16" ht="12.75" customHeight="1">
      <c r="A5" t="s">
        <v>21</v>
      </c>
      <c r="B5" s="13" t="s">
        <v>22</v>
      </c>
      <c r="C5" s="39" t="s">
        <v>1351</v>
      </c>
      <c r="D5" s="40"/>
      <c r="E5" s="14" t="s">
        <v>1352</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37</v>
      </c>
      <c r="D9" s="18"/>
      <c r="E9" s="20" t="s">
        <v>439</v>
      </c>
      <c r="F9" s="18"/>
      <c r="G9" s="18"/>
      <c r="H9" s="18"/>
      <c r="I9" s="21">
        <f>0+Q9</f>
        <v>0</v>
      </c>
      <c r="O9">
        <f>0+R9</f>
        <v>0</v>
      </c>
      <c r="Q9">
        <f>0+I10</f>
        <v>0</v>
      </c>
      <c r="R9">
        <f>0+O10</f>
        <v>0</v>
      </c>
    </row>
    <row r="10" spans="1:16" ht="12.75">
      <c r="A10" s="17" t="s">
        <v>49</v>
      </c>
      <c r="B10" s="22" t="s">
        <v>33</v>
      </c>
      <c r="C10" s="22" t="s">
        <v>1353</v>
      </c>
      <c r="D10" s="17" t="s">
        <v>51</v>
      </c>
      <c r="E10" s="23" t="s">
        <v>1354</v>
      </c>
      <c r="F10" s="24" t="s">
        <v>161</v>
      </c>
      <c r="G10" s="25">
        <v>10</v>
      </c>
      <c r="H10" s="26">
        <v>0</v>
      </c>
      <c r="I10" s="26">
        <f>ROUND(ROUND(H10,2)*ROUND(G10,3),2)</f>
        <v>0</v>
      </c>
      <c r="O10">
        <f>(I10*21)/100</f>
        <v>0</v>
      </c>
      <c r="P10" t="s">
        <v>28</v>
      </c>
    </row>
    <row r="11" spans="1:5" ht="25.5">
      <c r="A11" s="27" t="s">
        <v>54</v>
      </c>
      <c r="E11" s="28" t="s">
        <v>226</v>
      </c>
    </row>
    <row r="12" spans="1:5" ht="38.25">
      <c r="A12" s="29" t="s">
        <v>56</v>
      </c>
      <c r="E12" s="30" t="s">
        <v>1355</v>
      </c>
    </row>
    <row r="13" spans="1:5" ht="369.75">
      <c r="A13" t="s">
        <v>58</v>
      </c>
      <c r="E13" s="28" t="s">
        <v>907</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0+O9+O18+O27</f>
        <v>0</v>
      </c>
      <c r="P2" t="s">
        <v>27</v>
      </c>
    </row>
    <row r="3" spans="1:16" ht="15" customHeight="1">
      <c r="A3" t="s">
        <v>12</v>
      </c>
      <c r="B3" s="10" t="s">
        <v>14</v>
      </c>
      <c r="C3" s="37" t="s">
        <v>15</v>
      </c>
      <c r="D3" s="34"/>
      <c r="E3" s="11" t="s">
        <v>16</v>
      </c>
      <c r="F3" s="1"/>
      <c r="G3" s="8"/>
      <c r="H3" s="7" t="s">
        <v>295</v>
      </c>
      <c r="I3" s="31">
        <f>0+I9+I18+I27</f>
        <v>0</v>
      </c>
      <c r="O3" t="s">
        <v>24</v>
      </c>
      <c r="P3" t="s">
        <v>28</v>
      </c>
    </row>
    <row r="4" spans="1:16" ht="15" customHeight="1">
      <c r="A4" t="s">
        <v>17</v>
      </c>
      <c r="B4" s="10" t="s">
        <v>18</v>
      </c>
      <c r="C4" s="37" t="s">
        <v>192</v>
      </c>
      <c r="D4" s="34"/>
      <c r="E4" s="11" t="s">
        <v>193</v>
      </c>
      <c r="F4" s="38" t="s">
        <v>23</v>
      </c>
      <c r="G4" s="34"/>
      <c r="H4" s="9"/>
      <c r="I4" s="9"/>
      <c r="O4" t="s">
        <v>25</v>
      </c>
      <c r="P4" t="s">
        <v>28</v>
      </c>
    </row>
    <row r="5" spans="1:16" ht="12.75" customHeight="1">
      <c r="A5" t="s">
        <v>21</v>
      </c>
      <c r="B5" s="13" t="s">
        <v>22</v>
      </c>
      <c r="C5" s="39" t="s">
        <v>295</v>
      </c>
      <c r="D5" s="40"/>
      <c r="E5" s="14" t="s">
        <v>296</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f>
        <v>0</v>
      </c>
      <c r="R9">
        <f>0+O10+O14</f>
        <v>0</v>
      </c>
    </row>
    <row r="10" spans="1:16" ht="12.75">
      <c r="A10" s="17" t="s">
        <v>49</v>
      </c>
      <c r="B10" s="22" t="s">
        <v>33</v>
      </c>
      <c r="C10" s="22" t="s">
        <v>124</v>
      </c>
      <c r="D10" s="17" t="s">
        <v>33</v>
      </c>
      <c r="E10" s="23" t="s">
        <v>125</v>
      </c>
      <c r="F10" s="24" t="s">
        <v>126</v>
      </c>
      <c r="G10" s="25">
        <v>48.477</v>
      </c>
      <c r="H10" s="26">
        <v>0</v>
      </c>
      <c r="I10" s="26">
        <f>ROUND(ROUND(H10,2)*ROUND(G10,3),2)</f>
        <v>0</v>
      </c>
      <c r="O10">
        <f>(I10*21)/100</f>
        <v>0</v>
      </c>
      <c r="P10" t="s">
        <v>28</v>
      </c>
    </row>
    <row r="11" spans="1:5" ht="25.5">
      <c r="A11" s="27" t="s">
        <v>54</v>
      </c>
      <c r="E11" s="28" t="s">
        <v>297</v>
      </c>
    </row>
    <row r="12" spans="1:5" ht="89.25">
      <c r="A12" s="29" t="s">
        <v>56</v>
      </c>
      <c r="E12" s="30" t="s">
        <v>298</v>
      </c>
    </row>
    <row r="13" spans="1:5" ht="25.5">
      <c r="A13" t="s">
        <v>58</v>
      </c>
      <c r="E13" s="28" t="s">
        <v>129</v>
      </c>
    </row>
    <row r="14" spans="1:16" ht="12.75">
      <c r="A14" s="17" t="s">
        <v>49</v>
      </c>
      <c r="B14" s="22" t="s">
        <v>28</v>
      </c>
      <c r="C14" s="22" t="s">
        <v>124</v>
      </c>
      <c r="D14" s="17" t="s">
        <v>37</v>
      </c>
      <c r="E14" s="23" t="s">
        <v>125</v>
      </c>
      <c r="F14" s="24" t="s">
        <v>126</v>
      </c>
      <c r="G14" s="25">
        <v>35.256</v>
      </c>
      <c r="H14" s="26">
        <v>0</v>
      </c>
      <c r="I14" s="26">
        <f>ROUND(ROUND(H14,2)*ROUND(G14,3),2)</f>
        <v>0</v>
      </c>
      <c r="O14">
        <f>(I14*21)/100</f>
        <v>0</v>
      </c>
      <c r="P14" t="s">
        <v>28</v>
      </c>
    </row>
    <row r="15" spans="1:5" ht="12.75">
      <c r="A15" s="27" t="s">
        <v>54</v>
      </c>
      <c r="E15" s="28" t="s">
        <v>200</v>
      </c>
    </row>
    <row r="16" spans="1:5" ht="89.25">
      <c r="A16" s="29" t="s">
        <v>56</v>
      </c>
      <c r="E16" s="30" t="s">
        <v>299</v>
      </c>
    </row>
    <row r="17" spans="1:5" ht="25.5">
      <c r="A17" t="s">
        <v>58</v>
      </c>
      <c r="E17" s="28" t="s">
        <v>129</v>
      </c>
    </row>
    <row r="18" spans="1:18" ht="12.75" customHeight="1">
      <c r="A18" s="5" t="s">
        <v>47</v>
      </c>
      <c r="B18" s="5"/>
      <c r="C18" s="32" t="s">
        <v>33</v>
      </c>
      <c r="D18" s="5"/>
      <c r="E18" s="20" t="s">
        <v>135</v>
      </c>
      <c r="F18" s="5"/>
      <c r="G18" s="5"/>
      <c r="H18" s="5"/>
      <c r="I18" s="33">
        <f>0+Q18</f>
        <v>0</v>
      </c>
      <c r="O18">
        <f>0+R18</f>
        <v>0</v>
      </c>
      <c r="Q18">
        <f>0+I19+I23</f>
        <v>0</v>
      </c>
      <c r="R18">
        <f>0+O19+O23</f>
        <v>0</v>
      </c>
    </row>
    <row r="19" spans="1:16" ht="25.5">
      <c r="A19" s="17" t="s">
        <v>49</v>
      </c>
      <c r="B19" s="22" t="s">
        <v>27</v>
      </c>
      <c r="C19" s="22" t="s">
        <v>202</v>
      </c>
      <c r="D19" s="17" t="s">
        <v>51</v>
      </c>
      <c r="E19" s="23" t="s">
        <v>203</v>
      </c>
      <c r="F19" s="24" t="s">
        <v>161</v>
      </c>
      <c r="G19" s="25">
        <v>14.69</v>
      </c>
      <c r="H19" s="26">
        <v>0</v>
      </c>
      <c r="I19" s="26">
        <f>ROUND(ROUND(H19,2)*ROUND(G19,3),2)</f>
        <v>0</v>
      </c>
      <c r="O19">
        <f>(I19*21)/100</f>
        <v>0</v>
      </c>
      <c r="P19" t="s">
        <v>28</v>
      </c>
    </row>
    <row r="20" spans="1:5" ht="38.25">
      <c r="A20" s="27" t="s">
        <v>54</v>
      </c>
      <c r="E20" s="28" t="s">
        <v>204</v>
      </c>
    </row>
    <row r="21" spans="1:5" ht="89.25">
      <c r="A21" s="29" t="s">
        <v>56</v>
      </c>
      <c r="E21" s="30" t="s">
        <v>300</v>
      </c>
    </row>
    <row r="22" spans="1:5" ht="63.75">
      <c r="A22" t="s">
        <v>58</v>
      </c>
      <c r="E22" s="28" t="s">
        <v>141</v>
      </c>
    </row>
    <row r="23" spans="1:16" ht="25.5">
      <c r="A23" s="17" t="s">
        <v>49</v>
      </c>
      <c r="B23" s="22" t="s">
        <v>37</v>
      </c>
      <c r="C23" s="22" t="s">
        <v>206</v>
      </c>
      <c r="D23" s="17" t="s">
        <v>51</v>
      </c>
      <c r="E23" s="23" t="s">
        <v>207</v>
      </c>
      <c r="F23" s="24" t="s">
        <v>161</v>
      </c>
      <c r="G23" s="25">
        <v>22.035</v>
      </c>
      <c r="H23" s="26">
        <v>0</v>
      </c>
      <c r="I23" s="26">
        <f>ROUND(ROUND(H23,2)*ROUND(G23,3),2)</f>
        <v>0</v>
      </c>
      <c r="O23">
        <f>(I23*21)/100</f>
        <v>0</v>
      </c>
      <c r="P23" t="s">
        <v>28</v>
      </c>
    </row>
    <row r="24" spans="1:5" ht="38.25">
      <c r="A24" s="27" t="s">
        <v>54</v>
      </c>
      <c r="E24" s="28" t="s">
        <v>204</v>
      </c>
    </row>
    <row r="25" spans="1:5" ht="89.25">
      <c r="A25" s="29" t="s">
        <v>56</v>
      </c>
      <c r="E25" s="30" t="s">
        <v>301</v>
      </c>
    </row>
    <row r="26" spans="1:5" ht="63.75">
      <c r="A26" t="s">
        <v>58</v>
      </c>
      <c r="E26" s="28" t="s">
        <v>141</v>
      </c>
    </row>
    <row r="27" spans="1:18" ht="12.75" customHeight="1">
      <c r="A27" s="5" t="s">
        <v>47</v>
      </c>
      <c r="B27" s="5"/>
      <c r="C27" s="32" t="s">
        <v>39</v>
      </c>
      <c r="D27" s="5"/>
      <c r="E27" s="20" t="s">
        <v>229</v>
      </c>
      <c r="F27" s="5"/>
      <c r="G27" s="5"/>
      <c r="H27" s="5"/>
      <c r="I27" s="33">
        <f>0+Q27</f>
        <v>0</v>
      </c>
      <c r="O27">
        <f>0+R27</f>
        <v>0</v>
      </c>
      <c r="Q27">
        <f>0+I28+I32+I36+I40</f>
        <v>0</v>
      </c>
      <c r="R27">
        <f>0+O28+O32+O36+O40</f>
        <v>0</v>
      </c>
    </row>
    <row r="28" spans="1:16" ht="12.75">
      <c r="A28" s="17" t="s">
        <v>49</v>
      </c>
      <c r="B28" s="22" t="s">
        <v>39</v>
      </c>
      <c r="C28" s="22" t="s">
        <v>302</v>
      </c>
      <c r="D28" s="17" t="s">
        <v>51</v>
      </c>
      <c r="E28" s="23" t="s">
        <v>303</v>
      </c>
      <c r="F28" s="24" t="s">
        <v>190</v>
      </c>
      <c r="G28" s="25">
        <v>104.6</v>
      </c>
      <c r="H28" s="26">
        <v>0</v>
      </c>
      <c r="I28" s="26">
        <f>ROUND(ROUND(H28,2)*ROUND(G28,3),2)</f>
        <v>0</v>
      </c>
      <c r="O28">
        <f>(I28*21)/100</f>
        <v>0</v>
      </c>
      <c r="P28" t="s">
        <v>28</v>
      </c>
    </row>
    <row r="29" spans="1:5" ht="25.5">
      <c r="A29" s="27" t="s">
        <v>54</v>
      </c>
      <c r="E29" s="28" t="s">
        <v>226</v>
      </c>
    </row>
    <row r="30" spans="1:5" ht="89.25">
      <c r="A30" s="29" t="s">
        <v>56</v>
      </c>
      <c r="E30" s="30" t="s">
        <v>304</v>
      </c>
    </row>
    <row r="31" spans="1:5" ht="51">
      <c r="A31" t="s">
        <v>58</v>
      </c>
      <c r="E31" s="28" t="s">
        <v>237</v>
      </c>
    </row>
    <row r="32" spans="1:16" ht="12.75">
      <c r="A32" s="17" t="s">
        <v>49</v>
      </c>
      <c r="B32" s="22" t="s">
        <v>41</v>
      </c>
      <c r="C32" s="22" t="s">
        <v>305</v>
      </c>
      <c r="D32" s="17" t="s">
        <v>51</v>
      </c>
      <c r="E32" s="23" t="s">
        <v>306</v>
      </c>
      <c r="F32" s="24" t="s">
        <v>190</v>
      </c>
      <c r="G32" s="25">
        <v>232.75</v>
      </c>
      <c r="H32" s="26">
        <v>0</v>
      </c>
      <c r="I32" s="26">
        <f>ROUND(ROUND(H32,2)*ROUND(G32,3),2)</f>
        <v>0</v>
      </c>
      <c r="O32">
        <f>(I32*21)/100</f>
        <v>0</v>
      </c>
      <c r="P32" t="s">
        <v>28</v>
      </c>
    </row>
    <row r="33" spans="1:5" ht="25.5">
      <c r="A33" s="27" t="s">
        <v>54</v>
      </c>
      <c r="E33" s="28" t="s">
        <v>226</v>
      </c>
    </row>
    <row r="34" spans="1:5" ht="127.5">
      <c r="A34" s="29" t="s">
        <v>56</v>
      </c>
      <c r="E34" s="30" t="s">
        <v>307</v>
      </c>
    </row>
    <row r="35" spans="1:5" ht="165.75">
      <c r="A35" t="s">
        <v>58</v>
      </c>
      <c r="E35" s="28" t="s">
        <v>308</v>
      </c>
    </row>
    <row r="36" spans="1:16" ht="25.5">
      <c r="A36" s="17" t="s">
        <v>49</v>
      </c>
      <c r="B36" s="22" t="s">
        <v>81</v>
      </c>
      <c r="C36" s="22" t="s">
        <v>309</v>
      </c>
      <c r="D36" s="17" t="s">
        <v>51</v>
      </c>
      <c r="E36" s="23" t="s">
        <v>310</v>
      </c>
      <c r="F36" s="24" t="s">
        <v>190</v>
      </c>
      <c r="G36" s="25">
        <v>20</v>
      </c>
      <c r="H36" s="26">
        <v>0</v>
      </c>
      <c r="I36" s="26">
        <f>ROUND(ROUND(H36,2)*ROUND(G36,3),2)</f>
        <v>0</v>
      </c>
      <c r="O36">
        <f>(I36*21)/100</f>
        <v>0</v>
      </c>
      <c r="P36" t="s">
        <v>28</v>
      </c>
    </row>
    <row r="37" spans="1:5" ht="25.5">
      <c r="A37" s="27" t="s">
        <v>54</v>
      </c>
      <c r="E37" s="28" t="s">
        <v>226</v>
      </c>
    </row>
    <row r="38" spans="1:5" ht="25.5">
      <c r="A38" s="29" t="s">
        <v>56</v>
      </c>
      <c r="E38" s="30" t="s">
        <v>311</v>
      </c>
    </row>
    <row r="39" spans="1:5" ht="165.75">
      <c r="A39" t="s">
        <v>58</v>
      </c>
      <c r="E39" s="28" t="s">
        <v>308</v>
      </c>
    </row>
    <row r="40" spans="1:16" ht="12.75">
      <c r="A40" s="17" t="s">
        <v>49</v>
      </c>
      <c r="B40" s="22" t="s">
        <v>86</v>
      </c>
      <c r="C40" s="22" t="s">
        <v>312</v>
      </c>
      <c r="D40" s="17" t="s">
        <v>51</v>
      </c>
      <c r="E40" s="23" t="s">
        <v>313</v>
      </c>
      <c r="F40" s="24" t="s">
        <v>190</v>
      </c>
      <c r="G40" s="25">
        <v>221.3</v>
      </c>
      <c r="H40" s="26">
        <v>0</v>
      </c>
      <c r="I40" s="26">
        <f>ROUND(ROUND(H40,2)*ROUND(G40,3),2)</f>
        <v>0</v>
      </c>
      <c r="O40">
        <f>(I40*21)/100</f>
        <v>0</v>
      </c>
      <c r="P40" t="s">
        <v>28</v>
      </c>
    </row>
    <row r="41" spans="1:5" ht="25.5">
      <c r="A41" s="27" t="s">
        <v>54</v>
      </c>
      <c r="E41" s="28" t="s">
        <v>226</v>
      </c>
    </row>
    <row r="42" spans="1:5" ht="89.25">
      <c r="A42" s="29" t="s">
        <v>56</v>
      </c>
      <c r="E42" s="30" t="s">
        <v>314</v>
      </c>
    </row>
    <row r="43" spans="1:5" ht="102">
      <c r="A43" t="s">
        <v>58</v>
      </c>
      <c r="E43" s="28" t="s">
        <v>315</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0+O9+O18+O27</f>
        <v>0</v>
      </c>
      <c r="P2" t="s">
        <v>27</v>
      </c>
    </row>
    <row r="3" spans="1:16" ht="15" customHeight="1">
      <c r="A3" t="s">
        <v>12</v>
      </c>
      <c r="B3" s="10" t="s">
        <v>14</v>
      </c>
      <c r="C3" s="37" t="s">
        <v>15</v>
      </c>
      <c r="D3" s="34"/>
      <c r="E3" s="11" t="s">
        <v>16</v>
      </c>
      <c r="F3" s="1"/>
      <c r="G3" s="8"/>
      <c r="H3" s="7" t="s">
        <v>316</v>
      </c>
      <c r="I3" s="31">
        <f>0+I9+I18+I27</f>
        <v>0</v>
      </c>
      <c r="O3" t="s">
        <v>24</v>
      </c>
      <c r="P3" t="s">
        <v>28</v>
      </c>
    </row>
    <row r="4" spans="1:16" ht="15" customHeight="1">
      <c r="A4" t="s">
        <v>17</v>
      </c>
      <c r="B4" s="10" t="s">
        <v>18</v>
      </c>
      <c r="C4" s="37" t="s">
        <v>192</v>
      </c>
      <c r="D4" s="34"/>
      <c r="E4" s="11" t="s">
        <v>193</v>
      </c>
      <c r="F4" s="38" t="s">
        <v>23</v>
      </c>
      <c r="G4" s="34"/>
      <c r="H4" s="9"/>
      <c r="I4" s="9"/>
      <c r="O4" t="s">
        <v>25</v>
      </c>
      <c r="P4" t="s">
        <v>28</v>
      </c>
    </row>
    <row r="5" spans="1:16" ht="12.75" customHeight="1">
      <c r="A5" t="s">
        <v>21</v>
      </c>
      <c r="B5" s="13" t="s">
        <v>22</v>
      </c>
      <c r="C5" s="39" t="s">
        <v>316</v>
      </c>
      <c r="D5" s="40"/>
      <c r="E5" s="14" t="s">
        <v>317</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f>
        <v>0</v>
      </c>
      <c r="R9">
        <f>0+O10+O14</f>
        <v>0</v>
      </c>
    </row>
    <row r="10" spans="1:16" ht="12.75">
      <c r="A10" s="17" t="s">
        <v>49</v>
      </c>
      <c r="B10" s="22" t="s">
        <v>33</v>
      </c>
      <c r="C10" s="22" t="s">
        <v>124</v>
      </c>
      <c r="D10" s="17" t="s">
        <v>33</v>
      </c>
      <c r="E10" s="23" t="s">
        <v>125</v>
      </c>
      <c r="F10" s="24" t="s">
        <v>126</v>
      </c>
      <c r="G10" s="25">
        <v>23.1</v>
      </c>
      <c r="H10" s="26">
        <v>0</v>
      </c>
      <c r="I10" s="26">
        <f>ROUND(ROUND(H10,2)*ROUND(G10,3),2)</f>
        <v>0</v>
      </c>
      <c r="O10">
        <f>(I10*21)/100</f>
        <v>0</v>
      </c>
      <c r="P10" t="s">
        <v>28</v>
      </c>
    </row>
    <row r="11" spans="1:5" ht="12.75">
      <c r="A11" s="27" t="s">
        <v>54</v>
      </c>
      <c r="E11" s="28" t="s">
        <v>318</v>
      </c>
    </row>
    <row r="12" spans="1:5" ht="63.75">
      <c r="A12" s="29" t="s">
        <v>56</v>
      </c>
      <c r="E12" s="30" t="s">
        <v>319</v>
      </c>
    </row>
    <row r="13" spans="1:5" ht="25.5">
      <c r="A13" t="s">
        <v>58</v>
      </c>
      <c r="E13" s="28" t="s">
        <v>129</v>
      </c>
    </row>
    <row r="14" spans="1:16" ht="12.75">
      <c r="A14" s="17" t="s">
        <v>49</v>
      </c>
      <c r="B14" s="22" t="s">
        <v>28</v>
      </c>
      <c r="C14" s="22" t="s">
        <v>124</v>
      </c>
      <c r="D14" s="17" t="s">
        <v>28</v>
      </c>
      <c r="E14" s="23" t="s">
        <v>125</v>
      </c>
      <c r="F14" s="24" t="s">
        <v>126</v>
      </c>
      <c r="G14" s="25">
        <v>24.15</v>
      </c>
      <c r="H14" s="26">
        <v>0</v>
      </c>
      <c r="I14" s="26">
        <f>ROUND(ROUND(H14,2)*ROUND(G14,3),2)</f>
        <v>0</v>
      </c>
      <c r="O14">
        <f>(I14*21)/100</f>
        <v>0</v>
      </c>
      <c r="P14" t="s">
        <v>28</v>
      </c>
    </row>
    <row r="15" spans="1:5" ht="25.5">
      <c r="A15" s="27" t="s">
        <v>54</v>
      </c>
      <c r="E15" s="28" t="s">
        <v>320</v>
      </c>
    </row>
    <row r="16" spans="1:5" ht="89.25">
      <c r="A16" s="29" t="s">
        <v>56</v>
      </c>
      <c r="E16" s="30" t="s">
        <v>321</v>
      </c>
    </row>
    <row r="17" spans="1:5" ht="25.5">
      <c r="A17" t="s">
        <v>58</v>
      </c>
      <c r="E17" s="28" t="s">
        <v>129</v>
      </c>
    </row>
    <row r="18" spans="1:18" ht="12.75" customHeight="1">
      <c r="A18" s="5" t="s">
        <v>47</v>
      </c>
      <c r="B18" s="5"/>
      <c r="C18" s="32" t="s">
        <v>33</v>
      </c>
      <c r="D18" s="5"/>
      <c r="E18" s="20" t="s">
        <v>135</v>
      </c>
      <c r="F18" s="5"/>
      <c r="G18" s="5"/>
      <c r="H18" s="5"/>
      <c r="I18" s="33">
        <f>0+Q18</f>
        <v>0</v>
      </c>
      <c r="O18">
        <f>0+R18</f>
        <v>0</v>
      </c>
      <c r="Q18">
        <f>0+I19+I23</f>
        <v>0</v>
      </c>
      <c r="R18">
        <f>0+O19+O23</f>
        <v>0</v>
      </c>
    </row>
    <row r="19" spans="1:16" ht="25.5">
      <c r="A19" s="17" t="s">
        <v>49</v>
      </c>
      <c r="B19" s="22" t="s">
        <v>27</v>
      </c>
      <c r="C19" s="22" t="s">
        <v>322</v>
      </c>
      <c r="D19" s="17" t="s">
        <v>51</v>
      </c>
      <c r="E19" s="23" t="s">
        <v>323</v>
      </c>
      <c r="F19" s="24" t="s">
        <v>161</v>
      </c>
      <c r="G19" s="25">
        <v>10.5</v>
      </c>
      <c r="H19" s="26">
        <v>0</v>
      </c>
      <c r="I19" s="26">
        <f>ROUND(ROUND(H19,2)*ROUND(G19,3),2)</f>
        <v>0</v>
      </c>
      <c r="O19">
        <f>(I19*21)/100</f>
        <v>0</v>
      </c>
      <c r="P19" t="s">
        <v>28</v>
      </c>
    </row>
    <row r="20" spans="1:5" ht="38.25">
      <c r="A20" s="27" t="s">
        <v>54</v>
      </c>
      <c r="E20" s="28" t="s">
        <v>204</v>
      </c>
    </row>
    <row r="21" spans="1:5" ht="89.25">
      <c r="A21" s="29" t="s">
        <v>56</v>
      </c>
      <c r="E21" s="30" t="s">
        <v>324</v>
      </c>
    </row>
    <row r="22" spans="1:5" ht="63.75">
      <c r="A22" t="s">
        <v>58</v>
      </c>
      <c r="E22" s="28" t="s">
        <v>141</v>
      </c>
    </row>
    <row r="23" spans="1:16" ht="25.5">
      <c r="A23" s="17" t="s">
        <v>49</v>
      </c>
      <c r="B23" s="22" t="s">
        <v>37</v>
      </c>
      <c r="C23" s="22" t="s">
        <v>206</v>
      </c>
      <c r="D23" s="17" t="s">
        <v>51</v>
      </c>
      <c r="E23" s="23" t="s">
        <v>207</v>
      </c>
      <c r="F23" s="24" t="s">
        <v>161</v>
      </c>
      <c r="G23" s="25">
        <v>10.5</v>
      </c>
      <c r="H23" s="26">
        <v>0</v>
      </c>
      <c r="I23" s="26">
        <f>ROUND(ROUND(H23,2)*ROUND(G23,3),2)</f>
        <v>0</v>
      </c>
      <c r="O23">
        <f>(I23*21)/100</f>
        <v>0</v>
      </c>
      <c r="P23" t="s">
        <v>28</v>
      </c>
    </row>
    <row r="24" spans="1:5" ht="38.25">
      <c r="A24" s="27" t="s">
        <v>54</v>
      </c>
      <c r="E24" s="28" t="s">
        <v>204</v>
      </c>
    </row>
    <row r="25" spans="1:5" ht="89.25">
      <c r="A25" s="29" t="s">
        <v>56</v>
      </c>
      <c r="E25" s="30" t="s">
        <v>325</v>
      </c>
    </row>
    <row r="26" spans="1:5" ht="63.75">
      <c r="A26" t="s">
        <v>58</v>
      </c>
      <c r="E26" s="28" t="s">
        <v>141</v>
      </c>
    </row>
    <row r="27" spans="1:18" ht="12.75" customHeight="1">
      <c r="A27" s="5" t="s">
        <v>47</v>
      </c>
      <c r="B27" s="5"/>
      <c r="C27" s="32" t="s">
        <v>39</v>
      </c>
      <c r="D27" s="5"/>
      <c r="E27" s="20" t="s">
        <v>229</v>
      </c>
      <c r="F27" s="5"/>
      <c r="G27" s="5"/>
      <c r="H27" s="5"/>
      <c r="I27" s="33">
        <f>0+Q27</f>
        <v>0</v>
      </c>
      <c r="O27">
        <f>0+R27</f>
        <v>0</v>
      </c>
      <c r="Q27">
        <f>0+I28+I32+I36</f>
        <v>0</v>
      </c>
      <c r="R27">
        <f>0+O28+O32+O36</f>
        <v>0</v>
      </c>
    </row>
    <row r="28" spans="1:16" ht="12.75">
      <c r="A28" s="17" t="s">
        <v>49</v>
      </c>
      <c r="B28" s="22" t="s">
        <v>39</v>
      </c>
      <c r="C28" s="22" t="s">
        <v>302</v>
      </c>
      <c r="D28" s="17" t="s">
        <v>51</v>
      </c>
      <c r="E28" s="23" t="s">
        <v>303</v>
      </c>
      <c r="F28" s="24" t="s">
        <v>190</v>
      </c>
      <c r="G28" s="25">
        <v>42</v>
      </c>
      <c r="H28" s="26">
        <v>0</v>
      </c>
      <c r="I28" s="26">
        <f>ROUND(ROUND(H28,2)*ROUND(G28,3),2)</f>
        <v>0</v>
      </c>
      <c r="O28">
        <f>(I28*21)/100</f>
        <v>0</v>
      </c>
      <c r="P28" t="s">
        <v>28</v>
      </c>
    </row>
    <row r="29" spans="1:5" ht="25.5">
      <c r="A29" s="27" t="s">
        <v>54</v>
      </c>
      <c r="E29" s="28" t="s">
        <v>226</v>
      </c>
    </row>
    <row r="30" spans="1:5" ht="89.25">
      <c r="A30" s="29" t="s">
        <v>56</v>
      </c>
      <c r="E30" s="30" t="s">
        <v>326</v>
      </c>
    </row>
    <row r="31" spans="1:5" ht="51">
      <c r="A31" t="s">
        <v>58</v>
      </c>
      <c r="E31" s="28" t="s">
        <v>237</v>
      </c>
    </row>
    <row r="32" spans="1:16" ht="12.75">
      <c r="A32" s="17" t="s">
        <v>49</v>
      </c>
      <c r="B32" s="22" t="s">
        <v>41</v>
      </c>
      <c r="C32" s="22" t="s">
        <v>305</v>
      </c>
      <c r="D32" s="17" t="s">
        <v>51</v>
      </c>
      <c r="E32" s="23" t="s">
        <v>306</v>
      </c>
      <c r="F32" s="24" t="s">
        <v>190</v>
      </c>
      <c r="G32" s="25">
        <v>32</v>
      </c>
      <c r="H32" s="26">
        <v>0</v>
      </c>
      <c r="I32" s="26">
        <f>ROUND(ROUND(H32,2)*ROUND(G32,3),2)</f>
        <v>0</v>
      </c>
      <c r="O32">
        <f>(I32*21)/100</f>
        <v>0</v>
      </c>
      <c r="P32" t="s">
        <v>28</v>
      </c>
    </row>
    <row r="33" spans="1:5" ht="25.5">
      <c r="A33" s="27" t="s">
        <v>54</v>
      </c>
      <c r="E33" s="28" t="s">
        <v>226</v>
      </c>
    </row>
    <row r="34" spans="1:5" ht="63.75">
      <c r="A34" s="29" t="s">
        <v>56</v>
      </c>
      <c r="E34" s="30" t="s">
        <v>327</v>
      </c>
    </row>
    <row r="35" spans="1:5" ht="165.75">
      <c r="A35" t="s">
        <v>58</v>
      </c>
      <c r="E35" s="28" t="s">
        <v>308</v>
      </c>
    </row>
    <row r="36" spans="1:16" ht="25.5">
      <c r="A36" s="17" t="s">
        <v>49</v>
      </c>
      <c r="B36" s="22" t="s">
        <v>81</v>
      </c>
      <c r="C36" s="22" t="s">
        <v>309</v>
      </c>
      <c r="D36" s="17" t="s">
        <v>51</v>
      </c>
      <c r="E36" s="23" t="s">
        <v>310</v>
      </c>
      <c r="F36" s="24" t="s">
        <v>190</v>
      </c>
      <c r="G36" s="25">
        <v>10</v>
      </c>
      <c r="H36" s="26">
        <v>0</v>
      </c>
      <c r="I36" s="26">
        <f>ROUND(ROUND(H36,2)*ROUND(G36,3),2)</f>
        <v>0</v>
      </c>
      <c r="O36">
        <f>(I36*21)/100</f>
        <v>0</v>
      </c>
      <c r="P36" t="s">
        <v>28</v>
      </c>
    </row>
    <row r="37" spans="1:5" ht="25.5">
      <c r="A37" s="27" t="s">
        <v>54</v>
      </c>
      <c r="E37" s="28" t="s">
        <v>226</v>
      </c>
    </row>
    <row r="38" spans="1:5" ht="25.5">
      <c r="A38" s="29" t="s">
        <v>56</v>
      </c>
      <c r="E38" s="30" t="s">
        <v>328</v>
      </c>
    </row>
    <row r="39" spans="1:5" ht="165.75">
      <c r="A39" t="s">
        <v>58</v>
      </c>
      <c r="E39" s="28" t="s">
        <v>308</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0+O9+O14+O23</f>
        <v>0</v>
      </c>
      <c r="P2" t="s">
        <v>27</v>
      </c>
    </row>
    <row r="3" spans="1:16" ht="15" customHeight="1">
      <c r="A3" t="s">
        <v>12</v>
      </c>
      <c r="B3" s="10" t="s">
        <v>14</v>
      </c>
      <c r="C3" s="37" t="s">
        <v>15</v>
      </c>
      <c r="D3" s="34"/>
      <c r="E3" s="11" t="s">
        <v>16</v>
      </c>
      <c r="F3" s="1"/>
      <c r="G3" s="8"/>
      <c r="H3" s="7" t="s">
        <v>329</v>
      </c>
      <c r="I3" s="31">
        <f>0+I9+I14+I23</f>
        <v>0</v>
      </c>
      <c r="O3" t="s">
        <v>24</v>
      </c>
      <c r="P3" t="s">
        <v>28</v>
      </c>
    </row>
    <row r="4" spans="1:16" ht="15" customHeight="1">
      <c r="A4" t="s">
        <v>17</v>
      </c>
      <c r="B4" s="10" t="s">
        <v>18</v>
      </c>
      <c r="C4" s="37" t="s">
        <v>192</v>
      </c>
      <c r="D4" s="34"/>
      <c r="E4" s="11" t="s">
        <v>193</v>
      </c>
      <c r="F4" s="38" t="s">
        <v>23</v>
      </c>
      <c r="G4" s="34"/>
      <c r="H4" s="9"/>
      <c r="I4" s="9"/>
      <c r="O4" t="s">
        <v>25</v>
      </c>
      <c r="P4" t="s">
        <v>28</v>
      </c>
    </row>
    <row r="5" spans="1:16" ht="12.75" customHeight="1">
      <c r="A5" t="s">
        <v>21</v>
      </c>
      <c r="B5" s="13" t="s">
        <v>22</v>
      </c>
      <c r="C5" s="39" t="s">
        <v>329</v>
      </c>
      <c r="D5" s="40"/>
      <c r="E5" s="14" t="s">
        <v>330</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f>
        <v>0</v>
      </c>
      <c r="R9">
        <f>0+O10</f>
        <v>0</v>
      </c>
    </row>
    <row r="10" spans="1:16" ht="12.75">
      <c r="A10" s="17" t="s">
        <v>49</v>
      </c>
      <c r="B10" s="22" t="s">
        <v>33</v>
      </c>
      <c r="C10" s="22" t="s">
        <v>124</v>
      </c>
      <c r="D10" s="17" t="s">
        <v>28</v>
      </c>
      <c r="E10" s="23" t="s">
        <v>125</v>
      </c>
      <c r="F10" s="24" t="s">
        <v>126</v>
      </c>
      <c r="G10" s="25">
        <v>62.89</v>
      </c>
      <c r="H10" s="26">
        <v>0</v>
      </c>
      <c r="I10" s="26">
        <f>ROUND(ROUND(H10,2)*ROUND(G10,3),2)</f>
        <v>0</v>
      </c>
      <c r="O10">
        <f>(I10*21)/100</f>
        <v>0</v>
      </c>
      <c r="P10" t="s">
        <v>28</v>
      </c>
    </row>
    <row r="11" spans="1:5" ht="12.75">
      <c r="A11" s="27" t="s">
        <v>54</v>
      </c>
      <c r="E11" s="28" t="s">
        <v>331</v>
      </c>
    </row>
    <row r="12" spans="1:5" ht="165.75">
      <c r="A12" s="29" t="s">
        <v>56</v>
      </c>
      <c r="E12" s="30" t="s">
        <v>332</v>
      </c>
    </row>
    <row r="13" spans="1:5" ht="25.5">
      <c r="A13" t="s">
        <v>58</v>
      </c>
      <c r="E13" s="28" t="s">
        <v>129</v>
      </c>
    </row>
    <row r="14" spans="1:18" ht="12.75" customHeight="1">
      <c r="A14" s="5" t="s">
        <v>47</v>
      </c>
      <c r="B14" s="5"/>
      <c r="C14" s="32" t="s">
        <v>33</v>
      </c>
      <c r="D14" s="5"/>
      <c r="E14" s="20" t="s">
        <v>135</v>
      </c>
      <c r="F14" s="5"/>
      <c r="G14" s="5"/>
      <c r="H14" s="5"/>
      <c r="I14" s="33">
        <f>0+Q14</f>
        <v>0</v>
      </c>
      <c r="O14">
        <f>0+R14</f>
        <v>0</v>
      </c>
      <c r="Q14">
        <f>0+I15+I19</f>
        <v>0</v>
      </c>
      <c r="R14">
        <f>0+O15+O19</f>
        <v>0</v>
      </c>
    </row>
    <row r="15" spans="1:16" ht="25.5">
      <c r="A15" s="17" t="s">
        <v>49</v>
      </c>
      <c r="B15" s="22" t="s">
        <v>28</v>
      </c>
      <c r="C15" s="22" t="s">
        <v>333</v>
      </c>
      <c r="D15" s="17" t="s">
        <v>51</v>
      </c>
      <c r="E15" s="23" t="s">
        <v>334</v>
      </c>
      <c r="F15" s="24" t="s">
        <v>138</v>
      </c>
      <c r="G15" s="25">
        <v>77.65</v>
      </c>
      <c r="H15" s="26">
        <v>0</v>
      </c>
      <c r="I15" s="26">
        <f>ROUND(ROUND(H15,2)*ROUND(G15,3),2)</f>
        <v>0</v>
      </c>
      <c r="O15">
        <f>(I15*21)/100</f>
        <v>0</v>
      </c>
      <c r="P15" t="s">
        <v>28</v>
      </c>
    </row>
    <row r="16" spans="1:5" ht="38.25">
      <c r="A16" s="27" t="s">
        <v>54</v>
      </c>
      <c r="E16" s="28" t="s">
        <v>204</v>
      </c>
    </row>
    <row r="17" spans="1:5" ht="89.25">
      <c r="A17" s="29" t="s">
        <v>56</v>
      </c>
      <c r="E17" s="30" t="s">
        <v>335</v>
      </c>
    </row>
    <row r="18" spans="1:5" ht="63.75">
      <c r="A18" t="s">
        <v>58</v>
      </c>
      <c r="E18" s="28" t="s">
        <v>141</v>
      </c>
    </row>
    <row r="19" spans="1:16" ht="25.5">
      <c r="A19" s="17" t="s">
        <v>49</v>
      </c>
      <c r="B19" s="22" t="s">
        <v>27</v>
      </c>
      <c r="C19" s="22" t="s">
        <v>209</v>
      </c>
      <c r="D19" s="17" t="s">
        <v>51</v>
      </c>
      <c r="E19" s="23" t="s">
        <v>210</v>
      </c>
      <c r="F19" s="24" t="s">
        <v>138</v>
      </c>
      <c r="G19" s="25">
        <v>151.23</v>
      </c>
      <c r="H19" s="26">
        <v>0</v>
      </c>
      <c r="I19" s="26">
        <f>ROUND(ROUND(H19,2)*ROUND(G19,3),2)</f>
        <v>0</v>
      </c>
      <c r="O19">
        <f>(I19*21)/100</f>
        <v>0</v>
      </c>
      <c r="P19" t="s">
        <v>28</v>
      </c>
    </row>
    <row r="20" spans="1:5" ht="38.25">
      <c r="A20" s="27" t="s">
        <v>54</v>
      </c>
      <c r="E20" s="28" t="s">
        <v>204</v>
      </c>
    </row>
    <row r="21" spans="1:5" ht="89.25">
      <c r="A21" s="29" t="s">
        <v>56</v>
      </c>
      <c r="E21" s="30" t="s">
        <v>336</v>
      </c>
    </row>
    <row r="22" spans="1:5" ht="63.75">
      <c r="A22" t="s">
        <v>58</v>
      </c>
      <c r="E22" s="28" t="s">
        <v>141</v>
      </c>
    </row>
    <row r="23" spans="1:18" ht="12.75" customHeight="1">
      <c r="A23" s="5" t="s">
        <v>47</v>
      </c>
      <c r="B23" s="5"/>
      <c r="C23" s="32" t="s">
        <v>44</v>
      </c>
      <c r="D23" s="5"/>
      <c r="E23" s="20" t="s">
        <v>142</v>
      </c>
      <c r="F23" s="5"/>
      <c r="G23" s="5"/>
      <c r="H23" s="5"/>
      <c r="I23" s="33">
        <f>0+Q23</f>
        <v>0</v>
      </c>
      <c r="O23">
        <f>0+R23</f>
        <v>0</v>
      </c>
      <c r="Q23">
        <f>0+I24+I28+I32</f>
        <v>0</v>
      </c>
      <c r="R23">
        <f>0+O24+O28+O32</f>
        <v>0</v>
      </c>
    </row>
    <row r="24" spans="1:16" ht="12.75">
      <c r="A24" s="17" t="s">
        <v>49</v>
      </c>
      <c r="B24" s="22" t="s">
        <v>37</v>
      </c>
      <c r="C24" s="22" t="s">
        <v>337</v>
      </c>
      <c r="D24" s="17" t="s">
        <v>51</v>
      </c>
      <c r="E24" s="23" t="s">
        <v>338</v>
      </c>
      <c r="F24" s="24" t="s">
        <v>138</v>
      </c>
      <c r="G24" s="25">
        <v>77.65</v>
      </c>
      <c r="H24" s="26">
        <v>0</v>
      </c>
      <c r="I24" s="26">
        <f>ROUND(ROUND(H24,2)*ROUND(G24,3),2)</f>
        <v>0</v>
      </c>
      <c r="O24">
        <f>(I24*21)/100</f>
        <v>0</v>
      </c>
      <c r="P24" t="s">
        <v>28</v>
      </c>
    </row>
    <row r="25" spans="1:5" ht="25.5">
      <c r="A25" s="27" t="s">
        <v>54</v>
      </c>
      <c r="E25" s="28" t="s">
        <v>226</v>
      </c>
    </row>
    <row r="26" spans="1:5" ht="63.75">
      <c r="A26" s="29" t="s">
        <v>56</v>
      </c>
      <c r="E26" s="30" t="s">
        <v>339</v>
      </c>
    </row>
    <row r="27" spans="1:5" ht="51">
      <c r="A27" t="s">
        <v>58</v>
      </c>
      <c r="E27" s="28" t="s">
        <v>340</v>
      </c>
    </row>
    <row r="28" spans="1:16" ht="12.75">
      <c r="A28" s="17" t="s">
        <v>49</v>
      </c>
      <c r="B28" s="22" t="s">
        <v>39</v>
      </c>
      <c r="C28" s="22" t="s">
        <v>341</v>
      </c>
      <c r="D28" s="17" t="s">
        <v>51</v>
      </c>
      <c r="E28" s="23" t="s">
        <v>342</v>
      </c>
      <c r="F28" s="24" t="s">
        <v>138</v>
      </c>
      <c r="G28" s="25">
        <v>128.03</v>
      </c>
      <c r="H28" s="26">
        <v>0</v>
      </c>
      <c r="I28" s="26">
        <f>ROUND(ROUND(H28,2)*ROUND(G28,3),2)</f>
        <v>0</v>
      </c>
      <c r="O28">
        <f>(I28*21)/100</f>
        <v>0</v>
      </c>
      <c r="P28" t="s">
        <v>28</v>
      </c>
    </row>
    <row r="29" spans="1:5" ht="25.5">
      <c r="A29" s="27" t="s">
        <v>54</v>
      </c>
      <c r="E29" s="28" t="s">
        <v>226</v>
      </c>
    </row>
    <row r="30" spans="1:5" ht="191.25">
      <c r="A30" s="29" t="s">
        <v>56</v>
      </c>
      <c r="E30" s="30" t="s">
        <v>343</v>
      </c>
    </row>
    <row r="31" spans="1:5" ht="51">
      <c r="A31" t="s">
        <v>58</v>
      </c>
      <c r="E31" s="28" t="s">
        <v>340</v>
      </c>
    </row>
    <row r="32" spans="1:16" ht="12.75">
      <c r="A32" s="17" t="s">
        <v>49</v>
      </c>
      <c r="B32" s="22" t="s">
        <v>41</v>
      </c>
      <c r="C32" s="22" t="s">
        <v>344</v>
      </c>
      <c r="D32" s="17" t="s">
        <v>51</v>
      </c>
      <c r="E32" s="23" t="s">
        <v>345</v>
      </c>
      <c r="F32" s="24" t="s">
        <v>138</v>
      </c>
      <c r="G32" s="25">
        <v>8.2</v>
      </c>
      <c r="H32" s="26">
        <v>0</v>
      </c>
      <c r="I32" s="26">
        <f>ROUND(ROUND(H32,2)*ROUND(G32,3),2)</f>
        <v>0</v>
      </c>
      <c r="O32">
        <f>(I32*21)/100</f>
        <v>0</v>
      </c>
      <c r="P32" t="s">
        <v>28</v>
      </c>
    </row>
    <row r="33" spans="1:5" ht="25.5">
      <c r="A33" s="27" t="s">
        <v>54</v>
      </c>
      <c r="E33" s="28" t="s">
        <v>226</v>
      </c>
    </row>
    <row r="34" spans="1:5" ht="76.5">
      <c r="A34" s="29" t="s">
        <v>56</v>
      </c>
      <c r="E34" s="30" t="s">
        <v>346</v>
      </c>
    </row>
    <row r="35" spans="1:5" ht="51">
      <c r="A35" t="s">
        <v>58</v>
      </c>
      <c r="E35" s="28" t="s">
        <v>340</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27</v>
      </c>
    </row>
    <row r="2" spans="2:16" ht="24.95" customHeight="1">
      <c r="B2" s="1"/>
      <c r="C2" s="1"/>
      <c r="D2" s="1"/>
      <c r="E2" s="2" t="s">
        <v>13</v>
      </c>
      <c r="F2" s="1"/>
      <c r="G2" s="1"/>
      <c r="H2" s="5"/>
      <c r="I2" s="5"/>
      <c r="O2">
        <f>0+O9+O18+O35+O40+O57</f>
        <v>0</v>
      </c>
      <c r="P2" t="s">
        <v>27</v>
      </c>
    </row>
    <row r="3" spans="1:16" ht="15" customHeight="1">
      <c r="A3" t="s">
        <v>12</v>
      </c>
      <c r="B3" s="10" t="s">
        <v>14</v>
      </c>
      <c r="C3" s="37" t="s">
        <v>15</v>
      </c>
      <c r="D3" s="34"/>
      <c r="E3" s="11" t="s">
        <v>16</v>
      </c>
      <c r="F3" s="1"/>
      <c r="G3" s="8"/>
      <c r="H3" s="7" t="s">
        <v>347</v>
      </c>
      <c r="I3" s="31">
        <f>0+I9+I18+I35+I40+I57</f>
        <v>0</v>
      </c>
      <c r="O3" t="s">
        <v>24</v>
      </c>
      <c r="P3" t="s">
        <v>28</v>
      </c>
    </row>
    <row r="4" spans="1:16" ht="15" customHeight="1">
      <c r="A4" t="s">
        <v>17</v>
      </c>
      <c r="B4" s="10" t="s">
        <v>18</v>
      </c>
      <c r="C4" s="37" t="s">
        <v>192</v>
      </c>
      <c r="D4" s="34"/>
      <c r="E4" s="11" t="s">
        <v>193</v>
      </c>
      <c r="F4" s="38" t="s">
        <v>23</v>
      </c>
      <c r="G4" s="34"/>
      <c r="H4" s="9"/>
      <c r="I4" s="9"/>
      <c r="O4" t="s">
        <v>25</v>
      </c>
      <c r="P4" t="s">
        <v>28</v>
      </c>
    </row>
    <row r="5" spans="1:16" ht="12.75" customHeight="1">
      <c r="A5" t="s">
        <v>21</v>
      </c>
      <c r="B5" s="13" t="s">
        <v>22</v>
      </c>
      <c r="C5" s="39" t="s">
        <v>347</v>
      </c>
      <c r="D5" s="40"/>
      <c r="E5" s="14" t="s">
        <v>348</v>
      </c>
      <c r="F5" s="13"/>
      <c r="G5" s="13"/>
      <c r="H5" s="5"/>
      <c r="I5" s="5"/>
      <c r="O5" t="s">
        <v>26</v>
      </c>
      <c r="P5" t="s">
        <v>28</v>
      </c>
    </row>
    <row r="6" spans="1:9" ht="12.75" customHeight="1">
      <c r="A6" s="41" t="s">
        <v>30</v>
      </c>
      <c r="B6" s="41" t="s">
        <v>32</v>
      </c>
      <c r="C6" s="41" t="s">
        <v>34</v>
      </c>
      <c r="D6" s="41" t="s">
        <v>35</v>
      </c>
      <c r="E6" s="41" t="s">
        <v>36</v>
      </c>
      <c r="F6" s="41" t="s">
        <v>38</v>
      </c>
      <c r="G6" s="41" t="s">
        <v>40</v>
      </c>
      <c r="H6" s="41" t="s">
        <v>42</v>
      </c>
      <c r="I6" s="41"/>
    </row>
    <row r="7" spans="1:9" ht="12.75" customHeight="1">
      <c r="A7" s="41"/>
      <c r="B7" s="41"/>
      <c r="C7" s="41"/>
      <c r="D7" s="41"/>
      <c r="E7" s="41"/>
      <c r="F7" s="41"/>
      <c r="G7" s="41"/>
      <c r="H7" s="12" t="s">
        <v>43</v>
      </c>
      <c r="I7" s="12" t="s">
        <v>45</v>
      </c>
    </row>
    <row r="8" spans="1:9" ht="12.75" customHeight="1">
      <c r="A8" s="12" t="s">
        <v>31</v>
      </c>
      <c r="B8" s="12" t="s">
        <v>33</v>
      </c>
      <c r="C8" s="12" t="s">
        <v>28</v>
      </c>
      <c r="D8" s="12" t="s">
        <v>27</v>
      </c>
      <c r="E8" s="12" t="s">
        <v>37</v>
      </c>
      <c r="F8" s="12" t="s">
        <v>39</v>
      </c>
      <c r="G8" s="12" t="s">
        <v>41</v>
      </c>
      <c r="H8" s="12" t="s">
        <v>44</v>
      </c>
      <c r="I8" s="12" t="s">
        <v>46</v>
      </c>
    </row>
    <row r="9" spans="1:18" ht="12.75" customHeight="1">
      <c r="A9" s="18" t="s">
        <v>47</v>
      </c>
      <c r="B9" s="18"/>
      <c r="C9" s="19" t="s">
        <v>31</v>
      </c>
      <c r="D9" s="18"/>
      <c r="E9" s="20" t="s">
        <v>48</v>
      </c>
      <c r="F9" s="18"/>
      <c r="G9" s="18"/>
      <c r="H9" s="18"/>
      <c r="I9" s="21">
        <f>0+Q9</f>
        <v>0</v>
      </c>
      <c r="O9">
        <f>0+R9</f>
        <v>0</v>
      </c>
      <c r="Q9">
        <f>0+I10+I14</f>
        <v>0</v>
      </c>
      <c r="R9">
        <f>0+O10+O14</f>
        <v>0</v>
      </c>
    </row>
    <row r="10" spans="1:16" ht="12.75">
      <c r="A10" s="17" t="s">
        <v>49</v>
      </c>
      <c r="B10" s="22" t="s">
        <v>33</v>
      </c>
      <c r="C10" s="22" t="s">
        <v>124</v>
      </c>
      <c r="D10" s="17" t="s">
        <v>33</v>
      </c>
      <c r="E10" s="23" t="s">
        <v>125</v>
      </c>
      <c r="F10" s="24" t="s">
        <v>126</v>
      </c>
      <c r="G10" s="25">
        <v>290.253</v>
      </c>
      <c r="H10" s="26">
        <v>0</v>
      </c>
      <c r="I10" s="26">
        <f>ROUND(ROUND(H10,2)*ROUND(G10,3),2)</f>
        <v>0</v>
      </c>
      <c r="O10">
        <f>(I10*21)/100</f>
        <v>0</v>
      </c>
      <c r="P10" t="s">
        <v>28</v>
      </c>
    </row>
    <row r="11" spans="1:5" ht="12.75">
      <c r="A11" s="27" t="s">
        <v>54</v>
      </c>
      <c r="E11" s="28" t="s">
        <v>349</v>
      </c>
    </row>
    <row r="12" spans="1:5" ht="293.25">
      <c r="A12" s="29" t="s">
        <v>56</v>
      </c>
      <c r="E12" s="30" t="s">
        <v>350</v>
      </c>
    </row>
    <row r="13" spans="1:5" ht="25.5">
      <c r="A13" t="s">
        <v>58</v>
      </c>
      <c r="E13" s="28" t="s">
        <v>129</v>
      </c>
    </row>
    <row r="14" spans="1:16" ht="12.75">
      <c r="A14" s="17" t="s">
        <v>49</v>
      </c>
      <c r="B14" s="22" t="s">
        <v>28</v>
      </c>
      <c r="C14" s="22" t="s">
        <v>124</v>
      </c>
      <c r="D14" s="17" t="s">
        <v>28</v>
      </c>
      <c r="E14" s="23" t="s">
        <v>125</v>
      </c>
      <c r="F14" s="24" t="s">
        <v>126</v>
      </c>
      <c r="G14" s="25">
        <v>12.415</v>
      </c>
      <c r="H14" s="26">
        <v>0</v>
      </c>
      <c r="I14" s="26">
        <f>ROUND(ROUND(H14,2)*ROUND(G14,3),2)</f>
        <v>0</v>
      </c>
      <c r="O14">
        <f>(I14*21)/100</f>
        <v>0</v>
      </c>
      <c r="P14" t="s">
        <v>28</v>
      </c>
    </row>
    <row r="15" spans="1:5" ht="12.75">
      <c r="A15" s="27" t="s">
        <v>54</v>
      </c>
      <c r="E15" s="28" t="s">
        <v>351</v>
      </c>
    </row>
    <row r="16" spans="1:5" ht="216.75">
      <c r="A16" s="29" t="s">
        <v>56</v>
      </c>
      <c r="E16" s="30" t="s">
        <v>352</v>
      </c>
    </row>
    <row r="17" spans="1:5" ht="25.5">
      <c r="A17" t="s">
        <v>58</v>
      </c>
      <c r="E17" s="28" t="s">
        <v>129</v>
      </c>
    </row>
    <row r="18" spans="1:18" ht="12.75" customHeight="1">
      <c r="A18" s="5" t="s">
        <v>47</v>
      </c>
      <c r="B18" s="5"/>
      <c r="C18" s="32" t="s">
        <v>33</v>
      </c>
      <c r="D18" s="5"/>
      <c r="E18" s="20" t="s">
        <v>135</v>
      </c>
      <c r="F18" s="5"/>
      <c r="G18" s="5"/>
      <c r="H18" s="5"/>
      <c r="I18" s="33">
        <f>0+Q18</f>
        <v>0</v>
      </c>
      <c r="O18">
        <f>0+R18</f>
        <v>0</v>
      </c>
      <c r="Q18">
        <f>0+I19+I23+I27+I31</f>
        <v>0</v>
      </c>
      <c r="R18">
        <f>0+O19+O23+O27+O31</f>
        <v>0</v>
      </c>
    </row>
    <row r="19" spans="1:16" ht="25.5">
      <c r="A19" s="17" t="s">
        <v>49</v>
      </c>
      <c r="B19" s="22" t="s">
        <v>27</v>
      </c>
      <c r="C19" s="22" t="s">
        <v>353</v>
      </c>
      <c r="D19" s="17" t="s">
        <v>51</v>
      </c>
      <c r="E19" s="23" t="s">
        <v>354</v>
      </c>
      <c r="F19" s="24" t="s">
        <v>161</v>
      </c>
      <c r="G19" s="25">
        <v>14.256</v>
      </c>
      <c r="H19" s="26">
        <v>0</v>
      </c>
      <c r="I19" s="26">
        <f>ROUND(ROUND(H19,2)*ROUND(G19,3),2)</f>
        <v>0</v>
      </c>
      <c r="O19">
        <f>(I19*21)/100</f>
        <v>0</v>
      </c>
      <c r="P19" t="s">
        <v>28</v>
      </c>
    </row>
    <row r="20" spans="1:5" ht="38.25">
      <c r="A20" s="27" t="s">
        <v>54</v>
      </c>
      <c r="E20" s="28" t="s">
        <v>204</v>
      </c>
    </row>
    <row r="21" spans="1:5" ht="293.25">
      <c r="A21" s="29" t="s">
        <v>56</v>
      </c>
      <c r="E21" s="30" t="s">
        <v>355</v>
      </c>
    </row>
    <row r="22" spans="1:5" ht="318.75">
      <c r="A22" t="s">
        <v>58</v>
      </c>
      <c r="E22" s="28" t="s">
        <v>356</v>
      </c>
    </row>
    <row r="23" spans="1:16" ht="25.5">
      <c r="A23" s="17" t="s">
        <v>49</v>
      </c>
      <c r="B23" s="22" t="s">
        <v>37</v>
      </c>
      <c r="C23" s="22" t="s">
        <v>357</v>
      </c>
      <c r="D23" s="17" t="s">
        <v>51</v>
      </c>
      <c r="E23" s="23" t="s">
        <v>358</v>
      </c>
      <c r="F23" s="24" t="s">
        <v>161</v>
      </c>
      <c r="G23" s="25">
        <v>138.44</v>
      </c>
      <c r="H23" s="26">
        <v>0</v>
      </c>
      <c r="I23" s="26">
        <f>ROUND(ROUND(H23,2)*ROUND(G23,3),2)</f>
        <v>0</v>
      </c>
      <c r="O23">
        <f>(I23*21)/100</f>
        <v>0</v>
      </c>
      <c r="P23" t="s">
        <v>28</v>
      </c>
    </row>
    <row r="24" spans="1:5" ht="38.25">
      <c r="A24" s="27" t="s">
        <v>54</v>
      </c>
      <c r="E24" s="28" t="s">
        <v>204</v>
      </c>
    </row>
    <row r="25" spans="1:5" ht="178.5">
      <c r="A25" s="29" t="s">
        <v>56</v>
      </c>
      <c r="E25" s="30" t="s">
        <v>359</v>
      </c>
    </row>
    <row r="26" spans="1:5" ht="318.75">
      <c r="A26" t="s">
        <v>58</v>
      </c>
      <c r="E26" s="28" t="s">
        <v>356</v>
      </c>
    </row>
    <row r="27" spans="1:16" ht="12.75">
      <c r="A27" s="17" t="s">
        <v>49</v>
      </c>
      <c r="B27" s="22" t="s">
        <v>39</v>
      </c>
      <c r="C27" s="22" t="s">
        <v>360</v>
      </c>
      <c r="D27" s="17" t="s">
        <v>51</v>
      </c>
      <c r="E27" s="23" t="s">
        <v>361</v>
      </c>
      <c r="F27" s="24" t="s">
        <v>161</v>
      </c>
      <c r="G27" s="25">
        <v>39.796</v>
      </c>
      <c r="H27" s="26">
        <v>0</v>
      </c>
      <c r="I27" s="26">
        <f>ROUND(ROUND(H27,2)*ROUND(G27,3),2)</f>
        <v>0</v>
      </c>
      <c r="O27">
        <f>(I27*21)/100</f>
        <v>0</v>
      </c>
      <c r="P27" t="s">
        <v>28</v>
      </c>
    </row>
    <row r="28" spans="1:5" ht="12.75">
      <c r="A28" s="27" t="s">
        <v>54</v>
      </c>
      <c r="E28" s="28" t="s">
        <v>362</v>
      </c>
    </row>
    <row r="29" spans="1:5" ht="306">
      <c r="A29" s="29" t="s">
        <v>56</v>
      </c>
      <c r="E29" s="30" t="s">
        <v>363</v>
      </c>
    </row>
    <row r="30" spans="1:5" ht="229.5">
      <c r="A30" t="s">
        <v>58</v>
      </c>
      <c r="E30" s="28" t="s">
        <v>364</v>
      </c>
    </row>
    <row r="31" spans="1:16" ht="12.75">
      <c r="A31" s="17" t="s">
        <v>49</v>
      </c>
      <c r="B31" s="22" t="s">
        <v>41</v>
      </c>
      <c r="C31" s="22" t="s">
        <v>365</v>
      </c>
      <c r="D31" s="17" t="s">
        <v>51</v>
      </c>
      <c r="E31" s="23" t="s">
        <v>366</v>
      </c>
      <c r="F31" s="24" t="s">
        <v>161</v>
      </c>
      <c r="G31" s="25">
        <v>15.61</v>
      </c>
      <c r="H31" s="26">
        <v>0</v>
      </c>
      <c r="I31" s="26">
        <f>ROUND(ROUND(H31,2)*ROUND(G31,3),2)</f>
        <v>0</v>
      </c>
      <c r="O31">
        <f>(I31*21)/100</f>
        <v>0</v>
      </c>
      <c r="P31" t="s">
        <v>28</v>
      </c>
    </row>
    <row r="32" spans="1:5" ht="12.75">
      <c r="A32" s="27" t="s">
        <v>54</v>
      </c>
      <c r="E32" s="28" t="s">
        <v>362</v>
      </c>
    </row>
    <row r="33" spans="1:5" ht="127.5">
      <c r="A33" s="29" t="s">
        <v>56</v>
      </c>
      <c r="E33" s="30" t="s">
        <v>367</v>
      </c>
    </row>
    <row r="34" spans="1:5" ht="293.25">
      <c r="A34" t="s">
        <v>58</v>
      </c>
      <c r="E34" s="28" t="s">
        <v>368</v>
      </c>
    </row>
    <row r="35" spans="1:18" ht="12.75" customHeight="1">
      <c r="A35" s="5" t="s">
        <v>47</v>
      </c>
      <c r="B35" s="5"/>
      <c r="C35" s="32" t="s">
        <v>28</v>
      </c>
      <c r="D35" s="5"/>
      <c r="E35" s="20" t="s">
        <v>223</v>
      </c>
      <c r="F35" s="5"/>
      <c r="G35" s="5"/>
      <c r="H35" s="5"/>
      <c r="I35" s="33">
        <f>0+Q35</f>
        <v>0</v>
      </c>
      <c r="O35">
        <f>0+R35</f>
        <v>0</v>
      </c>
      <c r="Q35">
        <f>0+I36</f>
        <v>0</v>
      </c>
      <c r="R35">
        <f>0+O36</f>
        <v>0</v>
      </c>
    </row>
    <row r="36" spans="1:16" ht="12.75">
      <c r="A36" s="17" t="s">
        <v>49</v>
      </c>
      <c r="B36" s="22" t="s">
        <v>81</v>
      </c>
      <c r="C36" s="22" t="s">
        <v>369</v>
      </c>
      <c r="D36" s="17" t="s">
        <v>51</v>
      </c>
      <c r="E36" s="23" t="s">
        <v>370</v>
      </c>
      <c r="F36" s="24" t="s">
        <v>138</v>
      </c>
      <c r="G36" s="25">
        <v>145</v>
      </c>
      <c r="H36" s="26">
        <v>0</v>
      </c>
      <c r="I36" s="26">
        <f>ROUND(ROUND(H36,2)*ROUND(G36,3),2)</f>
        <v>0</v>
      </c>
      <c r="O36">
        <f>(I36*21)/100</f>
        <v>0</v>
      </c>
      <c r="P36" t="s">
        <v>28</v>
      </c>
    </row>
    <row r="37" spans="1:5" ht="153">
      <c r="A37" s="27" t="s">
        <v>54</v>
      </c>
      <c r="E37" s="28" t="s">
        <v>371</v>
      </c>
    </row>
    <row r="38" spans="1:5" ht="76.5">
      <c r="A38" s="29" t="s">
        <v>56</v>
      </c>
      <c r="E38" s="30" t="s">
        <v>372</v>
      </c>
    </row>
    <row r="39" spans="1:5" ht="165.75">
      <c r="A39" t="s">
        <v>58</v>
      </c>
      <c r="E39" s="28" t="s">
        <v>373</v>
      </c>
    </row>
    <row r="40" spans="1:18" ht="12.75" customHeight="1">
      <c r="A40" s="5" t="s">
        <v>47</v>
      </c>
      <c r="B40" s="5"/>
      <c r="C40" s="32" t="s">
        <v>86</v>
      </c>
      <c r="D40" s="5"/>
      <c r="E40" s="20" t="s">
        <v>374</v>
      </c>
      <c r="F40" s="5"/>
      <c r="G40" s="5"/>
      <c r="H40" s="5"/>
      <c r="I40" s="33">
        <f>0+Q40</f>
        <v>0</v>
      </c>
      <c r="O40">
        <f>0+R40</f>
        <v>0</v>
      </c>
      <c r="Q40">
        <f>0+I41+I45+I49+I53</f>
        <v>0</v>
      </c>
      <c r="R40">
        <f>0+O41+O45+O49+O53</f>
        <v>0</v>
      </c>
    </row>
    <row r="41" spans="1:16" ht="12.75">
      <c r="A41" s="17" t="s">
        <v>49</v>
      </c>
      <c r="B41" s="22" t="s">
        <v>86</v>
      </c>
      <c r="C41" s="22" t="s">
        <v>375</v>
      </c>
      <c r="D41" s="17" t="s">
        <v>51</v>
      </c>
      <c r="E41" s="23" t="s">
        <v>376</v>
      </c>
      <c r="F41" s="24" t="s">
        <v>138</v>
      </c>
      <c r="G41" s="25">
        <v>76.1</v>
      </c>
      <c r="H41" s="26">
        <v>0</v>
      </c>
      <c r="I41" s="26">
        <f>ROUND(ROUND(H41,2)*ROUND(G41,3),2)</f>
        <v>0</v>
      </c>
      <c r="O41">
        <f>(I41*21)/100</f>
        <v>0</v>
      </c>
      <c r="P41" t="s">
        <v>28</v>
      </c>
    </row>
    <row r="42" spans="1:5" ht="12.75">
      <c r="A42" s="27" t="s">
        <v>54</v>
      </c>
      <c r="E42" s="28" t="s">
        <v>377</v>
      </c>
    </row>
    <row r="43" spans="1:5" ht="102">
      <c r="A43" s="29" t="s">
        <v>56</v>
      </c>
      <c r="E43" s="30" t="s">
        <v>378</v>
      </c>
    </row>
    <row r="44" spans="1:5" ht="255">
      <c r="A44" t="s">
        <v>58</v>
      </c>
      <c r="E44" s="28" t="s">
        <v>379</v>
      </c>
    </row>
    <row r="45" spans="1:16" ht="12.75">
      <c r="A45" s="17" t="s">
        <v>49</v>
      </c>
      <c r="B45" s="22" t="s">
        <v>44</v>
      </c>
      <c r="C45" s="22" t="s">
        <v>380</v>
      </c>
      <c r="D45" s="17" t="s">
        <v>51</v>
      </c>
      <c r="E45" s="23" t="s">
        <v>381</v>
      </c>
      <c r="F45" s="24" t="s">
        <v>73</v>
      </c>
      <c r="G45" s="25">
        <v>2</v>
      </c>
      <c r="H45" s="26">
        <v>0</v>
      </c>
      <c r="I45" s="26">
        <f>ROUND(ROUND(H45,2)*ROUND(G45,3),2)</f>
        <v>0</v>
      </c>
      <c r="O45">
        <f>(I45*21)/100</f>
        <v>0</v>
      </c>
      <c r="P45" t="s">
        <v>28</v>
      </c>
    </row>
    <row r="46" spans="1:5" ht="12.75">
      <c r="A46" s="27" t="s">
        <v>54</v>
      </c>
      <c r="E46" s="28" t="s">
        <v>51</v>
      </c>
    </row>
    <row r="47" spans="1:5" ht="63.75">
      <c r="A47" s="29" t="s">
        <v>56</v>
      </c>
      <c r="E47" s="30" t="s">
        <v>382</v>
      </c>
    </row>
    <row r="48" spans="1:5" ht="255">
      <c r="A48" t="s">
        <v>58</v>
      </c>
      <c r="E48" s="28" t="s">
        <v>383</v>
      </c>
    </row>
    <row r="49" spans="1:16" ht="12.75">
      <c r="A49" s="17" t="s">
        <v>49</v>
      </c>
      <c r="B49" s="22" t="s">
        <v>46</v>
      </c>
      <c r="C49" s="22" t="s">
        <v>384</v>
      </c>
      <c r="D49" s="17" t="s">
        <v>51</v>
      </c>
      <c r="E49" s="23" t="s">
        <v>385</v>
      </c>
      <c r="F49" s="24" t="s">
        <v>73</v>
      </c>
      <c r="G49" s="25">
        <v>5</v>
      </c>
      <c r="H49" s="26">
        <v>0</v>
      </c>
      <c r="I49" s="26">
        <f>ROUND(ROUND(H49,2)*ROUND(G49,3),2)</f>
        <v>0</v>
      </c>
      <c r="O49">
        <f>(I49*21)/100</f>
        <v>0</v>
      </c>
      <c r="P49" t="s">
        <v>28</v>
      </c>
    </row>
    <row r="50" spans="1:5" ht="12.75">
      <c r="A50" s="27" t="s">
        <v>54</v>
      </c>
      <c r="E50" s="28" t="s">
        <v>51</v>
      </c>
    </row>
    <row r="51" spans="1:5" ht="165.75">
      <c r="A51" s="29" t="s">
        <v>56</v>
      </c>
      <c r="E51" s="30" t="s">
        <v>386</v>
      </c>
    </row>
    <row r="52" spans="1:5" ht="76.5">
      <c r="A52" t="s">
        <v>58</v>
      </c>
      <c r="E52" s="28" t="s">
        <v>387</v>
      </c>
    </row>
    <row r="53" spans="1:16" ht="12.75">
      <c r="A53" s="17" t="s">
        <v>49</v>
      </c>
      <c r="B53" s="22" t="s">
        <v>97</v>
      </c>
      <c r="C53" s="22" t="s">
        <v>388</v>
      </c>
      <c r="D53" s="17" t="s">
        <v>51</v>
      </c>
      <c r="E53" s="23" t="s">
        <v>389</v>
      </c>
      <c r="F53" s="24" t="s">
        <v>73</v>
      </c>
      <c r="G53" s="25">
        <v>2</v>
      </c>
      <c r="H53" s="26">
        <v>0</v>
      </c>
      <c r="I53" s="26">
        <f>ROUND(ROUND(H53,2)*ROUND(G53,3),2)</f>
        <v>0</v>
      </c>
      <c r="O53">
        <f>(I53*21)/100</f>
        <v>0</v>
      </c>
      <c r="P53" t="s">
        <v>28</v>
      </c>
    </row>
    <row r="54" spans="1:5" ht="12.75">
      <c r="A54" s="27" t="s">
        <v>54</v>
      </c>
      <c r="E54" s="28" t="s">
        <v>390</v>
      </c>
    </row>
    <row r="55" spans="1:5" ht="140.25">
      <c r="A55" s="29" t="s">
        <v>56</v>
      </c>
      <c r="E55" s="30" t="s">
        <v>391</v>
      </c>
    </row>
    <row r="56" spans="1:5" ht="38.25">
      <c r="A56" t="s">
        <v>58</v>
      </c>
      <c r="E56" s="28" t="s">
        <v>392</v>
      </c>
    </row>
    <row r="57" spans="1:18" ht="12.75" customHeight="1">
      <c r="A57" s="5" t="s">
        <v>47</v>
      </c>
      <c r="B57" s="5"/>
      <c r="C57" s="32" t="s">
        <v>44</v>
      </c>
      <c r="D57" s="5"/>
      <c r="E57" s="20" t="s">
        <v>142</v>
      </c>
      <c r="F57" s="5"/>
      <c r="G57" s="5"/>
      <c r="H57" s="5"/>
      <c r="I57" s="33">
        <f>0+Q57</f>
        <v>0</v>
      </c>
      <c r="O57">
        <f>0+R57</f>
        <v>0</v>
      </c>
      <c r="Q57">
        <f>0+I58+I62</f>
        <v>0</v>
      </c>
      <c r="R57">
        <f>0+O58+O62</f>
        <v>0</v>
      </c>
    </row>
    <row r="58" spans="1:16" ht="12.75">
      <c r="A58" s="17" t="s">
        <v>49</v>
      </c>
      <c r="B58" s="22" t="s">
        <v>104</v>
      </c>
      <c r="C58" s="22" t="s">
        <v>393</v>
      </c>
      <c r="D58" s="17" t="s">
        <v>51</v>
      </c>
      <c r="E58" s="23" t="s">
        <v>394</v>
      </c>
      <c r="F58" s="24" t="s">
        <v>73</v>
      </c>
      <c r="G58" s="25">
        <v>2</v>
      </c>
      <c r="H58" s="26">
        <v>0</v>
      </c>
      <c r="I58" s="26">
        <f>ROUND(ROUND(H58,2)*ROUND(G58,3),2)</f>
        <v>0</v>
      </c>
      <c r="O58">
        <f>(I58*21)/100</f>
        <v>0</v>
      </c>
      <c r="P58" t="s">
        <v>28</v>
      </c>
    </row>
    <row r="59" spans="1:5" ht="12.75">
      <c r="A59" s="27" t="s">
        <v>54</v>
      </c>
      <c r="E59" s="28" t="s">
        <v>51</v>
      </c>
    </row>
    <row r="60" spans="1:5" ht="89.25">
      <c r="A60" s="29" t="s">
        <v>56</v>
      </c>
      <c r="E60" s="30" t="s">
        <v>395</v>
      </c>
    </row>
    <row r="61" spans="1:5" ht="89.25">
      <c r="A61" t="s">
        <v>58</v>
      </c>
      <c r="E61" s="28" t="s">
        <v>174</v>
      </c>
    </row>
    <row r="62" spans="1:16" ht="12.75">
      <c r="A62" s="17" t="s">
        <v>49</v>
      </c>
      <c r="B62" s="22" t="s">
        <v>108</v>
      </c>
      <c r="C62" s="22" t="s">
        <v>396</v>
      </c>
      <c r="D62" s="17" t="s">
        <v>51</v>
      </c>
      <c r="E62" s="23" t="s">
        <v>397</v>
      </c>
      <c r="F62" s="24" t="s">
        <v>138</v>
      </c>
      <c r="G62" s="25">
        <v>76.1</v>
      </c>
      <c r="H62" s="26">
        <v>0</v>
      </c>
      <c r="I62" s="26">
        <f>ROUND(ROUND(H62,2)*ROUND(G62,3),2)</f>
        <v>0</v>
      </c>
      <c r="O62">
        <f>(I62*21)/100</f>
        <v>0</v>
      </c>
      <c r="P62" t="s">
        <v>28</v>
      </c>
    </row>
    <row r="63" spans="1:5" ht="12.75">
      <c r="A63" s="27" t="s">
        <v>54</v>
      </c>
      <c r="E63" s="28" t="s">
        <v>51</v>
      </c>
    </row>
    <row r="64" spans="1:5" ht="127.5">
      <c r="A64" s="29" t="s">
        <v>56</v>
      </c>
      <c r="E64" s="30" t="s">
        <v>398</v>
      </c>
    </row>
    <row r="65" spans="1:5" ht="89.25">
      <c r="A65" t="s">
        <v>58</v>
      </c>
      <c r="E65" s="28" t="s">
        <v>174</v>
      </c>
    </row>
  </sheetData>
  <mergeCells count="12">
    <mergeCell ref="G6:G7"/>
    <mergeCell ref="H6:I6"/>
    <mergeCell ref="C3:D3"/>
    <mergeCell ref="C4:D4"/>
    <mergeCell ref="F4:G4"/>
    <mergeCell ref="C5:D5"/>
    <mergeCell ref="A6:A7"/>
    <mergeCell ref="B6:B7"/>
    <mergeCell ref="C6:C7"/>
    <mergeCell ref="D6:D7"/>
    <mergeCell ref="E6:E7"/>
    <mergeCell ref="F6:F7"/>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Dvořák Jiří</dc:creator>
  <cp:keywords/>
  <dc:description/>
  <cp:lastModifiedBy>Dvořák Jiří</cp:lastModifiedBy>
  <dcterms:created xsi:type="dcterms:W3CDTF">2023-02-27T11:53:36Z</dcterms:created>
  <dcterms:modified xsi:type="dcterms:W3CDTF">2023-02-27T11:53:36Z</dcterms:modified>
  <cp:category/>
  <cp:version/>
  <cp:contentType/>
  <cp:contentStatus/>
</cp:coreProperties>
</file>