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7" yWindow="65427" windowWidth="28145" windowHeight="16407" tabRatio="707" activeTab="0"/>
  </bookViews>
  <sheets>
    <sheet name="rekapitulace" sheetId="1" r:id="rId1"/>
    <sheet name="010.1 _ZV_" sheetId="2" r:id="rId2"/>
    <sheet name="010.2 _NZ_" sheetId="3" r:id="rId3"/>
    <sheet name="101 _ZH_" sheetId="4" r:id="rId4"/>
    <sheet name="101.1 _ZV_" sheetId="5" r:id="rId5"/>
    <sheet name="101.2 _NZ_" sheetId="6" r:id="rId6"/>
    <sheet name="151.1 _ZV_" sheetId="7" r:id="rId7"/>
    <sheet name="201 _ZH_" sheetId="8" r:id="rId8"/>
    <sheet name="201.1 _ZV_" sheetId="9" r:id="rId9"/>
    <sheet name="801 _ZH_" sheetId="10" r:id="rId10"/>
    <sheet name="obec.ustanov.k pol." sheetId="11" r:id="rId11"/>
  </sheets>
  <externalReferences>
    <externalReference r:id="rId14"/>
  </externalReferences>
  <definedNames>
    <definedName name="_xlnm.Print_Area" localSheetId="0">'rekapitulace'!$A$1:$E$50</definedName>
  </definedNames>
  <calcPr calcId="191029"/>
  <extLst/>
</workbook>
</file>

<file path=xl/sharedStrings.xml><?xml version="1.0" encoding="utf-8"?>
<sst xmlns="http://schemas.openxmlformats.org/spreadsheetml/2006/main" count="1857" uniqueCount="712">
  <si>
    <t>Soupis objektů s DPH</t>
  </si>
  <si>
    <t>Odbytová cena:</t>
  </si>
  <si>
    <t>OC+DPH:</t>
  </si>
  <si>
    <t>Sazba 1</t>
  </si>
  <si>
    <t>Sazba 2</t>
  </si>
  <si>
    <t>Sazba 3</t>
  </si>
  <si>
    <t>Objekt</t>
  </si>
  <si>
    <t>Popis</t>
  </si>
  <si>
    <t>OC</t>
  </si>
  <si>
    <t>DPH</t>
  </si>
  <si>
    <t>OC+DPH</t>
  </si>
  <si>
    <t>Stavba :</t>
  </si>
  <si>
    <t>číslo a název SO:</t>
  </si>
  <si>
    <t>číslo a název rozpočtu:</t>
  </si>
  <si>
    <t>18057-SP</t>
  </si>
  <si>
    <t>Modernizace mostu ev.č. 358-010 Polanka</t>
  </si>
  <si>
    <t>010</t>
  </si>
  <si>
    <t>Vedlejší a ostatní náklady</t>
  </si>
  <si>
    <t>010.1 (ZV)</t>
  </si>
  <si>
    <t>Vedlejší a ostatní náklady (Způsobilé výdaje - vedlejší)</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</si>
  <si>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</si>
  <si>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</si>
  <si>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</si>
  <si>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</si>
  <si>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</si>
  <si>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</si>
  <si>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</si>
  <si>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</si>
  <si>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</si>
  <si>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</si>
  <si>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</si>
  <si>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</si>
  <si>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</si>
  <si>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</si>
  <si>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</si>
  <si>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</si>
  <si>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</si>
  <si>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</si>
  <si>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</si>
  <si>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</si>
  <si>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</si>
  <si>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</si>
  <si>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2022_OTSKP</t>
  </si>
  <si>
    <t>029113</t>
  </si>
  <si>
    <t>A</t>
  </si>
  <si>
    <t>OSTATNÍ POŽADAVKY - GEODETICKÉ ZAMĚŘENÍ - CELKY
Zaměření skutečného provedení stavby</t>
  </si>
  <si>
    <t xml:space="preserve">KUS       </t>
  </si>
  <si>
    <t>1ks=1,000 [A]ks</t>
  </si>
  <si>
    <t>zahrnuje veškeré náklady spojené s objednatelem požadovanými pracemi</t>
  </si>
  <si>
    <t>029412</t>
  </si>
  <si>
    <t>OSTATNÍ POŽADAVKY - VYPRACOVÁNÍ MOSTNÍHO LISTU</t>
  </si>
  <si>
    <t>02943</t>
  </si>
  <si>
    <t>OSTATNÍ POŽADAVKY - VYPRACOVÁNÍ RDS
6 pare vč. elektronické formy přiložené na elektronickém nosiči</t>
  </si>
  <si>
    <t xml:space="preserve">KPL       </t>
  </si>
  <si>
    <t>1kpl=1,000 [A]kpl</t>
  </si>
  <si>
    <t>02944</t>
  </si>
  <si>
    <t>OSTATNÍ POŽADAVKY - DOKUMENTACE SKUTEČ PROVEDENÍ V DIGIT FORMĚ
Vč. 4 pare v tištěné podobě</t>
  </si>
  <si>
    <t>02945R</t>
  </si>
  <si>
    <t>OSTATNÍ POŽADAVKY - GEOMETRICKÝ PLÁN
6 pare</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</si>
  <si>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</si>
  <si>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</si>
  <si>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OSTATNÍ POŽADAVKY - FOTODOKUMENTACE
Fotodokumentace průběhu průběhu stavby přiložená k PDPS v tištěné podobě vč. elektronické formy přiložené na elektronickém nosiči</t>
  </si>
  <si>
    <t>02947</t>
  </si>
  <si>
    <t>OSTATNÍ POŽADAVKY - PASPORTIZACE
Ověření stávajícího stavu (pasport) objektů bezprostředně dotčených stavbou (komunikace, po kterých se předpokládá příjezd na stavbu, komunikace, po kterých budou vedeny objízdné trasy, nemovitosti v blízkosti stavby apod.) Po ukončení stavebních prací bude u těchto objektů proveden aktualizovaný pasport pro určení jejich případného poškození stavební činností.</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</si>
  <si>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</si>
  <si>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</si>
  <si>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</si>
  <si>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C e l k e m</t>
  </si>
  <si>
    <t>010.2 (NZ)</t>
  </si>
  <si>
    <t>Vedlejší a ostatní náklady (Nezpůsobilé výdaje)</t>
  </si>
  <si>
    <t>03100</t>
  </si>
  <si>
    <t>ZAŘÍZENÍ STAVENIŠTĚ - ZŘÍZENÍ, PROVOZ, DEMONTÁŽ</t>
  </si>
  <si>
    <t>zahrnuje objednatelem povolené náklady na pořízení (event. pronájem), provozování, udržování a likvidaci zhotovitelova zařízení</t>
  </si>
  <si>
    <t>101</t>
  </si>
  <si>
    <t>Komunikace</t>
  </si>
  <si>
    <t>101 (ZH)</t>
  </si>
  <si>
    <t>Komunikace (Způsobilé výdaje - hlavní)</t>
  </si>
  <si>
    <t>014102</t>
  </si>
  <si>
    <t>POPLATKY ZA SKLÁDKU
Výkopek</t>
  </si>
  <si>
    <t xml:space="preserve">T         </t>
  </si>
  <si>
    <t>z pol. 12673: 37,8m3*2t/m3=75,600 [A]t</t>
  </si>
  <si>
    <t>Zahrnuje veškeré poplatky provozovateli skládky související s uložením odpadu na skládce.</t>
  </si>
  <si>
    <t>B</t>
  </si>
  <si>
    <t>POPLATKY ZA SKLÁDKU
Nestmelené kamenivo</t>
  </si>
  <si>
    <t>z pol. 11332: 133,73m3*1,9t/m3=254,087 [A]t</t>
  </si>
  <si>
    <t>G</t>
  </si>
  <si>
    <t>POPLATKY ZA SKLÁDKU
Mat. s asfaltovým pojivem</t>
  </si>
  <si>
    <t>z pol. 11372: 41m3*2,4t/m3=98,400 [A]t</t>
  </si>
  <si>
    <t>014201</t>
  </si>
  <si>
    <t>POPLATKY ZA ZEMNÍK - ZEMINA
Materiál min. málo vhodný dle ČSN 73 6133</t>
  </si>
  <si>
    <t xml:space="preserve">M3        </t>
  </si>
  <si>
    <t>pro pol. 17310: 46,53m3=46,530 [A]m3</t>
  </si>
  <si>
    <t>zahrnuje veškeré poplatky majiteli zemníku související s nákupem zeminy (nikoliv s otvírkou zemníku)</t>
  </si>
  <si>
    <t>014211</t>
  </si>
  <si>
    <t>POPLATKY ZA ZEMNÍK - ORNICE
Ornice/kultivovaná zemina</t>
  </si>
  <si>
    <t>pro pol. 18220: 25,2m3=25,200 [A]m3</t>
  </si>
  <si>
    <t>Zemní práce</t>
  </si>
  <si>
    <t>11332</t>
  </si>
  <si>
    <t>ODSTRANĚNÍ PODKLADŮ ZPEVNĚNÝCH PLOCH Z KAMENIVA NESTMELENÉHO
Zahrnuje manipulaci s případným následným užitím do krajnic, přebytek na skládku</t>
  </si>
  <si>
    <t>odstr. kce stáv. vozovky v místě bud. silnice (podkl. vrstvy ŠD), viz výkres Situace: 410m2*1,1 (viz pol. 11372 +10% rozšíření)=451,000 [A]m2
A*0,23m=103,730 [B]m3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</si>
  <si>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</si>
  <si>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</si>
  <si>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
Zahrnuje manipulaci s případným následným užitím do krajnic, přebytek na skládku</t>
  </si>
  <si>
    <t>odstr. krytu stáv. vozovky, viz výkres Situace (plochy odměř. z dwg): 230m2+180m2=410,000 [A]m2
A*0,1m=41,000 [B]m3</t>
  </si>
  <si>
    <t>12373PAR</t>
  </si>
  <si>
    <t>ODKOP PRO SPOD STAVBU SILNIC A ŽELEZNIC TŘ. I PARAMETRICKY
Zahrnuje manipulaci s případným následným užitím, přebytek na skládku, vč. poplatku za skládku</t>
  </si>
  <si>
    <t>podsyp+zemní těleso pro aktivní zónu v místě rozšíření, viz výkres Situace: (451m2+618m2-410m2)*1,1 (viz pol. 11332+574B34-11372 +10% rozšíření)=724,900 [A]m2
A*0,5m=362,450 [B]m3</t>
  </si>
  <si>
    <t>položka zahrnuje:
- v případě zpětného použití případný odvoz a uložení na mezideponii
- odvoz přebytku na skládku, vč. uložení a poplatku za skládku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</si>
  <si>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12573</t>
  </si>
  <si>
    <t>VYKOPÁVKY ZE ZEMNÍKŮ A SKLÁDEK TŘ. I
Přebytek výkopku z mezideponie vč. odvozu na skládku</t>
  </si>
  <si>
    <t xml:space="preserve">mat. uložený na mezideponii/u výkopu, viz pol. 13273A: 67,2m3=67,200 [A]m3
mat. potřebný pro zpětný zásyp, viz pol. 17411: 46,2m3=46,200 [B]m3
přebytek: A-B=21,000 [C]m3 </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</si>
  <si>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</si>
  <si>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C</t>
  </si>
  <si>
    <t>VYKOPÁVKY ZE ZEMNÍKŮ A SKLÁDEK TŘ. I
Mat. ze zemníku vč. dovozu</t>
  </si>
  <si>
    <t>pro pol. 17310: 46,53m3=46,530 [A]m3
pro pol. 18220: 25,2m3=25,200 [B]m3
A+B=71,730 [C]m3</t>
  </si>
  <si>
    <t>12673</t>
  </si>
  <si>
    <t>ZŘÍZENÍ STUPŇŮ V PODLOŽÍ NÁSYPŮ TŘ. I
Vč. odvozu na skládku</t>
  </si>
  <si>
    <t>odkop zemního tělesa pro zazubení svahu (odměřeno ze Situace a výpočtem): (84m2+46m2+38m2)*0,45m/2=37,800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</si>
  <si>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</si>
  <si>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17110PAR</t>
  </si>
  <si>
    <t>ULOŽENÍ SYPANINY DO NÁSYPŮ SE ZHUTNĚNÍM PARAMETRICKY
Terénní úpravy - zásyp a násyp zemního tělesa po rozšíření (nebo zazubení ),
nakupovaný materiál případně manipulaci s následným užitím z meziskládky (komplet manipulace, dovoz, nakopání, zhutnění)</t>
  </si>
  <si>
    <t>terénní úpravy, odměřeno ze situace, výpočet roadpac a dopočtem: 105m3+37,8m3 (viz. pol. 12673)=142,800 [A]m3</t>
  </si>
  <si>
    <t>položka zahrnuje:
- základní požadavky a výsledné parametry uložené sypaniny dle ČSN 736133
- kompletní provedení zemní konstrukce vč. případného nákupu a dodávky potřebných materiálů, včetně všech souvisejících prací (např. natěžení, dopravy, zlepšení, uložení, hutnění atd.
- zhotovitel navrhne a ocení technologii tak, aby byly splněny definované požadavky ( parametry). Prokázání vhodnosti bude doloženo splněním požadovaných parametrů v souladu s TKP, zadávací
dokumentací a ZTKP
- veškeré práce a použitý materiál musí být odsouhlasen Správcem stavby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</si>
  <si>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17120</t>
  </si>
  <si>
    <t>ULOŽENÍ SYPANINY DO NÁSYPŮ A NA SKLÁDKY BEZ ZHUTNĚNÍ</t>
  </si>
  <si>
    <t>z pol. 12673: 37,8m3=37,800 [A]m3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</si>
  <si>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</si>
  <si>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</si>
  <si>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
Aktivní zóna</t>
  </si>
  <si>
    <t>aktivní zóna, viz výkres Situace: 824,428m2*1,1 (viz pol. 56330 +10% rozšíření)=906,871 [A]m2
A*0,5m=453,436 [B]m3</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</si>
  <si>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</si>
  <si>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SYPANINY DO NÁSYPŮ Z NAKUPOVANÝCH MATERIÁLŮ
Dodatečný násyp (dle ČSN 73 6133)</t>
  </si>
  <si>
    <t>vytvoření dodatečného násypu: 77m2 (viz pol. 17310)*0,17m=13,090 [A]m3</t>
  </si>
  <si>
    <t>17310</t>
  </si>
  <si>
    <t>ZEMNÍ KRAJNICE A DOSYPÁVKY SE ZHUTNĚNÍM</t>
  </si>
  <si>
    <t>krajnice, dosypávky, viz výkres Situace: (8m2+20m2+15m2+27m2)*1,1 (plochy odměř. z dwg +10% rozšíření)=77,000 [A]m2
A*0,15m=11,550 [B]m3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</si>
  <si>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</si>
  <si>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</si>
  <si>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</si>
  <si>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 xml:space="preserve">plochy k ozelenění, viz výkres Situace: (84m2+46m2+38m2) (odměř. ze Situace, planimetrováním z příč. řezů)=168,000 [A]m2
A*0,15m=25,200 [B]m3 </t>
  </si>
  <si>
    <t>položka zahrnuje:
nutné přemístění ornice z dočasných skládek vzdálených do 50m
rozprostření ornice v předepsané tloušťce ve svahu přes 1:5</t>
  </si>
  <si>
    <t>18241</t>
  </si>
  <si>
    <t>ZALOŽENÍ TRÁVNÍKU RUČNÍM VÝSEVEM</t>
  </si>
  <si>
    <t xml:space="preserve">M2        </t>
  </si>
  <si>
    <t>viz pol. 18220: 168m2=168,000 [A]m2</t>
  </si>
  <si>
    <t>Zahrnuje dodání předepsané travní směsi, její výsev na ornici, zalévání, první pokosení, to vše bez ohledu na sklon terénu</t>
  </si>
  <si>
    <t>18247</t>
  </si>
  <si>
    <t>OŠETŘOVÁNÍ TRÁVNÍKU</t>
  </si>
  <si>
    <t>následná (jednorázová) péče nad rámec technické specifikace pol. 18241: 168m2=168,000 [A]m2</t>
  </si>
  <si>
    <t>Zahrnuje pokosení se shrabáním, naložení shrabků na dopravní prostředek, s odvozem a se složením, to vše bez ohledu na sklon terénu zahrnuje nutné zalití a hnojení</t>
  </si>
  <si>
    <t>Základy</t>
  </si>
  <si>
    <t>21197</t>
  </si>
  <si>
    <t>OPLÁŠTĚNÍ ODVODŇOVACÍCH ŽEBER Z GEOTEXTILIE</t>
  </si>
  <si>
    <t>opláštění tělesa trativodu, viz výkres Situace a pol. 21263: 48m*2,8m=134,400 [A]m2</t>
  </si>
  <si>
    <t>položka zahrnuje dodávku předepsané geotextilie, mimostaveništní a vnitrostaveništní dopravu a její uložení včetně potřebných přesahů (nezapočítávají se do výměry)</t>
  </si>
  <si>
    <t>21265</t>
  </si>
  <si>
    <t>TRATIVODY KOMPLET Z TRUB Z PLAST HMOT DN DO 300MM
PE-HD DN 250 korugovaná, v dolní polovině plná v horní polovině perforovaná, perforace 180°</t>
  </si>
  <si>
    <t xml:space="preserve">M         </t>
  </si>
  <si>
    <t>podélná drenáž, viz výkres Situace: 48m=48,000 [A]m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</si>
  <si>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</si>
  <si>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Vodorovné konstrukce</t>
  </si>
  <si>
    <t>45131</t>
  </si>
  <si>
    <t>PODKL A VÝPLŇ VRSTVY Z PROST BET
Parametry dle PD</t>
  </si>
  <si>
    <t>podkl. pro dlaž. kostky, viz pol. 58222: 1m*27m*0,15m=4,050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</si>
  <si>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</si>
  <si>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56310</t>
  </si>
  <si>
    <t>VOZOVKOVÉ VRSTVY Z MECHANICKY ZPEVNĚNÉHO KAMENIVA
MZK, fr. 0/32 (0/45)</t>
  </si>
  <si>
    <t>nová kce vozovky, viz výkres Situace: 681,345m2*1,1 (viz pol. 574F46 +10% rozšíření)=749,480 [A]m2
A*0,15m=112,422 [B]m3</t>
  </si>
  <si>
    <t>- dodání kameniva předepsané kvality a zrnitosti
- rozprostření a zhutnění vrstvy v předepsané tloušťce
- zřízení vrstvy bez rozlišení šířky, pokládání vrstvy po etapách
- nezahrnuje postřiky, nátěry</t>
  </si>
  <si>
    <t>56330</t>
  </si>
  <si>
    <t>VOZOVKOVÉ VRSTVY ZE ŠTĚRKODRTI
ŠD A, fr. 0/32 (0/45)</t>
  </si>
  <si>
    <t>nová kce vozovky, viz výkres Situace: 749,48m2*1,1 (viz pol. 56310 +10% rozšíření)=824,428 [A]m2
A*0,15m=123,664 [B]m3</t>
  </si>
  <si>
    <t>572123</t>
  </si>
  <si>
    <t>INFILTRAČNÍ POSTŘIK Z EMULZE DO 1,0KG/M2
0,6 kg/m2</t>
  </si>
  <si>
    <t>nová kce vozovky - pod ACP, viz pol. 574F46: 681,345m2*1,05 (+5% rozšíření vrstev)=715,412 [A]m2</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</si>
  <si>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</si>
  <si>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</si>
  <si>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
0,35 kg/m2</t>
  </si>
  <si>
    <t>nová kce vozovky:
pod ACO, viz pol. 574B34: 618m2*1,05 (+5% rozšíření)=648,900 [A]m2
pod ACL, viz pol. 574D46: 648,9m2*1,05 (+5% rozšíření)=681,345 [B]m2
A+B=1 330,245 [C]m2</t>
  </si>
  <si>
    <t>574B34</t>
  </si>
  <si>
    <t>ASFALTOVÝ BETON PRO OBRUSNÉ VRSTVY MODIFIK ACO 11+, 11S TL. 40MM
ACO 11+</t>
  </si>
  <si>
    <t>nová kce vozovky, viz výkres Situace: 660m2-42m2 (plochy odměř. z dwg)=618,000 [A]m2</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</si>
  <si>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</si>
  <si>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574D46</t>
  </si>
  <si>
    <t>ASFALTOVÝ BETON PRO LOŽNÍ VRSTVY MODIFIK ACL 16+, 16S TL. 50MM
ACL 16+</t>
  </si>
  <si>
    <t>nová kce vozovky, viz výkres Situace: 618m2*1,05 (viz pol. 574B34 +5% rozšíření)=648,900 [A]m2</t>
  </si>
  <si>
    <t>574F46</t>
  </si>
  <si>
    <t>ASFALTOVÝ BETON PRO PODKLADNÍ VRSTVY MODIFIK ACP 16+, 16S TL. 50MM
ACP 16+</t>
  </si>
  <si>
    <t>nová kce vozovky, viz výkres Situace: 648,9m2*1,05 (viz pol. 574D46 +5% rozšíření)=681,345 [A]m2</t>
  </si>
  <si>
    <t>58222</t>
  </si>
  <si>
    <t>DLÁŽDĚNÉ KRYTY Z DROBNÝCH KOSTEK DO LOŽE Z MC
Kostky 10x10 cm</t>
  </si>
  <si>
    <t>1m*27m=27,000 [A]m2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</si>
  <si>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</si>
  <si>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58920</t>
  </si>
  <si>
    <t>VÝPLŇ SPAR MODIFIKOVANÝM ASFALTEM
Za horka</t>
  </si>
  <si>
    <t>na rozhraní (nových/původních) vrstev, viz výkres Situace: 7,5m*2=15,000 [A]m</t>
  </si>
  <si>
    <t>položka zahrnuje:
- dodávku předepsaného materiálu
- vyčištění a výplň spar tímto materiálem</t>
  </si>
  <si>
    <t>Potrubí</t>
  </si>
  <si>
    <t>895823</t>
  </si>
  <si>
    <t>DRENÁŽNÍ ŠACHTICE KONTROLNÍ Z PLAST DÍLCŮ ŠK 100
DN 315</t>
  </si>
  <si>
    <t>na trativodu, viz výkres Situace: 2ks=2,000 [A]ks</t>
  </si>
  <si>
    <t>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</si>
  <si>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</si>
  <si>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
S litinovou mříží</t>
  </si>
  <si>
    <t>1=1,000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</si>
  <si>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</si>
  <si>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</si>
  <si>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91228</t>
  </si>
  <si>
    <t>SMĚROVÉ SLOUPKY Z PLAST HMOT VČETNĚ ODRAZNÉHO PÁSKU
Z11a, b</t>
  </si>
  <si>
    <t>8ks+5ks=13,000 [A]ks</t>
  </si>
  <si>
    <t>položka zahrnuje:
- dodání a osazení sloupku včetně nutných zemních prací
- vnitrostaveništní a mimostaveništní doprava
- odrazky plastové nebo z retroreflexní fólie</t>
  </si>
  <si>
    <t>SMĚROVÉ SLOUPKY Z PLAST HMOT VČETNĚ ODRAZNÉHO PÁSKU
Z11g</t>
  </si>
  <si>
    <t>4ks=4,000 [A]ks</t>
  </si>
  <si>
    <t>91297</t>
  </si>
  <si>
    <t>DOPRAVNÍ ZRCADLO
Kompletní provedení</t>
  </si>
  <si>
    <t>položka zahrnuje:
- dodání a osazení zrcadla včetně nutných zemních prací
- předepsaná povrchová úprava
- vnitrostaveništní a mimostaveništní doprava
- odrazky plastové nebo z retroreflexní fólie.</t>
  </si>
  <si>
    <t>914131</t>
  </si>
  <si>
    <t>DOPRAVNÍ ZNAČKY ZÁKLADNÍ VELIKOSTI OCELOVÉ FÓLIE TŘ 2 - DODÁVKA A MONTÁŽ</t>
  </si>
  <si>
    <t>1xIS3a, 1xIS3b, 2xIS14: 1ks+1ks+2ks=4,000 [A]ks</t>
  </si>
  <si>
    <t>položka zahrnuje:
- dodávku a montáž značek v požadovaném provedení</t>
  </si>
  <si>
    <t>914831</t>
  </si>
  <si>
    <t>STÁLÁ DOPRAV ZAŘÍZ Z4 OCEL S FÓLIÍ TŘ 2 DODÁVKA A MONTÁŽ</t>
  </si>
  <si>
    <t>914911</t>
  </si>
  <si>
    <t>SLOUPKY A STOJKY DOPRAVNÍCH ZNAČEK Z OCEL TRUBEK SE ZABETONOVÁNÍM - DODÁVKA A MONTÁŽ</t>
  </si>
  <si>
    <t>viz pol. 914131 a 914921: 3ks=3,000 [A]ks</t>
  </si>
  <si>
    <t>položka zahrnuje:
- sloupky a upevňovací zařízení včetně jejich osazení (betonová patka, zemní práce)</t>
  </si>
  <si>
    <t>914921</t>
  </si>
  <si>
    <t>SLOUPKY A STOJKY DOPRAVNÍCH ZNAČEK Z OCEL TRUBEK DO PATKY - DODÁVKA A MONTÁŽ
Kotvení chem. kotvami na římsu</t>
  </si>
  <si>
    <t>na římse pro IS 14, viz pol. 914131 a 914911: 1ks=1,000 [A]ks</t>
  </si>
  <si>
    <t>915111</t>
  </si>
  <si>
    <t>VODOROVNÉ DOPRAVNÍ ZNAČENÍ BARVOU HLADKÉ - DODÁVKA A POKLÁDKA
I. fáze - na nevyštěpený asfalt</t>
  </si>
  <si>
    <t>viz výkres Situace:
V1 (0,125): 120m*0,125m=15,000 [A]m2
V4 (0,25): 120m*2*0,25m=60,000 [B]m2
A+B=75,000 [C]m2</t>
  </si>
  <si>
    <t>položka zahrnuje:
- dodání a pokládku nátěrového materiálu (měří se pouze natíraná plocha)
- předznačení a reflexní úpravu</t>
  </si>
  <si>
    <t>915221</t>
  </si>
  <si>
    <t>VODOR DOPRAV ZNAČ PLASTEM STRUKTURÁLNÍ NEHLUČNÉ - DOD A POKLÁDKA
Definitivní</t>
  </si>
  <si>
    <t>917224</t>
  </si>
  <si>
    <t>SILNIČNÍ A CHODNÍKOVÉ OBRUBY Z BETONOVÝCH OBRUBNÍKŮ ŠÍŘ 150MM
Zapuštěné</t>
  </si>
  <si>
    <t>64m=64,000 [A]m</t>
  </si>
  <si>
    <t>Položka zahrnuje:
dodání a pokládku betonových obrubníků o rozměrech předepsaných zadávací dokumentací
betonové lože i boční betonovou opěrku.</t>
  </si>
  <si>
    <t>919111</t>
  </si>
  <si>
    <t>ŘEZÁNÍ ASFALTOVÉHO KRYTU VOZOVEK TL DO 50MM</t>
  </si>
  <si>
    <t xml:space="preserve">na rozhraní (nových/původních) vrstev, viz výkres Situace: 27m+9m+7,5m*4=66,000 [A]m </t>
  </si>
  <si>
    <t>položka zahrnuje řezání vozovkové vrstvy v předepsané tloušťce, včetně spotřeby vody</t>
  </si>
  <si>
    <t>101.1 (ZV)</t>
  </si>
  <si>
    <t>Komunikace (Způsobilé výdaje - vedlejší)</t>
  </si>
  <si>
    <t>(příprava pro IS)
z pol. 12573.A: 25,613m3*2t/m3=51,226 [A]t</t>
  </si>
  <si>
    <t>(vyvolaná úprava sjezdů)
z pol. 11332: 4,8m3*1,9t/m3=9,120 [A]t</t>
  </si>
  <si>
    <t>(příprava pro IS)
odstr. stáv. štěrk. sjezdu, viz výkres Situace: 16m2 (plocha odměř. z dwg)=16,000 [A]m2
A*0,3m=4,800 [B]m3</t>
  </si>
  <si>
    <t xml:space="preserve">(příprava pro IS)
mat. uložený na mezideponii/u výkopu, viz pol. 13273A: 78,9m3=78,900 [A]m3
mat. potřebný pro zpětný zásyp, viz pol. 17411: 49,087m3=49,087 [B]m3
přebytek: A-B=29,813 [C]m3 </t>
  </si>
  <si>
    <t>13273A</t>
  </si>
  <si>
    <t>HLOUBENÍ RÝH ŠÍŘ DO 2M PAŽ I NEPAŽ TŘ. I - BEZ DOPRAVY
Ponechání u výkopu pro zpětný zásyp</t>
  </si>
  <si>
    <t>(příprava pro IS)
rýha pro uložení chrániček (příprava pro budoucí vedení IS), předpoklad: 0,35m*0,8m*120m*2=67,200 [A]m3
pro propustek pod cestou: 0,5m2*15m=7,500 [B]m3
pro chráničku pod cestou: 0,35m*0,8m*15m=4,200 [C]m3
A+B+C=78,900 [D]m3</t>
  </si>
  <si>
    <t>položka zahrnuje:
-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</si>
  <si>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(příprava pro IS + ochr. stáv. IS)
z pol. 12573.A: 29,813m3=29,813 [A]m3</t>
  </si>
  <si>
    <t>17411</t>
  </si>
  <si>
    <t>ZÁSYP JAM A RÝH ZEMINOU SE ZHUTNĚNÍM</t>
  </si>
  <si>
    <t>viz pol. 13273A a 17581
(příprava pro IS)
zpětný zásyp rýhy pro chráničky: 67,2m3-21m3=46,200 [A]m3
zpětný zásyp rýhy pro chráničku pod cestou: 4,2m3-1,313m3=2,887 [B]m3
A+B=49,087 [C]m3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</si>
  <si>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</si>
  <si>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</si>
  <si>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
Písek</t>
  </si>
  <si>
    <t>(příprava pro IS)
lože a obsyp chrániček, viz pol. 13273A: 0,35m*0,25m*120m*2=21,000 [A]m3
lože a obsyp propustku pod cestou: 7,5m3-3,14*0,22m*0,22m*15m=5,220 [B]m3
lože a obsyp a chráničky pod cestou: 0,35m*0,25m*15m=1,313 [C]m3
A+B+C=27,533 [D]m3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</si>
  <si>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</si>
  <si>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</si>
  <si>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</si>
  <si>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(vyvolaná úprava sjezdů)
sjezdy: 57,75m2 (viz pol. 56330)=57,750 [A]m2
(pozn: Platí pro plochy po odstr. kčních vrstev (113**) jako poslední odstr. vrstvy. Pol. výkopů/odkopů úpravu zahrnují, viz technické specifikace položek.)</t>
  </si>
  <si>
    <t>položka zahrnuje úpravu pláně včetně vyrovnání výškových rozdílů. Míru zhutnění určuje projekt.</t>
  </si>
  <si>
    <t>(vyvolaná úprava sjezdů)
nová kce sjezdů, viz výkres Situace: 52,5m2*1,1 (viz pol. 574F46 +10% rozšíření)=57,750 [A]m2
A*0,15m=8,663 [B]m3</t>
  </si>
  <si>
    <t>(vyvolaná úprava sjezdů)
nová kce sjezdů - pod ACP, viz pol. 574F46: 52,5m2*1,1 (+10% rozšíření vrstev)=57,750 [A]m2</t>
  </si>
  <si>
    <t>(vyvolaná úprava sjezdů)
nová kce sjezdů - pod ACO, viz pol. 574B34: 50m2*1,05 (+5% rozšíření)=52,500 [A]m2</t>
  </si>
  <si>
    <t>(vyvolaná úprava sjezdů)
nová kce sjezdů, viz výkres Situace: 27m2+16m2+7m2 (plochy odměř. z dwg)=50,000 [A]m2</t>
  </si>
  <si>
    <t>(vyvolaná úprava sjezdů)
nová kce sjezdů, viz výkres Situace: 50m2*1,05 (viz pol. 574B34 +5% rozšíření)=52,500 [A]m2</t>
  </si>
  <si>
    <t>na rozhraní (nových/původních) vrstev, viz výkres Situace: 37m=37,000 [A]m</t>
  </si>
  <si>
    <t>Přidružená stavební výroba</t>
  </si>
  <si>
    <t>702312</t>
  </si>
  <si>
    <t>ZAKRYTÍ KABELŮ VÝSTRAŽNOU FÓLIÍ ŠÍŘKY PŘES 20 DO 40 CM</t>
  </si>
  <si>
    <t>(příprava pro IS)
nad chráničkami v rýze, viz pol. 87633: 120m*2=240,000 [A]m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</si>
  <si>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</si>
  <si>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87633</t>
  </si>
  <si>
    <t>CHRÁNIČKY Z TRUB PLASTOVÝCH DN DO 150MM
PE, tyčové, DN 110, vč. záslepek</t>
  </si>
  <si>
    <t>(příprava pro IS)
ve výkopu (příprava pro budoucí vedení IS), předpoklad: 120m*4=480,000 [A]m
ochrana stáv. sítí pod cestou: 15m=15,000 [B]m
A+B=495,000 [C]m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</si>
  <si>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</si>
  <si>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9183A1</t>
  </si>
  <si>
    <t>PROPUSTY Z TRUB DN 300MM BETONOVÝCH</t>
  </si>
  <si>
    <t>pod cestou: 15m=15,000 [A]m</t>
  </si>
  <si>
    <t>Položka zahrnuje:
- dodání a položení potrubí z trub z dokumentací předepsaného materiálu a předepsaného průměru
- případné úpravy trub (zkrácení, šikmé seříznutí)
Nezahrnuje podkladní vrstvy a obetonování.</t>
  </si>
  <si>
    <t>935832</t>
  </si>
  <si>
    <t>ŽLABY A RIGOLY DLÁŽDĚNÉ Z LOMOVÉHO KAMENE TL DO 250MMM DO BETONU TL 100MM</t>
  </si>
  <si>
    <t>odláždění čel propustku pod cestou: 9m2=9,000 [A]m2</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</si>
  <si>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</si>
  <si>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101.2 (NZ)</t>
  </si>
  <si>
    <t>Opravy objízdných tras (Nezpůsobilé výdaje)</t>
  </si>
  <si>
    <t>z pol. 11372E: 57,6m3*2,4t/m3=138,240 [A]t
z pol. 57790B: 28,8m3*2,4t/m3=69,120 [B]t
A+B=207,360 [C]t</t>
  </si>
  <si>
    <t>02720</t>
  </si>
  <si>
    <t>POMOC PRÁCE ZŘÍZ NEBO ZAJIŠŤ REGULACI A OCHRANU DOPRAVY
Dopravně inženýrská opatření</t>
  </si>
  <si>
    <t>zahrnuje veškeré náklady spojené s objednatelem požadovanými zařízeními</t>
  </si>
  <si>
    <t>11372E</t>
  </si>
  <si>
    <t>FRÉZOVÁNÍ ZPEVNĚNÝCH PLOCH ASFALT DROBNÝCH OPRAV A PLOŠ ROZPADŮ DO 500M2</t>
  </si>
  <si>
    <t>celková uvažovaná plocha objízdných tras a úseku staveništní dopravy: 12000m*6m=72 000,000 [A]m2
předpokl. ploch k opravě 3%: A*0,03=2 160,000 [B]m2
z ploch k opravě předpoklad 2% přes 10 m2 jednotlivě: A*0,02=1 440,000 [C]m2
z ploch k opravě předpoklad 1% do 10 m2 jednotlivě: A*0,01=720,000 [D]m2 (viz pol. 57790B)
předpokl. objem oprav jednotlivých ploch přes 10 m2: C*0,04m=57,600 [E]m3</t>
  </si>
  <si>
    <t>577202</t>
  </si>
  <si>
    <t>VRSTVY PRO OBNOVU, OPRAVY - SPOJ POSTŘIK</t>
  </si>
  <si>
    <t>viz pol. 11372E: 1440m2=1 440,000 [A]m2</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</si>
  <si>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</si>
  <si>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5774BE</t>
  </si>
  <si>
    <t>VRSTVY PRO OBNOVU A OPRAVY Z ASF BETONU ACO 11+, 11S MODIFIK
ACO 11+
Jednotlivé plochy nad 10 m2</t>
  </si>
  <si>
    <t>viz pol. 11372E: 57,6m3=57,600 [A]m3</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</si>
  <si>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</si>
  <si>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57790B</t>
  </si>
  <si>
    <t>VÝSPRAVA VÝTLUKŮ SMĚSÍ ACO MODIFIK (KUBATURA)
ACO 11+
Jednotlivé plochy do 10 m2</t>
  </si>
  <si>
    <t>celková uvažovaná plocha objízdných tras a úseku staveništní dopravy: 12000m*6m=72 000,000 [A]m2
předpokl. ploch k opravě 3%: A*0,03=2 160,000 [B]m2
z ploch k opravě předpoklad 2% přes 10 m2 jednotlivě: A*0,02=1 440,000 [C]m2 (viz pol. 11372E)
z ploch k opravě předpoklad 1% do 10 m2 jednotlivě: A*0,01=720,000 [D]m2
předpokl. objem oprav jednotlivých ploch do 10 m2: D*0,04m=28,800 [E]m3</t>
  </si>
  <si>
    <t>- odfrézování nebo jiné odstranění poškozených vozovkových vrstev
- zaříznutí hran
- vyčištění
- nátěr
- dodání a výplň předepsanou zhutněnou balenou asfaltovou směsí
- asfaltová zálivka</t>
  </si>
  <si>
    <t>577A2</t>
  </si>
  <si>
    <t>VÝSPRAVA TRHLIN ASFALTOVOU ZÁLIVKOU MODIFIK
Za horka</t>
  </si>
  <si>
    <t>odhad: 150m=150,000 [A]m</t>
  </si>
  <si>
    <t>- vyfrézování drážky šířky do 20mm hloubky do 40mm
- vyčištění
- nátěr
- výplň předepsanou zálivkovou hmotou</t>
  </si>
  <si>
    <t>příčné+podélné spáry/hrany ploch jednotlivých oprav přes 10 m2, odhad: 1170m=1 170,000 [A]m</t>
  </si>
  <si>
    <t>příčné spáry/hrany ploch jednotlivých oprav přes 10 m2, odhad: 430m=430,000 [A]m</t>
  </si>
  <si>
    <t>151</t>
  </si>
  <si>
    <t>Dopravně inženýrská opatření</t>
  </si>
  <si>
    <t>151.1 (ZV)</t>
  </si>
  <si>
    <t>Dopravně inženýrská opatření (Způsobilé výdaje - vedlejší)</t>
  </si>
  <si>
    <t>02710</t>
  </si>
  <si>
    <t>POMOC PRÁCE ZŘÍZ NEBO ZAJIŠŤ OBJÍŽĎKY A PŘÍSTUP CESTY
Proviz. ŠP chodník 24 m2, zřízení vč. odstranění</t>
  </si>
  <si>
    <t>POMOC PRÁCE ZŘÍZ NEBO ZAJIŠŤ REGULACI A OCHRANU DOPRAVY
Projednání s DOSS, zajištění DIR</t>
  </si>
  <si>
    <t>02742</t>
  </si>
  <si>
    <t>PROVIZORNÍ LÁVKY
8 m x 2 m, ulož. na prahu ze sil. panelů, vč. montáže, demontáže a pronájmu, vč. terénních stupňů nebo proviz. schodů dl. 12 m</t>
  </si>
  <si>
    <t>8m*2m=16,000 [A]m2</t>
  </si>
  <si>
    <t>91400</t>
  </si>
  <si>
    <t>DOČASNÉ ZAKRYTÍ NEBO OTOČENÍ STÁVAJÍCÍCH DOPRAVNÍCH ZNAČEK</t>
  </si>
  <si>
    <t>předpoklad: 10ks=10,000 [A]ks</t>
  </si>
  <si>
    <t>zahrnuje zakrytí dočasně neplatných svislých dopravních značek (nebo jejich částí) bez ohledu na způsob a na jejich velikost (zakrytí neprůhledným materiálem nebo otočení značky) a jeho následné odstranění</t>
  </si>
  <si>
    <t>914132</t>
  </si>
  <si>
    <t>DOPRAVNÍ ZNAČKY ZÁKLADNÍ VELIKOSTI OCELOVÉ FÓLIE TŘ 2 - MONTÁŽ S PŘEMÍSTĚNÍM
Kompletní, vč. sloupků, upevňovacích zařízení apod.</t>
  </si>
  <si>
    <t>IS 11b: 7ks=7,000 [A]ks
IP 10a: 2ks=2,000 [B]ks
B1: 2ks=2,000 [C]ks
B2: 2ks=2,000 [D]ks
E13: 6ks=6,000 [E]ks
požadavky DOSS, odhad: 4ks=4,000 [F]ks
A+B+C+D+E+F=23,000 [G]ks</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</si>
  <si>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</si>
  <si>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</si>
  <si>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</si>
  <si>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viz pol. 914132: 23ks=23,000 [A]ks</t>
  </si>
  <si>
    <t>Položka zahrnuje odstranění, demontáž a odklizení materiálu s odvozem na předepsané místo</t>
  </si>
  <si>
    <t>914139</t>
  </si>
  <si>
    <t>DOPRAV ZNAČKY ZÁKLAD VEL OCEL FÓLIE TŘ 2 - NÁJEMNÉ</t>
  </si>
  <si>
    <t xml:space="preserve">KSDEN     </t>
  </si>
  <si>
    <t xml:space="preserve">viz pol. 914132, předpoklad: 23ks*120dnů=2 760,000 [A]ksden </t>
  </si>
  <si>
    <t>položka zahrnuje sazbu za pronájem dopravních značek a zařízení, počet jednotek je určen jako součin počtu značek a počtu dní použití</t>
  </si>
  <si>
    <t>914432</t>
  </si>
  <si>
    <t>DOPRAVNÍ ZNAČKY 100X150CM OCELOVÉ FÓLIE TŘ 2 - MONTÁŽ S PŘEMÍSTĚNÍM
Kompletní, vč. sloupků, upevňovacích zařízení apod.</t>
  </si>
  <si>
    <t>IS 11a: 2ks=2,000 [A]ks</t>
  </si>
  <si>
    <t>914433</t>
  </si>
  <si>
    <t>DOPRAVNÍ ZNAČKY 100X150CM OCELOVÉ FÓLIE TŘ 2 - DEMONTÁŽ</t>
  </si>
  <si>
    <t>viz pol. 914432: 2ks=2,000 [A]ks</t>
  </si>
  <si>
    <t>914439</t>
  </si>
  <si>
    <t>DOPRAV ZNAČKY 100X150CM OCEL FÓLIE TŘ 2 - NÁJEMNÉ</t>
  </si>
  <si>
    <t>viz pol. 914432, předpoklad: 2ks*120dnů=240,000 [A]ksden</t>
  </si>
  <si>
    <t>916122</t>
  </si>
  <si>
    <t>DOPRAV SVĚTLO VÝSTRAŽ SOUPRAVA 3KS - MONTÁŽ S PŘESUNEM</t>
  </si>
  <si>
    <t>2ks=2,000 [A]ks</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</si>
  <si>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</si>
  <si>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</si>
  <si>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</si>
  <si>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viz pol. 916122: 2ks=2,000 [A]ks</t>
  </si>
  <si>
    <t>Položka zahrnuje odstranění, demontáž a odklizení zařízení s odvozem na předepsané místo</t>
  </si>
  <si>
    <t>916129</t>
  </si>
  <si>
    <t>DOPRAV SVĚTLO VÝSTRAŽ SOUPRAVA 3KS - NÁJEMNÉ</t>
  </si>
  <si>
    <t>viz pol. 916122, předpoklad: 2ks*120dnů=240,000 [A]ksden</t>
  </si>
  <si>
    <t>položka zahrnuje sazbu za pronájem zařízení. Počet měrných jednotek se určí jako součin počtu zařízení a počtu dní použití.</t>
  </si>
  <si>
    <t>916322</t>
  </si>
  <si>
    <t>DOPRAVNÍ ZÁBRANY Z2 S FÓLIÍ TŘ 2 - MONTÁŽ S PŘESUNEM
Kompletní, vč. sloupků, upevňovacích zařízení apod., dl. á 3 m</t>
  </si>
  <si>
    <t>8ks=8,000 [A]ks</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</si>
  <si>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</si>
  <si>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</si>
  <si>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</si>
  <si>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viz pol. 916322: 8ks=8,000 [A]ks</t>
  </si>
  <si>
    <t>916329</t>
  </si>
  <si>
    <t>DOPRAVNÍ ZÁBRANY Z2 S FÓLIÍ TŘ 2 - NÁJEMNÉ</t>
  </si>
  <si>
    <t>viz pol. 916322, předpoklad: 8ks*120dnů=960,000 [A]ksden</t>
  </si>
  <si>
    <t>916812</t>
  </si>
  <si>
    <t>ODDĚL OPLOCENÍ S PODSTAVCI DRÁTĚNNÉ - MONTÁŽ S PŘESUNEM</t>
  </si>
  <si>
    <t>oddělení cesty pro pěší od stavby: 20m=20,000 [A]m</t>
  </si>
  <si>
    <t>916813</t>
  </si>
  <si>
    <t>ODDĚL OPLOCENÍ S PODSTAVCI DRÁTĚNNÉ - DEMONTÁŽ</t>
  </si>
  <si>
    <t>viz pol. 916812: 20m=20,000 [A]m</t>
  </si>
  <si>
    <t>916819</t>
  </si>
  <si>
    <t>ODDĚL OPLOCENÍ S PODSTAVCI DRÁTĚNNÉ - NÁJEMNÉ</t>
  </si>
  <si>
    <t xml:space="preserve">MDEN      </t>
  </si>
  <si>
    <t>viz pol. 916812, předpoklad: 20m*120dnů=2 400,000 [A]mden</t>
  </si>
  <si>
    <t>položka zahrnuje sazbu za pronájem zařízení. Počet měrných jednotek se určí jako součin délky zařízení a počtu dní použití.</t>
  </si>
  <si>
    <t>201</t>
  </si>
  <si>
    <t>Most ev.č. 358-010</t>
  </si>
  <si>
    <t>201 (ZH)</t>
  </si>
  <si>
    <t>Most ev.č. 358-010 (Způsobilé výdaje - hlavní)</t>
  </si>
  <si>
    <t>z pol. 12573.A: 521,615m3*2t/m3=1 043,230 [A]t
z pol. 46731: 4m3*2t/m3=8,000 [B]t
A+B=1 051,230 [C]t</t>
  </si>
  <si>
    <t>D</t>
  </si>
  <si>
    <t>POPLATKY ZA SKLÁDKU
Prostý beton</t>
  </si>
  <si>
    <t>z pol. 96615: 28,8m3*2,3t/m3=66,240 [A]t</t>
  </si>
  <si>
    <t>E</t>
  </si>
  <si>
    <t>POPLATKY ZA SKLÁDKU
Železobeton</t>
  </si>
  <si>
    <t>z pol. 96616: 51,264m3*2,5t/m3=128,160 [A]t</t>
  </si>
  <si>
    <t>z pol. 11372: 11,55m3*2,4t/m3=27,720 [A]t</t>
  </si>
  <si>
    <t>P</t>
  </si>
  <si>
    <t>POPLATKY ZA ZEMNÍK - ZEMINA
Nákup vhodné zeminy,
bude čerpáno pouze se souhlasem a v rozsahu určeném TDS (v případě nevhodnosti mat. z výkopů)</t>
  </si>
  <si>
    <t>odhad 10% z objemu mat. pro zásypy, viz pol. 12573.B: 243,585m3*0,1=24,359 [A]m3</t>
  </si>
  <si>
    <t xml:space="preserve">pro pol. 18220: 18,48m3=18,480 [A]m3 </t>
  </si>
  <si>
    <t>FRÉZOVÁNÍ ZPEVNĚNÝCH PLOCH ASFALTOVÝCH</t>
  </si>
  <si>
    <t>odstr. krytu stáv. vozovky na mostě a nad přechodovými oblastmi: 21m*5m*0,11m=11,550 [A]m3</t>
  </si>
  <si>
    <t>mat. uložený na mezideponii, viz pol. 13173: 753,2m3=753,200 [A]m3
mat. mezideponie pro zásypy, viz pol. 17110 a 17511: 63,585m3+168m3=231,585 [B]m3
přebytek: A-B=521,615 [C]m3</t>
  </si>
  <si>
    <t>VYKOPÁVKY ZE ZEMNÍKŮ A SKLÁDEK TŘ. I
Mat. pro zásypy z mezideponie vč. přesunu</t>
  </si>
  <si>
    <t>pro pol. 17110: 63,585m3=63,585 [A]m3
pro pol. 17511: 180m3=180,000 [B]m3
A+B=243,585 [C]m3</t>
  </si>
  <si>
    <t>pro pol. 18220: 18,48m3=18,480 [A]m3</t>
  </si>
  <si>
    <t>VYKOPÁVKY ZE ZEMNÍKŮ A SKLÁDEK TŘ. I
Mat. pro zásypy ze zemníku vč. dovozu,
bude čerpáno pouze se souhlasem a v rozsahu určeném TDS (v případě nevhodnosti mat. z výkopů)</t>
  </si>
  <si>
    <t>13173</t>
  </si>
  <si>
    <t>HLOUBENÍ JAM ZAPAŽ I NEPAŽ TŘ. I
Na mezideponii vč. přesunu
(vč. čerpání vody apod., viz technická specifikace položky)</t>
  </si>
  <si>
    <t>výkop v přechodové oblasti: (25,4m2+28,4m2)*14m=753,200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</si>
  <si>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</si>
  <si>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t>
  </si>
  <si>
    <t>ULOŽENÍ SYPANINY DO NÁSYPŮ SE ZHUTNĚNÍM</t>
  </si>
  <si>
    <t>svahové kužely: 1/3*3,14*4,5m^2*3m=63,585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</si>
  <si>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</si>
  <si>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 pol. 12573.A: 521,615m3=521,615 [A]m3
z pol. 13173.B: 753,2m3=753,200 [B]m3
A+B=1 274,815 [C]m3</t>
  </si>
  <si>
    <t>17511</t>
  </si>
  <si>
    <t>OBSYP POTRUBÍ A OBJEKTŮ SE ZHUTNĚNÍM</t>
  </si>
  <si>
    <t>zásyp základů: (6m2+6m2)*14m=168,000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</si>
  <si>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</si>
  <si>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OBSYP POTRUBÍ A OBJEKTŮ Z NAKUPOVANÝCH MATERIÁLŮ</t>
  </si>
  <si>
    <t>ochrana těsnící fólie v přechod. oblasti, viz pol. 711137: 75m2*0,1m*2=15,000 [A]m3</t>
  </si>
  <si>
    <t>plochy k ozelenění: (22m2+39m2+6m2+10m2)*1,2 (půdorysné plochy x koef. pro zohled. sklonu)=92,400 [A]m2
A*0,2m=18,480 [B]m3</t>
  </si>
  <si>
    <t>viz pol. 18220: 92,4m2=92,400 [A]m2</t>
  </si>
  <si>
    <t>následná (jednorázová) péče nad rámec technické specifikace pol. 18241: 92,4m2*3=277,200 [A]m2</t>
  </si>
  <si>
    <t>21150</t>
  </si>
  <si>
    <t>SANAČNÍ ŽEBRA Z KAMENIVA</t>
  </si>
  <si>
    <t>ochranný obsyp v rubu opěr: 1,9m2*7,5m=14,250 [A]m3</t>
  </si>
  <si>
    <t>položka zahrnuje dodávku předepsaného kameniva, mimostaveništní a vnitrostaveništní dopravu a jeho uložení není-li v zadávací dokumentaci uvedeno jinak, jedná se o nakupovaný materiál</t>
  </si>
  <si>
    <t>21331</t>
  </si>
  <si>
    <t>DRENÁŽNÍ VRSTVY Z BETONU MEZEROVITÉHO (DRENÁŽNÍHO)</t>
  </si>
  <si>
    <t>obet. dren. trub v rubu NK: (0,3m*0,3m-3,14*0,08m^2)*7,5m*2=1,049 [A]m3</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</si>
  <si>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</si>
  <si>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</si>
  <si>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</si>
  <si>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drenážní proužek v úžlabí NK: 0,15m*0,035m*6,5m*2=0,068 [A]m3</t>
  </si>
  <si>
    <t>23117A</t>
  </si>
  <si>
    <t>ŠTĚTOVÉ STĚNY BERANĚNÉ Z KOVOVÝCH DÍLCŮ TRVALÉ (PLOCHA)</t>
  </si>
  <si>
    <t>zajištění stavební jámy: 2m*20m*2m=80,000 [A]m2</t>
  </si>
  <si>
    <t>- zřízení stěny
- dodání štětovnic v požadované kvalitě,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</si>
  <si>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237172</t>
  </si>
  <si>
    <t>ODŘEZÁNÍ ŠTĚTOVÝCH STĚN Z KOVOVÝCH DÍLCŮ</t>
  </si>
  <si>
    <t>viz pol. 23117A: 20m*2=40,000 [A]m</t>
  </si>
  <si>
    <t>položka zahrnuje odstranění stěn včetně odvozu a uložení na skládku</t>
  </si>
  <si>
    <t>27231</t>
  </si>
  <si>
    <t>ZÁKLADY Z PROSTÉHO BETONU</t>
  </si>
  <si>
    <t>pro zdi: 1,2m*(3m+3m+3,5m+4m)*0,6m=9,720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</si>
  <si>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</si>
  <si>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272325</t>
  </si>
  <si>
    <t>ZÁKLADY ZE ŽELEZOBETONU DO C30/37
C30/37 - XA2</t>
  </si>
  <si>
    <t>pro opěry/stojky: 1,6m2*8m*2=25,600 [A]m3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</si>
  <si>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</si>
  <si>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</si>
  <si>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</si>
  <si>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viz pol. 272325: 25,6m3*0,14t/m3=3,584 [A]t</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</si>
  <si>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</si>
  <si>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</si>
  <si>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31717</t>
  </si>
  <si>
    <t>KOVOVÉ KONSTRUKCE PRO KOTVENÍ ŘÍMSY</t>
  </si>
  <si>
    <t xml:space="preserve">KG        </t>
  </si>
  <si>
    <t>12ks*5,26kg=63,120 [A]kg</t>
  </si>
  <si>
    <t>Položka zahrnuje dodávku (výrobu) kotevního prvku předepsaného tvaru a jeho osazení do předepsané polohy včetně nezbytných prací (vrty, zálivky apod.)</t>
  </si>
  <si>
    <t>317325</t>
  </si>
  <si>
    <t>ŘÍMSY ZE ŽELEZOBETONU DO C30/37
C30/37 - XF4</t>
  </si>
  <si>
    <t>0,33m2*16m*2=10,560 [A]m3</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</si>
  <si>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</si>
  <si>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</si>
  <si>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</si>
  <si>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pol. 317325: 10,56m3*0,2t/m3=2,112 [A]t</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</si>
  <si>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</si>
  <si>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327215</t>
  </si>
  <si>
    <t>PŘEZDĚNÍ ZDÍ Z KAMENNÉHO ZDIVA
Spárování provzdušněnou cementovou maltou nebo spárovací hmotou</t>
  </si>
  <si>
    <t>objem kamene nově vyzděných zdí: (3m+3m+3,5m+4m)*0,6m*2m=16,200 [A]m3</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</si>
  <si>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</si>
  <si>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333221</t>
  </si>
  <si>
    <t>OBKLAD MOSTNÍCH OPĚR A KŘÍDEL KVÁDROVÝ A ŘÁDKOVÝ
Opracovaný pískovec z vybouraných opěr řezaný na tl. 0,15 m s přírodní pohledovou plochou, řádkové zdivo, tl. malty na rubu obkladu 5 cm, kotvení nerez. vrtanými kotvami prům. 6 mm min. 9 ks/m2, spárování provzdušněnou cementovou maltou nebo spárovací hmotou</t>
  </si>
  <si>
    <t>obklad opěr a křídel: 2,6m*8m*2 + 8,5m2*4=75,600 [A]m2
A*0,15m=11,340 [B]m3</t>
  </si>
  <si>
    <t>položka zahrnuje dodávku a osazení dvoustranně lícovaného kamene, jeho případné kotvení se všemi souvisejícími materiály a pracemi, dodávku předepsané malty, spárování.</t>
  </si>
  <si>
    <t>389325</t>
  </si>
  <si>
    <t>MOSTNÍ RÁMOVÉ KONSTRUKCE ZE ŽELEZOBETONU C30/37
XF2</t>
  </si>
  <si>
    <t>nová nosná kce: 
stěny rámu (opěry): 0,5m*3,8m*8m*2=30,400 [A]m3
deska: 0,5m*6m*8m=24,000 [B]m3
křídla: 14,2m2*0,75m*4=42,600 [C]m3
A+B+C=97,000 [D]m3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</si>
  <si>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</si>
  <si>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389365</t>
  </si>
  <si>
    <t>VÝZTUŽ MOSTNÍ RÁMOVÉ KONSTRUKCE Z OCELI 10505, B500B</t>
  </si>
  <si>
    <t>viz pol. 389325: 82,8m3*0,2t/m3=16,560 [A]t</t>
  </si>
  <si>
    <t>PODKL A VÝPLŇ VRSTVY Z PROST BET</t>
  </si>
  <si>
    <t>pod odláždění: 
za římsami+podél křídel: 8m2*1,2 (půdorysná plocha x koef. pro zohled. sklonu)=9,600 [A]m2
koryto: 5m*9m=45,000 [B]m2
A+B=54,600 [C]m2
C*0,1m=5,460 [D]m3</t>
  </si>
  <si>
    <t>451312</t>
  </si>
  <si>
    <t>PODKLADNÍ A VÝPLŇOVÉ VRSTVY Z PROSTÉHO BETONU C12/15
X0</t>
  </si>
  <si>
    <t xml:space="preserve">pod základy opěr: 3m*8,3m*0,15m*2=7,470 [A]m3
pod základy zdí: 1,5m*(3m+3m+3,5m+4m)*0,15m=3,038 [B]m3
pod dren. tr. v rubu opěr: 1m*7m*0,3m*2=4,200 [C]m3
A+B+C=14,708 [D]m3 </t>
  </si>
  <si>
    <t>45850</t>
  </si>
  <si>
    <t>VÝPLŇ ZA OPĚRAMI A ZDMI Z KAMENIVA</t>
  </si>
  <si>
    <t>přechod. oblast: 19,8*7,5 + 2*2*4*2=180,500 [A]m3</t>
  </si>
  <si>
    <t>45852</t>
  </si>
  <si>
    <t>VÝPLŇ ZA OPĚRAMI A ZDMI Z KAMENIVA DRCENÉHO</t>
  </si>
  <si>
    <t>přechod. klín: 8,6m2*7,5m=64,500 [A]m3</t>
  </si>
  <si>
    <t>465512</t>
  </si>
  <si>
    <t>DLAŽBY Z LOMOVÉHO KAMENE NA MC</t>
  </si>
  <si>
    <t>odláždění za římsami+podél křídel: 8m2*1,2 (půdorysná plocha x koef. pro zohled. sklonu)=9,600 [A]m2
A*0,2m=1,920 [D]m3</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</si>
  <si>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</si>
  <si>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nová kce vozovky na mostě: 6m*7m*2=84,000 [A]m2</t>
  </si>
  <si>
    <t>nová kce vozovky na mostě: 6m*7m=42,000 [A]m2</t>
  </si>
  <si>
    <t>575F43</t>
  </si>
  <si>
    <t>LITÝ ASFALT MA IV (OCHRANA MOSTNÍ IZOLACE) 11 TL. 35MM MODIFIK</t>
  </si>
  <si>
    <t>na nosné kci: 6m*7m=42,000 [A]m2</t>
  </si>
  <si>
    <t>711137</t>
  </si>
  <si>
    <t>IZOLACE BĚŽN KONSTR PROTI VOL STÉK VODĚ Z PE FÓLIÍ</t>
  </si>
  <si>
    <t>v rubu NK: 5m*7,5m*2=75,000 [A]m2</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</si>
  <si>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</si>
  <si>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711442</t>
  </si>
  <si>
    <t>IZOLACE MOSTOVEK CELOPLOŠNÁ ASFALTOVÝMI PÁSY S PEČETÍCÍ VRSTVOU
NAIP tl. 5 mm, modifikované, plnoplošně spojené s podkladem</t>
  </si>
  <si>
    <t>na nosné kci: 12,5m*8m=100,000 [A]m2</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</si>
  <si>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</si>
  <si>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</si>
  <si>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
Vyztužené NAIP tl. 5 mm s AL ochrannou vložkou, celoplošně přilepené do lepícího nátěru za horka</t>
  </si>
  <si>
    <t>pod římsami: 0,7m*6m*2=8,400 [A]m2</t>
  </si>
  <si>
    <t>položka zahrnuje:
- dodání předepsaného ochranného materiálu
- zřízení ochrany izolace</t>
  </si>
  <si>
    <t>711509</t>
  </si>
  <si>
    <t>OCHRANA IZOLACE NA POVRCHU TEXTILIÍ
Min. 600 g/m2, tloušťka po stlačení min. 6 mm</t>
  </si>
  <si>
    <t>drenážní a ochranná vrstva v rubu opěr a zdí: 12m*7m=84,000 [A]m2</t>
  </si>
  <si>
    <t>78382</t>
  </si>
  <si>
    <t>NÁTĚRY BETON KONSTR TYP S2 (OS-B)</t>
  </si>
  <si>
    <t>okraje NK: 5m*0,8m*2=8,000 [A]m2</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</si>
  <si>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</si>
  <si>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</si>
  <si>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</si>
  <si>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obrubníková část říms: 16m*0,3m*2=9,600 [A]m2</t>
  </si>
  <si>
    <t>875332</t>
  </si>
  <si>
    <t>POTRUBÍ DREN Z TRUB PLAST DN DO 150MM DĚROVANÝCH
DN 150</t>
  </si>
  <si>
    <t>odvodnění rubu NK: 8m*2=16,000 [A]m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</si>
  <si>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</si>
  <si>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v římsách: 20m*4=80,000 [A]m</t>
  </si>
  <si>
    <t>9112A3</t>
  </si>
  <si>
    <t>ZÁBRADLÍ MOSTNÍ S VODOR MADLY - DEMONTÁŽ S PŘESUNEM</t>
  </si>
  <si>
    <t>odstr. stáv. zábradlí: 16m+16m=32,000 [A]m</t>
  </si>
  <si>
    <t>položka zahrnuje:
- demontáž a odstranění zařízení
- jeho odvoz na předepsané místo</t>
  </si>
  <si>
    <t>9113B1</t>
  </si>
  <si>
    <t>SVODIDLO OCEL SILNIČ JEDNOSTR, ÚROVEŇ ZADRŽ H1 - DODÁVKA A MONTÁŽ</t>
  </si>
  <si>
    <t>před a za mostem, vč. výškových náběhů a zakřivených svodnic: 6m*3+12m=30,000 [A]m</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</si>
  <si>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</si>
  <si>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9117C1</t>
  </si>
  <si>
    <t>SVOD OCEL ZÁBRADEL ÚROVEŇ ZADRŽ H2 - DODÁVKA A MONTÁŽ
Se svislou výplní, PKO - komb. povrch dle TKP19, vč. kotvení do římsy pomocí dodatečně vlepovaných chem. kotev nerez, výška 1,1 m</t>
  </si>
  <si>
    <t>na římsách: 20m*2=40,000 [A]m</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</si>
  <si>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</si>
  <si>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91238</t>
  </si>
  <si>
    <t>SMĚROVÉ SLOUPKY Z PLAST HMOT - NÁSTAVCE NA SVODIDLA VČETNĚ ODRAZNÉHO PÁSKU</t>
  </si>
  <si>
    <t>10ks=10,000 [A]ks</t>
  </si>
  <si>
    <t>91345</t>
  </si>
  <si>
    <t>NIVELAČNÍ ZNAČKY KOVOVÉ
Nerez (dle VL 4 509.01)</t>
  </si>
  <si>
    <t>na opěrách min. 50 cm nad terénem: 4ks=4,000 [A]ks</t>
  </si>
  <si>
    <t>položka zahrnuje:
- dodání a osazení nivelační značky včetně nutných zemních prací
- vnitrostaveništní a mimostaveništní dopravu</t>
  </si>
  <si>
    <t>914A21</t>
  </si>
  <si>
    <t>EV ČÍSLO MOSTU OCEL S FÓLIÍ TŘ.1 DODÁVKA A MONTÁŽ</t>
  </si>
  <si>
    <t>před a za mostem vpravo ve směru jízdy: 2ks=2,000 [A]ks</t>
  </si>
  <si>
    <t>917223</t>
  </si>
  <si>
    <t>SILNIČNÍ A CHODNÍKOVÉ OBRUBY Z BETONOVÝCH OBRUBNÍKŮ ŠÍŘ 100MM
XF4, do bet. lože</t>
  </si>
  <si>
    <t>u říms: 3,8m*4=15,200 [A]m
podél křídel: 4m*1,2 (půdorysná dl. x koef. pro zohled. sklonu)*4=19,200 [B]m
podél svahů: (12m+4m)*1,2*2=38,400 [C]m
A+B+C=72,800 [D]m</t>
  </si>
  <si>
    <t>Položka zahrnuje:
dodání a pokládku betonových obrubníků o rozměrech předepsaných zadávací dokumentací 
betonové lože i boční betonovou opěrku.</t>
  </si>
  <si>
    <t>SILNIČNÍ A CHODNÍKOVÉ OBRUBY Z BETONOVÝCH OBRUBNÍKŮ ŠÍŘ 150MM
XF4, do bet. lože</t>
  </si>
  <si>
    <t>8m=8,000 [A]m</t>
  </si>
  <si>
    <t>proříznutí dilatační spáry v nové obrusné vrstvě nad opěrami: 7m*2=14,000 [A]m</t>
  </si>
  <si>
    <t>93132</t>
  </si>
  <si>
    <t>TĚSNĚNÍ DILATAČ SPAR ASF ZÁLIVKOU MODIFIK
Za horka</t>
  </si>
  <si>
    <t>řezaná spára nad opěrami: 0,02m*0,04m*7m*2=0,011 [A]m3
podél říms: 0,02m*(0,03m+0,04m)*20m*2=0,056 [B]m3
A+B=0,067 [C]m3</t>
  </si>
  <si>
    <t>položka zahrnuje dodávku a osazení předepsaného materiálu, očištění ploch spáry před úpravou, očištění okolí spáry po úpravě 
nezahrnuje těsnící profil</t>
  </si>
  <si>
    <t>93135</t>
  </si>
  <si>
    <t>TĚSNĚNÍ DILATAČ SPAR PRYŽ PÁSKOU NEBO KRUH PROFILEM</t>
  </si>
  <si>
    <t>předtěsnění podél říms: 20m*2=40,000 [A]m</t>
  </si>
  <si>
    <t>položka zahrnuje dodávku a osazení předepsaného materiálu, očištění ploch spáry před úpravou, očištění okolí spáry po úpravě</t>
  </si>
  <si>
    <t>skluzy odvodnění: 0,6m*(12m+4m)*1,2 (půdorysná dl. x koef. pro zohlednění sklonu)=11,520 [A]m2</t>
  </si>
  <si>
    <t>93639</t>
  </si>
  <si>
    <t>ZAÚSTĚNÍ SKLUZŮ (VČET DLAŽBY Z LOM KAMENE)
Vývařiště dle VL 4</t>
  </si>
  <si>
    <t>vývařiště: 2ks=2,000 [A]ks</t>
  </si>
  <si>
    <t>Položka zahrnuje veškerý materiál, výrobky a polotovary, včetně mimostaveništní a vnitrostaveništní dopravy (rovněž přesuny), včetně naložení a složení,případně s uložením.</t>
  </si>
  <si>
    <t>936541</t>
  </si>
  <si>
    <t>MOSTNÍ ODVODŇOVACÍ TRUBKA (POVRCHŮ IZOLACE) Z NEREZ OCELI
DN 50</t>
  </si>
  <si>
    <t>odvodnění izolace nosné kce: 2ks=2,000 [A]ks</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</si>
  <si>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</si>
  <si>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93882</t>
  </si>
  <si>
    <t>OŠETŘENÍ KONSTRUKCÍ OCHRANNÝM POSTŘIKEM
Hydrofobizace kamenného obkladu (transparentní nástřik)</t>
  </si>
  <si>
    <t>povrch pískovcového obkladu opěr a křídel a opěrných zdí: 75,6m2+36m2=111,600 [A]m2</t>
  </si>
  <si>
    <t>položka zahrnuje očištění předepsaným způsobem včetně odklizení vzniklého odpadu</t>
  </si>
  <si>
    <t>96613</t>
  </si>
  <si>
    <t>BOURÁNÍ KONSTRUKCÍ Z KAMENE NA MC
Odvoz na deponii - skládku SÚS PK (kámen bude použit na dozdění zdí)</t>
  </si>
  <si>
    <t>odstr. stáv. kcí:
opěry: 1,2m*2,8m*6,2m*2=41,664 [A]m3
nábřežní zdi: 4m*0,6m*2m*2=9,600 [B]m3
A+B=51,264 [C]m3</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</si>
  <si>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</si>
  <si>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t>
  </si>
  <si>
    <t>BOURÁNÍ KONSTRUKCÍ Z PROSTÉHO BETONU</t>
  </si>
  <si>
    <t>odstr. stáv. základů: 1,2m*1m*12m*2=28,800 [A]m3</t>
  </si>
  <si>
    <t>96616</t>
  </si>
  <si>
    <t>BOURÁNÍ KONSTRUKCÍ ZE ŽELEZOBETONU</t>
  </si>
  <si>
    <t>odstr. stáv. kcí:
římsy: 0,6m*0,5m*8m*2=4,800 [A]m3
deska mostovky: 5,5m*0,4m*6m=13,200 [B]m3
A+B=18,000 [C]m3</t>
  </si>
  <si>
    <t>201.1 (ZV)</t>
  </si>
  <si>
    <t>Most ev.č. 358-010 (Způsobilé výdaje - vedlejší)</t>
  </si>
  <si>
    <t>(vyvolaná úprava koryta toku)
z pol. 12473: 21m3*2t/m3=42,000 [A]t</t>
  </si>
  <si>
    <t>11526</t>
  </si>
  <si>
    <t>PŘEVEDENÍ VODY POTRUBÍM DN 800 NEBO ŽLABY R.O. DO 2,8M
Vč. hrázek, zřízení i odstranění</t>
  </si>
  <si>
    <t xml:space="preserve">(vynucený převod vody během výstavby)
proviz. převedení toku během výstavby: 18m*2=36,000 [A]m </t>
  </si>
  <si>
    <t>Položka převedení vody na povrchu zahrnuje zřízení, udržování a odstranění příslušného zařízení. Převedení vody se uvádí buď průměrem potrubí (DN) nebo délkou rozvinutého obvodu žlabu (r.o.).</t>
  </si>
  <si>
    <t>12473</t>
  </si>
  <si>
    <t>VYKOPÁVKY PRO KORYTA VODOTEČÍ TŘ. I
Vč. odvozu na skládku</t>
  </si>
  <si>
    <t>(vyvolaná úprava koryta toku)
odtěžení dna a břehů pro provedení zádlažby: 5m*14m*0,3m=21,000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</si>
  <si>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</si>
  <si>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(vyvolaná úprava koryta toku)
z pol. 12473: 21m3=21,000 [A]m3</t>
  </si>
  <si>
    <t>(vyvolaná úprava koryta toku)
pod odláždění koryta: 5m*9m=45,000 [A]m2
A*0,1m=4,500 [B]m3</t>
  </si>
  <si>
    <t>46321</t>
  </si>
  <si>
    <t>ROVNANINA Z LOMOVÉHO KAMENE
Kámen rovnaný na sucho s vyklínováním spár, hmotnost kamenů cca 200 - 250 kg</t>
  </si>
  <si>
    <t>(vyvolaná úprava koryta toku)
opevnění břehů koryta: 5m*5m*0,3m=7,500 [A]m3</t>
  </si>
  <si>
    <t>položka zahrnuje:
- dodávku a vyrovnání lomového kamene předepsané frakce do předepsaného tvaru včetně mimostaveništní a vnitrostaveništní dopravy
není-li v zadávací dokumentaci uvedeno jinak, jedná se o nakupovaný materiál</t>
  </si>
  <si>
    <t>(vyvolaná úprava koryta toku)
odláždění koryta: 5m*9m=45,000 [A]m2
A*0,2m=9,000 [B]m3</t>
  </si>
  <si>
    <t>46731</t>
  </si>
  <si>
    <t>STUPNĚ A PRAHY VODNÍCH KORYT Z PROSTÉHO BETONU
Vč. odvozu výkopku na skládku</t>
  </si>
  <si>
    <t>(vyvolaná úprava koryta toku)
koncové prahy odláždění: 0,5m*0,8m*5m*2=4,000 [A]m3</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</si>
  <si>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</si>
  <si>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937R01</t>
  </si>
  <si>
    <t>MOBILIÁŘ - INFORMAČNÍ TABULE (TRVALÉ) - DEMONTÁŽ A ZPĚTNÁ MONTÁŽ
Přemístění stáv. nástěnky s mapou do nového umístění (vč. dočas. uskladnění dle potřeby)</t>
  </si>
  <si>
    <t>Položka zahrnuje:
- odstranění, demontáž a odklizení materiálu s odvozem na předepsané místo
- dopravu demontovaného zařízení z dočasné skládky
- osazení a montáž na místě určeném projektem
- nutnou opravu poškozených částí
Nezahrnuje dodávku zařízení</t>
  </si>
  <si>
    <t>937R02</t>
  </si>
  <si>
    <t>MOBILIÁŘ - ROZCESTNÍK - DEMONTÁŽ A ZPĚTNÁ MONTÁŽ
Přemístění stáv. rozcestníku do nového umístění (vč. dočas. uskladnění dle potřeby)</t>
  </si>
  <si>
    <t>801</t>
  </si>
  <si>
    <t>Příprava území</t>
  </si>
  <si>
    <t>801 (ZH)</t>
  </si>
  <si>
    <t>Příprava území (Způsobilé výdaje - hlavní)</t>
  </si>
  <si>
    <t>11120</t>
  </si>
  <si>
    <t>ODSTRANĚNÍ KŘOVIN
Vč. likvidace</t>
  </si>
  <si>
    <t>15m2=15,000 [A]m2</t>
  </si>
  <si>
    <t>odstranění křovin a stromů do průměru 100 mm
doprava dřevin bez ohledu na vzdálenost
spálení na hromadách nebo štěpkování</t>
  </si>
  <si>
    <t>11211</t>
  </si>
  <si>
    <t>KÁCENÍ STROMŮ D KMENE DO 0,5M
Vč. likvidace</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</si>
  <si>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t>
  </si>
  <si>
    <t>11214</t>
  </si>
  <si>
    <t>KÁCENÍ STROMŮ D KMENE DO 0,3M
Vč. likvidace</t>
  </si>
  <si>
    <t>11221</t>
  </si>
  <si>
    <t>ODSTRANĚNÍ PAŘEZŮ D DO 0,5M
Vč. likvidace</t>
  </si>
  <si>
    <t>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</si>
  <si>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11224</t>
  </si>
  <si>
    <t>ODSTRANĚNÍ PAŘEZŮ D DO 0,3M
Vč. likvidace</t>
  </si>
  <si>
    <t>Stavba: 18057-SP - Modernizace mostu ev.č. 358-010 Polanka</t>
  </si>
  <si>
    <t>Varianta: ZŘ-AKT 22/11 - Základní řešení - akt. 2022/11</t>
  </si>
  <si>
    <r>
      <t>Objekt</t>
    </r>
    <r>
      <rPr>
        <vertAlign val="superscript"/>
        <sz val="11"/>
        <rFont val="Arial"/>
        <family val="2"/>
      </rPr>
      <t xml:space="preserve"> *1)</t>
    </r>
  </si>
  <si>
    <t>*1)  "* (ZH)" = Způsobilé výdaje na hlavní aktivitu projektu; "*.1 (ZV)" = Způsobilé výdaje na vedlejší aktivitu projektu; "*.2 (NZ)" = Nezpůsobilé výdaje projektu</t>
  </si>
  <si>
    <t>Způsobilé výdaje projektu dle IROP:</t>
  </si>
  <si>
    <t>Způsobilé výdaje na hlavní aktivitu projektu</t>
  </si>
  <si>
    <t>Způsobilé výdaje na vedlejší aktivity projektu</t>
  </si>
  <si>
    <t>Nezpůsobilé výdaje projektu dle IROP:</t>
  </si>
  <si>
    <t>CPV</t>
  </si>
  <si>
    <t>JKSO</t>
  </si>
  <si>
    <t>CZ-CPA</t>
  </si>
  <si>
    <t>CZ-CC / KSD</t>
  </si>
  <si>
    <t>71311220-9</t>
  </si>
  <si>
    <t>x</t>
  </si>
  <si>
    <t>71.12.14</t>
  </si>
  <si>
    <t>x / x</t>
  </si>
  <si>
    <t>Dopravní stavitelství</t>
  </si>
  <si>
    <t>Inženýrské služby týkající se dopravních projektů</t>
  </si>
  <si>
    <t>45233120-6</t>
  </si>
  <si>
    <t>822 23</t>
  </si>
  <si>
    <t>42.11.20</t>
  </si>
  <si>
    <t>211112 / 46.23.11.2</t>
  </si>
  <si>
    <t>Výstavba silnic</t>
  </si>
  <si>
    <t>Silnice II. třídy</t>
  </si>
  <si>
    <t>Výstavba dálnic, silnic, ulic a jiných cest pro vozidla a pěší a letištních drah</t>
  </si>
  <si>
    <t>Silnice I. a II. třídy /
Silnice (I. a II. třídy)</t>
  </si>
  <si>
    <t>45233142-6</t>
  </si>
  <si>
    <t>Opravy objízdných tras</t>
  </si>
  <si>
    <t>Práce na opravě silnic</t>
  </si>
  <si>
    <t>45233290-8</t>
  </si>
  <si>
    <t>821 11</t>
  </si>
  <si>
    <t>43.29.19</t>
  </si>
  <si>
    <t>Instalace a montáž dopravního značení</t>
  </si>
  <si>
    <t>Mosty pozemních komunikací pro zatížení třídy A</t>
  </si>
  <si>
    <t>Ostatní instalační práce j. n.</t>
  </si>
  <si>
    <t>45221111-3</t>
  </si>
  <si>
    <t>42.13.20</t>
  </si>
  <si>
    <t>214111 / 46.21.21.1</t>
  </si>
  <si>
    <t>Most</t>
  </si>
  <si>
    <t>Výstavba silničních mostů</t>
  </si>
  <si>
    <t>Výstavba mostů a tunelů</t>
  </si>
  <si>
    <t>Mosty silničních komunikací vč. estakád /
Mosty pozemních komunikací</t>
  </si>
  <si>
    <t>45111200-0</t>
  </si>
  <si>
    <t>823 29</t>
  </si>
  <si>
    <t>43.12.1</t>
  </si>
  <si>
    <t>Příprava staveniště a odklizovací práce</t>
  </si>
  <si>
    <t>Úpravy území a samostatné zemní práce ostatní</t>
  </si>
  <si>
    <t>Příprava staveniště</t>
  </si>
  <si>
    <t>Obecná ustanovení k položkám OTSKP</t>
  </si>
  <si>
    <t>Níže je uveden výtah z Oborového třídníku stavebních konstrukcí a prací (dále jen OTSKP), Část I - Popisovník, čl. 2.2 Obecná ustanovení k položkám. Vybraná ustanovení by měla sloužit zhotoviteli k nacenění všech položek soupisu prací tak, aby nedošlo k nedorozumění a byly zahrnuty všechny činnosti a materiály, které jednotlivé položky předpokládají:</t>
  </si>
  <si>
    <t>(2) Náklady na částečné práce, v popisu práce dané položky jmenovitě neuvedené, vyplývající ze zadávací dokumentace a pro zdárné (úplné) ukončení prací jako celku nutné, musí být zahrnuty v cenách těchto položek. Je nepřípustné předpokládat, že popis položek neobsahující všechny podrobnosti, připouští provést práce pod stávající technickou úroveň, s nižšími technickými parametry, než které jsou obvyklé pro daný účel a nezajišťující předpokládanou životnost dané konstrukce za stanovených provozních podmínek a v daném prostředí.</t>
  </si>
  <si>
    <t>(3) Práce pro objekty nebo části staveb obsahují ve svém souhrnu veškeré práce, vyplývající ze zadávací dokumentace, nutné pro jejich realizaci. Obsahují vždy ucelený soubor prací. Tyto soubory svým způsobem na sebe navazují a jejich členění a ocenění je nutno stanovit v rámci celé stavby. Toto ustanovení platí i pro vztah podle jednotlivých položek ze soupisu prací pro objekty nebo části staveb.</t>
  </si>
  <si>
    <t>(4) Zvláště toto ustanovení je nutné uplatnit při ocenění zemních prací, které je nutno stanovit v rámci organizace všech zemních prací v rozsahu celé stavby, tj. hospodaření s ornicí, využití zemníků a skládek, vhodnosti zemin, optimalizace přepravních vzdáleností, postupu prací, klimatických vlivů, postupových termínů apod.</t>
  </si>
  <si>
    <t>(5) Popisy prací zahrnují veškerý materiál, výrobky a polotovary, včetně mimostaveništní a vnitrostaveništní dopravy (rovněž přesuny), včetně naložení a složení, případně s uložením. Se samostatnými „dodávkami“ materiálů se neuvažuje (mimo případy, kdy bude užita položka základní ceny)</t>
  </si>
  <si>
    <t>(6) Pětimístné položky, které v sobě obsahují dopravu, jsou kalkulovány pro vzdálenost 1 km. (pozn. mimo reprodukovaný text: Toto ustanovení se týká výše vydávaných „Expertních cen“ OTSKP. Zhotovitel je povinen do ocenění těchto pol. zahrnout veškeré náklady na dopravu do jakékoliv vzdálenosti dle svých dispozic a v rámci své ekonomické nabídky.) Toto ustanovení se týká skupin položek přípravných prací, vykopávek, odkopávek a bouracích prací (stavební díly 11, 12, 13, 16, 96, 97 a 98). Neslouží pro specifikaci JC standardních položek zahrnujících jakoukoliv dodávku materiálu.</t>
  </si>
  <si>
    <t>(7) Náklady na veškeré vytyčovací práce a na vypracování veškeré realizační dokumentace, jak prováděcí, tak výrobně technické (VTD), je nutno zahrnout do ocenění položek prací příslušného objektu, mimo dokumentaci uvedenou ve stavebním dílu 02, která se oceňuje zvlášť. Pod pojmem vytyčení se rozumí i vytyčení stávajících podzemních vedení.</t>
  </si>
  <si>
    <t>(8) Veškeré zkoušky a testy materiálů, konstrukcí a prací požadované dokumentací stavby, TKP a ZTKP, je nutno zahrnout do ocenění příslušných prací. Výjimku tvoří zkoušky konstrukcí uvedené ve stavebním dílu 89 a 93, které se oceňují samostatně. Zkoušky a testy ze stavebního dílu 02 jsou zkoušky a testy prováděné výhradně jako jmenovitý dodatečný požadavek objednatele a oceňují se též samostatně.</t>
  </si>
  <si>
    <t>(9) Do ocenění prací nutno zahrnout veškerá požadovaná označení prací (např. dílců a výrobků výrobním číslem a výrobcem) a letopočty uváděné zejména na mostní konstrukce. Dále je nutno zahrnout požadovaná měřící zařízení i vlastní měření, nejsou-li pro tyto práce uvedeny samostatné položky.</t>
  </si>
  <si>
    <t>(10) Do nákladů všech položek nutno započítat veškerá v úvahu přicházející známá rizika a požadovaná zajištění bezpečnosti práce, požární ochrany a ochrany životního prostředí.</t>
  </si>
  <si>
    <t>(11) Pokud není uvedeno jinak, stanovuje se množství provedené práce měřených položek na hotové konstrukci (výsledku práce), ale pouze v předepsaném a tudíž požadovaném tvaru.</t>
  </si>
  <si>
    <t>(12) Pokud není v popise položky výslovně uvedeno, že příslušná činnost v položce zahrnuta není, zahrnuje položka zejména náklady na všechny následující činnosti v rozsahu příslušné práce:</t>
  </si>
  <si>
    <t>- přípravu pracoviště včetně přístupu
- úpravu, očištění a ošetření styčných ploch a konstrukcí
- dodání materiálů a dílců v požadované kvalitě
- zhotovení práce (včetně spar, spojů, uložení a pod.) podle technologického předpisu
- veškeré nutné ochrany práce
- veškeré požadované úpravy práce
- veškerou dopravu (svislou a vodorovnou)
- potřebná lešení a podpěrné konstrukce
- montážní prostředky a pomůcky
- potřebné dočasné úpravy
- úpravy, očištění a ošetření pracoviště
- zajištění pracoviště proti všem vlivům</t>
  </si>
  <si>
    <t>(18) Pokud není uvedeno jinak, stanovuje se množství provedené práce měřených položek na hotové konstrukci (výsledku práce), ale pouze v předepsaném a tudíž požadovaném tvaru.</t>
  </si>
  <si>
    <t xml:space="preserve">Úplné znění vč. ostatních částí OTSKP viz: </t>
  </si>
  <si>
    <t>https://www.sfdi.cz/pravidla-metodiky-a-ceniky/cenove-databaze/</t>
  </si>
  <si>
    <t>Z4 c, d, viz výkres Situace: 8ks=8,000 [A]ks</t>
  </si>
  <si>
    <t>02991</t>
  </si>
  <si>
    <t>OSTATNÍ POŽADAVKY - INFORMAČNÍ TABULE
Publicita projektu - informační/prezentační billboard po dobu stavby o minimálním rozměru 2,1x2,2 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</si>
  <si>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</si>
  <si>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029A1R</t>
  </si>
  <si>
    <t>OSTATNÍ POŽADAVKY - PAMĚTNÍ DESKA
Publicita projektu - pamětní deska s tabulkou o minimálním rozměru 30x40 cm, s osazením na mostě nebo kamenném podstavci s životností min. 5 let</t>
  </si>
  <si>
    <t>dodání a osazení informačních tabulí/pamětních desek v předepsaném provedení a množství s obsahem předepsaným zadavatelem
- veškeré nosné a upevňovací konstrukce
- nutné zemní práce</t>
  </si>
  <si>
    <t>aktualizace 31.1.2023</t>
  </si>
  <si>
    <t>SOUPIS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</si>
</sst>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00"/>
    <numFmt numFmtId="165" formatCode="###\ ###\ ###\ ##0.000"/>
  </numFmts>
  <fonts count="15">
    <font>
      <sz val="10"/>
      <name val="Arial"/>
      <family val="2"/>
    </font>
    <font>
      <b/>
      <sz val="11"/>
      <name val="Arial"/>
      <family val="2"/>
    </font>
    <font>
      <sz val="11"/>
      <name val="Arial"/>
      <family val="2"/>
    </font>
    <font>
      <b/>
      <sz val="10"/>
      <name val="Arial"/>
      <family val="2"/>
    </font>
    <font>
      <sz val="9"/>
      <name val="Arial"/>
      <family val="2"/>
    </font>
    <font>
      <sz val="8"/>
      <name val="Arial"/>
      <family val="2"/>
    </font>
    <font>
      <i/>
      <sz val="8"/>
      <name val="Arial"/>
      <family val="2"/>
    </font>
    <font>
      <vertAlign val="superscript"/>
      <sz val="11"/>
      <name val="Arial"/>
      <family val="2"/>
    </font>
    <font>
      <b/>
      <i/>
      <sz val="7"/>
      <name val="Arial"/>
      <family val="2"/>
    </font>
    <font>
      <i/>
      <sz val="7"/>
      <name val="Arial"/>
      <family val="2"/>
    </font>
    <font>
      <b/>
      <sz val="12"/>
      <name val="Arial"/>
      <family val="2"/>
    </font>
    <font>
      <i/>
      <sz val="10"/>
      <name val="Arial"/>
      <family val="2"/>
    </font>
    <font>
      <i/>
      <sz val="11"/>
      <name val="Arial"/>
      <family val="2"/>
    </font>
    <font>
      <u val="single"/>
      <sz val="10"/>
      <color theme="10"/>
      <name val="Arial"/>
      <family val="2"/>
    </font>
    <font>
      <i/>
      <u val="single"/>
      <sz val="10"/>
      <color theme="10"/>
      <name val="Arial"/>
      <family val="2"/>
    </font>
  </fonts>
  <fills count="7">
    <fill>
      <patternFill/>
    </fill>
    <fill>
      <patternFill patternType="gray125"/>
    </fill>
    <fill>
      <patternFill patternType="solid">
        <fgColor rgb="FFD3D3D3"/>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6" tint="0.7999799847602844"/>
        <bgColor indexed="64"/>
      </patternFill>
    </fill>
  </fills>
  <borders count="15">
    <border>
      <left/>
      <right/>
      <top/>
      <bottom/>
      <diagonal/>
    </border>
    <border>
      <left style="thin"/>
      <right style="thin"/>
      <top style="thin"/>
      <bottom style="thin"/>
    </border>
    <border>
      <left/>
      <right/>
      <top/>
      <bottom style="thin"/>
    </border>
    <border>
      <left style="medium"/>
      <right style="thin"/>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style="thin"/>
      <top style="thin"/>
      <bottom style="thin"/>
    </border>
    <border>
      <left style="thin"/>
      <right style="medium"/>
      <top style="thin"/>
      <bottom style="thin"/>
    </border>
    <border>
      <left/>
      <right/>
      <top style="thin"/>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Protection="0">
      <alignment/>
    </xf>
  </cellStyleXfs>
  <cellXfs count="87">
    <xf numFmtId="0" fontId="0" fillId="0" borderId="0" xfId="0" applyAlignment="1">
      <alignment vertical="center"/>
    </xf>
    <xf numFmtId="164"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vertical="center"/>
      <protection/>
    </xf>
    <xf numFmtId="164" fontId="0" fillId="0" borderId="1" xfId="0" applyNumberFormat="1" applyFont="1" applyFill="1" applyBorder="1" applyAlignment="1" applyProtection="1">
      <alignment vertical="center"/>
      <protection/>
    </xf>
    <xf numFmtId="164"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2"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center"/>
      <protection/>
    </xf>
    <xf numFmtId="0" fontId="5" fillId="0" borderId="0" xfId="0" applyFont="1" applyAlignment="1">
      <alignment vertical="center"/>
    </xf>
    <xf numFmtId="14" fontId="6" fillId="0" borderId="0" xfId="0" applyNumberFormat="1"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3" borderId="6" xfId="0" applyFont="1" applyFill="1" applyBorder="1" applyAlignment="1" quotePrefix="1">
      <alignment horizontal="left" vertical="center" wrapText="1" indent="1"/>
    </xf>
    <xf numFmtId="0" fontId="3" fillId="3" borderId="4" xfId="0" applyFont="1" applyFill="1" applyBorder="1" applyAlignment="1">
      <alignment horizontal="left" vertical="center" wrapText="1" indent="1"/>
    </xf>
    <xf numFmtId="164" fontId="3" fillId="3" borderId="4"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4" fillId="4" borderId="7" xfId="0" applyFont="1" applyFill="1" applyBorder="1" applyAlignment="1">
      <alignment horizontal="left" vertical="center" wrapText="1" indent="2"/>
    </xf>
    <xf numFmtId="0" fontId="4" fillId="4" borderId="8" xfId="0" applyFont="1" applyFill="1" applyBorder="1" applyAlignment="1">
      <alignment horizontal="left" vertical="center" wrapText="1" indent="2"/>
    </xf>
    <xf numFmtId="164" fontId="4" fillId="4" borderId="8" xfId="0" applyNumberFormat="1" applyFont="1" applyFill="1" applyBorder="1" applyAlignment="1">
      <alignment horizontal="right" vertical="center" indent="2"/>
    </xf>
    <xf numFmtId="164" fontId="4" fillId="4" borderId="9" xfId="0" applyNumberFormat="1" applyFont="1" applyFill="1" applyBorder="1" applyAlignment="1">
      <alignment horizontal="right" vertical="center" indent="2"/>
    </xf>
    <xf numFmtId="0" fontId="0" fillId="0" borderId="10" xfId="0" applyBorder="1" applyAlignment="1">
      <alignment horizontal="left" vertical="center" wrapText="1" indent="1"/>
    </xf>
    <xf numFmtId="0" fontId="0" fillId="0" borderId="0" xfId="0" applyAlignment="1">
      <alignment horizontal="left" vertical="center" wrapText="1" indent="1"/>
    </xf>
    <xf numFmtId="164" fontId="0" fillId="0" borderId="0" xfId="0" applyNumberFormat="1" applyAlignment="1">
      <alignment vertical="center"/>
    </xf>
    <xf numFmtId="164" fontId="0" fillId="0" borderId="11" xfId="0" applyNumberFormat="1" applyBorder="1" applyAlignment="1">
      <alignment vertical="center"/>
    </xf>
    <xf numFmtId="0" fontId="6" fillId="0" borderId="0" xfId="0" applyFont="1" applyAlignment="1">
      <alignment vertical="center"/>
    </xf>
    <xf numFmtId="0" fontId="4" fillId="5" borderId="12" xfId="0" applyFont="1" applyFill="1" applyBorder="1" applyAlignment="1">
      <alignment horizontal="left" vertical="center" wrapText="1" indent="2"/>
    </xf>
    <xf numFmtId="0" fontId="4" fillId="5" borderId="1" xfId="0" applyFont="1" applyFill="1" applyBorder="1" applyAlignment="1">
      <alignment horizontal="left" vertical="center" wrapText="1" indent="2"/>
    </xf>
    <xf numFmtId="164" fontId="4" fillId="5" borderId="1" xfId="0" applyNumberFormat="1" applyFont="1" applyFill="1" applyBorder="1" applyAlignment="1">
      <alignment horizontal="right" vertical="center" indent="2"/>
    </xf>
    <xf numFmtId="164" fontId="4" fillId="5" borderId="13" xfId="0" applyNumberFormat="1" applyFont="1" applyFill="1" applyBorder="1" applyAlignment="1">
      <alignment horizontal="right" vertical="center" indent="2"/>
    </xf>
    <xf numFmtId="0" fontId="4" fillId="5" borderId="7" xfId="0" applyFont="1" applyFill="1" applyBorder="1" applyAlignment="1">
      <alignment horizontal="left" vertical="center" wrapText="1" indent="2"/>
    </xf>
    <xf numFmtId="0" fontId="4" fillId="5" borderId="8" xfId="0" applyFont="1" applyFill="1" applyBorder="1" applyAlignment="1">
      <alignment horizontal="left" vertical="center" wrapText="1" indent="2"/>
    </xf>
    <xf numFmtId="164" fontId="4" fillId="5" borderId="8" xfId="0" applyNumberFormat="1" applyFont="1" applyFill="1" applyBorder="1" applyAlignment="1">
      <alignment horizontal="right" vertical="center" indent="2"/>
    </xf>
    <xf numFmtId="164" fontId="4" fillId="5" borderId="9" xfId="0" applyNumberFormat="1" applyFont="1" applyFill="1" applyBorder="1" applyAlignment="1">
      <alignment horizontal="right" vertical="center" indent="2"/>
    </xf>
    <xf numFmtId="0" fontId="0" fillId="0" borderId="0" xfId="0" applyFont="1" applyAlignment="1">
      <alignment vertical="center"/>
    </xf>
    <xf numFmtId="0" fontId="8" fillId="6" borderId="14" xfId="0" applyFont="1" applyFill="1" applyBorder="1" applyAlignment="1">
      <alignment vertical="center"/>
    </xf>
    <xf numFmtId="0" fontId="8" fillId="6" borderId="14" xfId="0" applyFont="1" applyFill="1" applyBorder="1" applyAlignment="1">
      <alignment vertical="center" wrapText="1"/>
    </xf>
    <xf numFmtId="164" fontId="8" fillId="6" borderId="14"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9" fillId="6" borderId="0" xfId="0" applyFont="1" applyFill="1" applyAlignment="1">
      <alignment horizontal="left" vertical="center" indent="1"/>
    </xf>
    <xf numFmtId="0" fontId="9" fillId="6" borderId="0" xfId="0" applyFont="1" applyFill="1" applyAlignment="1">
      <alignment vertical="center" wrapText="1"/>
    </xf>
    <xf numFmtId="164" fontId="9" fillId="6" borderId="0" xfId="0" applyNumberFormat="1" applyFont="1" applyFill="1" applyAlignment="1">
      <alignment horizontal="center" vertical="center" wrapText="1"/>
    </xf>
    <xf numFmtId="0" fontId="5" fillId="0" borderId="0" xfId="0" applyFont="1" applyAlignment="1">
      <alignment vertical="center" wrapText="1"/>
    </xf>
    <xf numFmtId="0" fontId="8" fillId="4" borderId="2" xfId="0" applyFont="1" applyFill="1" applyBorder="1" applyAlignment="1">
      <alignment vertical="center"/>
    </xf>
    <xf numFmtId="0" fontId="8" fillId="4" borderId="2" xfId="0" applyFont="1" applyFill="1" applyBorder="1" applyAlignment="1">
      <alignment vertical="center" wrapText="1"/>
    </xf>
    <xf numFmtId="164" fontId="8" fillId="4" borderId="2" xfId="0" applyNumberFormat="1" applyFont="1" applyFill="1" applyBorder="1" applyAlignment="1">
      <alignment horizontal="center" vertical="center" wrapText="1"/>
    </xf>
    <xf numFmtId="0" fontId="9" fillId="0" borderId="0" xfId="0" applyFont="1" applyAlignment="1">
      <alignment horizontal="left" vertical="center" wrapText="1" indent="2"/>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0" fillId="0" borderId="0" xfId="0" applyFont="1" applyAlignment="1">
      <alignment vertical="center" wrapText="1"/>
    </xf>
    <xf numFmtId="0" fontId="9" fillId="0" borderId="0" xfId="0" applyFont="1" applyAlignment="1">
      <alignment horizontal="center" vertical="center"/>
    </xf>
    <xf numFmtId="0" fontId="8" fillId="0" borderId="14" xfId="0" applyFont="1" applyBorder="1" applyAlignment="1" quotePrefix="1">
      <alignment vertical="center" wrapText="1"/>
    </xf>
    <xf numFmtId="0" fontId="9" fillId="0" borderId="14" xfId="0" applyFont="1" applyBorder="1" applyAlignment="1">
      <alignment horizontal="center" vertical="center" wrapText="1"/>
    </xf>
    <xf numFmtId="0" fontId="8" fillId="0" borderId="2" xfId="0" applyFont="1" applyBorder="1" applyAlignment="1" quotePrefix="1">
      <alignment horizontal="left" vertical="center" wrapText="1" indent="1"/>
    </xf>
    <xf numFmtId="0" fontId="9" fillId="0" borderId="2" xfId="0" applyFont="1" applyBorder="1" applyAlignment="1">
      <alignment horizontal="center" vertical="center" wrapText="1"/>
    </xf>
    <xf numFmtId="0" fontId="8" fillId="0" borderId="14" xfId="0" applyFont="1" applyBorder="1" applyAlignment="1">
      <alignment horizontal="left" vertical="center" wrapText="1"/>
    </xf>
    <xf numFmtId="0" fontId="8" fillId="0" borderId="2" xfId="0" applyFont="1" applyBorder="1" applyAlignment="1">
      <alignment horizontal="left" vertical="center" wrapText="1" indent="1"/>
    </xf>
    <xf numFmtId="0" fontId="8" fillId="0" borderId="0" xfId="0" applyFont="1" applyAlignment="1">
      <alignment horizontal="left" vertical="center" wrapText="1"/>
    </xf>
    <xf numFmtId="0" fontId="8" fillId="0" borderId="0" xfId="0" applyFont="1" applyAlignment="1">
      <alignment horizontal="left" vertical="center" wrapText="1" indent="1"/>
    </xf>
    <xf numFmtId="0" fontId="0" fillId="0" borderId="0" xfId="0" applyAlignment="1">
      <alignment vertical="center" wrapText="1"/>
    </xf>
    <xf numFmtId="0" fontId="12"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quotePrefix="1">
      <alignment horizontal="left" vertical="center" wrapText="1" indent="2"/>
    </xf>
    <xf numFmtId="0" fontId="11" fillId="0" borderId="0" xfId="0" applyFont="1" applyAlignment="1">
      <alignment horizontal="justify" vertical="center" wrapText="1"/>
    </xf>
    <xf numFmtId="0" fontId="1" fillId="0" borderId="0" xfId="0" applyFont="1" applyAlignment="1">
      <alignment vertical="center"/>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vertical="center"/>
    </xf>
    <xf numFmtId="0" fontId="0" fillId="0" borderId="1" xfId="0" applyBorder="1" applyAlignment="1">
      <alignment vertical="center" wrapText="1"/>
    </xf>
    <xf numFmtId="165" fontId="0" fillId="0" borderId="1" xfId="0" applyNumberFormat="1" applyBorder="1" applyAlignment="1">
      <alignment vertical="center"/>
    </xf>
    <xf numFmtId="164" fontId="0" fillId="0" borderId="1" xfId="0" applyNumberFormat="1" applyBorder="1" applyAlignment="1">
      <alignment vertical="center"/>
    </xf>
    <xf numFmtId="0" fontId="0" fillId="0" borderId="0" xfId="0" applyAlignment="1">
      <alignment vertical="center" wrapText="1" shrinkToFit="1"/>
    </xf>
    <xf numFmtId="164" fontId="3" fillId="2" borderId="0" xfId="0" applyNumberFormat="1" applyFont="1" applyFill="1" applyAlignment="1">
      <alignment vertical="center"/>
    </xf>
    <xf numFmtId="0" fontId="1" fillId="0" borderId="0" xfId="0" applyNumberFormat="1" applyFont="1" applyFill="1" applyBorder="1" applyAlignment="1" applyProtection="1">
      <alignment horizontal="center" vertical="center"/>
      <protection/>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NumberFormat="1" applyFont="1" applyFill="1" applyBorder="1" applyAlignment="1" applyProtection="1">
      <alignment horizontal="center" vertical="center" wrapText="1"/>
      <protection/>
    </xf>
    <xf numFmtId="0" fontId="10" fillId="0" borderId="0" xfId="0" applyFont="1" applyAlignment="1">
      <alignment horizontal="center" vertical="center" wrapText="1"/>
    </xf>
    <xf numFmtId="0" fontId="11" fillId="0" borderId="0" xfId="0" applyFont="1" applyAlignment="1">
      <alignment horizontal="justify" vertical="center" wrapText="1"/>
    </xf>
    <xf numFmtId="0" fontId="14" fillId="0" borderId="0" xfId="2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01-31%20-%20358-010%20-%20K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010.1 _ZV_"/>
      <sheetName val="010.2 _NZ_"/>
      <sheetName val="101 _ZH_"/>
      <sheetName val="101.1 _ZV_"/>
      <sheetName val="101.2 _NZ_"/>
      <sheetName val="151.1 _ZV_"/>
      <sheetName val="201 _ZH_"/>
      <sheetName val="201.1 _ZV_"/>
      <sheetName val="801 _ZH_"/>
    </sheetNames>
    <sheetDataSet>
      <sheetData sheetId="0">
        <row r="8">
          <cell r="H8">
            <v>21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sfdi.cz/pravidla-metodiky-a-ceniky/cenove-databaz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showGridLines="0" tabSelected="1" zoomScale="90" zoomScaleNormal="90" workbookViewId="0" topLeftCell="A1">
      <pane ySplit="8" topLeftCell="A9" activePane="bottomLeft" state="frozen"/>
      <selection pane="bottomLeft" activeCell="G2" sqref="G2"/>
    </sheetView>
  </sheetViews>
  <sheetFormatPr defaultColWidth="9.140625" defaultRowHeight="20.25" customHeight="1"/>
  <cols>
    <col min="1" max="1" width="20.7109375" style="0" customWidth="1"/>
    <col min="2" max="2" width="46.00390625" style="0" customWidth="1"/>
    <col min="3" max="5" width="24.7109375" style="0" customWidth="1"/>
  </cols>
  <sheetData>
    <row r="1" spans="1:7" ht="20.35" customHeight="1">
      <c r="A1" s="80" t="s">
        <v>0</v>
      </c>
      <c r="B1" s="80"/>
      <c r="C1" s="80"/>
      <c r="D1" s="80"/>
      <c r="E1" s="80"/>
      <c r="G1" s="15" t="s">
        <v>710</v>
      </c>
    </row>
    <row r="2" ht="10.1" customHeight="1"/>
    <row r="3" ht="20.35" customHeight="1">
      <c r="B3" s="13" t="s">
        <v>638</v>
      </c>
    </row>
    <row r="4" spans="2:8" ht="20.35" customHeight="1">
      <c r="B4" t="s">
        <v>639</v>
      </c>
      <c r="G4" t="s">
        <v>3</v>
      </c>
      <c r="H4">
        <v>0</v>
      </c>
    </row>
    <row r="5" spans="2:8" ht="20.35" customHeight="1">
      <c r="B5" s="2" t="s">
        <v>1</v>
      </c>
      <c r="C5" s="1">
        <f>SUM(C9:C26)/2</f>
        <v>0</v>
      </c>
      <c r="G5" t="s">
        <v>4</v>
      </c>
      <c r="H5">
        <v>15</v>
      </c>
    </row>
    <row r="6" spans="2:8" ht="20.35" customHeight="1">
      <c r="B6" s="2" t="s">
        <v>2</v>
      </c>
      <c r="C6" s="1">
        <f>SUM(E9:E26)/2</f>
        <v>0</v>
      </c>
      <c r="G6" t="s">
        <v>5</v>
      </c>
      <c r="H6">
        <v>21</v>
      </c>
    </row>
    <row r="7" ht="10.1" customHeight="1" thickBot="1"/>
    <row r="8" spans="1:5" ht="20.35" customHeight="1" thickBot="1">
      <c r="A8" s="16" t="s">
        <v>640</v>
      </c>
      <c r="B8" s="17" t="s">
        <v>7</v>
      </c>
      <c r="C8" s="17" t="s">
        <v>8</v>
      </c>
      <c r="D8" s="17" t="s">
        <v>9</v>
      </c>
      <c r="E8" s="18" t="s">
        <v>10</v>
      </c>
    </row>
    <row r="9" spans="1:5" ht="20.35" customHeight="1">
      <c r="A9" s="19" t="s">
        <v>16</v>
      </c>
      <c r="B9" s="20" t="s">
        <v>17</v>
      </c>
      <c r="C9" s="21">
        <f>SUM(C10:C11)</f>
        <v>0</v>
      </c>
      <c r="D9" s="21">
        <f>SUM(D10:D11)</f>
        <v>0</v>
      </c>
      <c r="E9" s="22">
        <f>SUM(E10:E11)</f>
        <v>0</v>
      </c>
    </row>
    <row r="10" spans="1:5" ht="20.35" customHeight="1">
      <c r="A10" s="32" t="s">
        <v>18</v>
      </c>
      <c r="B10" s="33" t="s">
        <v>19</v>
      </c>
      <c r="C10" s="34">
        <f>'010.1 _ZV_'!I44</f>
        <v>0</v>
      </c>
      <c r="D10" s="34">
        <f>'010.1 _ZV_'!P44</f>
        <v>0</v>
      </c>
      <c r="E10" s="35">
        <f aca="true" t="shared" si="0" ref="E10:E26">C10+D10</f>
        <v>0</v>
      </c>
    </row>
    <row r="11" spans="1:5" ht="20.35" customHeight="1" thickBot="1">
      <c r="A11" s="23" t="s">
        <v>68</v>
      </c>
      <c r="B11" s="24" t="s">
        <v>69</v>
      </c>
      <c r="C11" s="25">
        <f>'010.2 _NZ_'!I17</f>
        <v>0</v>
      </c>
      <c r="D11" s="25">
        <f>'010.2 _NZ_'!P17</f>
        <v>0</v>
      </c>
      <c r="E11" s="26">
        <f t="shared" si="0"/>
        <v>0</v>
      </c>
    </row>
    <row r="12" spans="1:5" ht="20.35" customHeight="1" thickBot="1">
      <c r="A12" s="27"/>
      <c r="B12" s="28"/>
      <c r="C12" s="29"/>
      <c r="D12" s="29"/>
      <c r="E12" s="30"/>
    </row>
    <row r="13" spans="1:5" ht="20.35" customHeight="1">
      <c r="A13" s="19">
        <v>101</v>
      </c>
      <c r="B13" s="20" t="s">
        <v>74</v>
      </c>
      <c r="C13" s="21">
        <f>SUM(C14:C16)</f>
        <v>0</v>
      </c>
      <c r="D13" s="21">
        <f>SUM(D14:D16)</f>
        <v>0</v>
      </c>
      <c r="E13" s="22">
        <f>SUM(E14:E16)</f>
        <v>0</v>
      </c>
    </row>
    <row r="14" spans="1:5" ht="20.35" customHeight="1">
      <c r="A14" s="32" t="s">
        <v>75</v>
      </c>
      <c r="B14" s="33" t="s">
        <v>76</v>
      </c>
      <c r="C14" s="34">
        <f>'101 _ZH_'!I164</f>
        <v>0</v>
      </c>
      <c r="D14" s="34">
        <f>'101 _ZH_'!P164</f>
        <v>0</v>
      </c>
      <c r="E14" s="35">
        <f t="shared" si="0"/>
        <v>0</v>
      </c>
    </row>
    <row r="15" spans="1:5" ht="20.35" customHeight="1">
      <c r="A15" s="32" t="s">
        <v>243</v>
      </c>
      <c r="B15" s="33" t="s">
        <v>244</v>
      </c>
      <c r="C15" s="34">
        <f>'101.1 _ZV_'!I86</f>
        <v>0</v>
      </c>
      <c r="D15" s="34">
        <f>'101.1 _ZV_'!P86</f>
        <v>0</v>
      </c>
      <c r="E15" s="35">
        <f t="shared" si="0"/>
        <v>0</v>
      </c>
    </row>
    <row r="16" spans="1:5" ht="20.35" customHeight="1" thickBot="1">
      <c r="A16" s="23" t="s">
        <v>289</v>
      </c>
      <c r="B16" s="24" t="s">
        <v>290</v>
      </c>
      <c r="C16" s="25">
        <f>'101.2 _NZ_'!I50</f>
        <v>0</v>
      </c>
      <c r="D16" s="25">
        <f>'101.2 _NZ_'!P50</f>
        <v>0</v>
      </c>
      <c r="E16" s="26">
        <f t="shared" si="0"/>
        <v>0</v>
      </c>
    </row>
    <row r="17" spans="1:5" ht="20.35" customHeight="1" thickBot="1">
      <c r="A17" s="27"/>
      <c r="B17" s="28"/>
      <c r="C17" s="29"/>
      <c r="D17" s="29"/>
      <c r="E17" s="30"/>
    </row>
    <row r="18" spans="1:5" ht="20.35" customHeight="1">
      <c r="A18" s="19">
        <v>151</v>
      </c>
      <c r="B18" s="20" t="s">
        <v>317</v>
      </c>
      <c r="C18" s="21">
        <f>SUM(C19)</f>
        <v>0</v>
      </c>
      <c r="D18" s="21">
        <f>SUM(D19)</f>
        <v>0</v>
      </c>
      <c r="E18" s="22">
        <f>SUM(E19)</f>
        <v>0</v>
      </c>
    </row>
    <row r="19" spans="1:5" ht="20.35" customHeight="1" thickBot="1">
      <c r="A19" s="36" t="s">
        <v>318</v>
      </c>
      <c r="B19" s="37" t="s">
        <v>319</v>
      </c>
      <c r="C19" s="38">
        <f>'151.1 _ZV_'!I74</f>
        <v>0</v>
      </c>
      <c r="D19" s="38">
        <f>'151.1 _ZV_'!P74</f>
        <v>0</v>
      </c>
      <c r="E19" s="39">
        <f t="shared" si="0"/>
        <v>0</v>
      </c>
    </row>
    <row r="20" spans="1:5" ht="20.35" customHeight="1" thickBot="1">
      <c r="A20" s="27"/>
      <c r="B20" s="28"/>
      <c r="C20" s="29"/>
      <c r="D20" s="29"/>
      <c r="E20" s="30"/>
    </row>
    <row r="21" spans="1:5" ht="20.35" customHeight="1">
      <c r="A21" s="19">
        <v>201</v>
      </c>
      <c r="B21" s="20" t="s">
        <v>386</v>
      </c>
      <c r="C21" s="21">
        <f>SUM(C22:C23)</f>
        <v>0</v>
      </c>
      <c r="D21" s="21">
        <f>SUM(D22:D23)</f>
        <v>0</v>
      </c>
      <c r="E21" s="22">
        <f>SUM(E22:E23)</f>
        <v>0</v>
      </c>
    </row>
    <row r="22" spans="1:5" ht="20.35" customHeight="1">
      <c r="A22" s="32" t="s">
        <v>387</v>
      </c>
      <c r="B22" s="33" t="s">
        <v>388</v>
      </c>
      <c r="C22" s="34">
        <f>'201 _ZH_'!I245</f>
        <v>0</v>
      </c>
      <c r="D22" s="34">
        <f>'201 _ZH_'!P245</f>
        <v>0</v>
      </c>
      <c r="E22" s="35">
        <f t="shared" si="0"/>
        <v>0</v>
      </c>
    </row>
    <row r="23" spans="1:5" ht="20.35" customHeight="1" thickBot="1">
      <c r="A23" s="36" t="s">
        <v>593</v>
      </c>
      <c r="B23" s="37" t="s">
        <v>594</v>
      </c>
      <c r="C23" s="38">
        <f>'201.1 _ZV_'!I51</f>
        <v>0</v>
      </c>
      <c r="D23" s="38">
        <f>'201.1 _ZV_'!P51</f>
        <v>0</v>
      </c>
      <c r="E23" s="39">
        <f t="shared" si="0"/>
        <v>0</v>
      </c>
    </row>
    <row r="24" spans="1:5" ht="20.35" customHeight="1" thickBot="1">
      <c r="A24" s="27"/>
      <c r="B24" s="28"/>
      <c r="C24" s="29"/>
      <c r="D24" s="29"/>
      <c r="E24" s="30"/>
    </row>
    <row r="25" spans="1:5" ht="20.35" customHeight="1">
      <c r="A25" s="19">
        <v>801</v>
      </c>
      <c r="B25" s="20" t="s">
        <v>621</v>
      </c>
      <c r="C25" s="21">
        <f>SUM(C26)</f>
        <v>0</v>
      </c>
      <c r="D25" s="21">
        <f>SUM(D26)</f>
        <v>0</v>
      </c>
      <c r="E25" s="22">
        <f>SUM(E26)</f>
        <v>0</v>
      </c>
    </row>
    <row r="26" spans="1:5" ht="20.35" customHeight="1" thickBot="1">
      <c r="A26" s="36" t="s">
        <v>622</v>
      </c>
      <c r="B26" s="37" t="s">
        <v>623</v>
      </c>
      <c r="C26" s="38">
        <f>'801 _ZH_'!I29</f>
        <v>0</v>
      </c>
      <c r="D26" s="38">
        <f>'801 _ZH_'!P29</f>
        <v>0</v>
      </c>
      <c r="E26" s="39">
        <f t="shared" si="0"/>
        <v>0</v>
      </c>
    </row>
    <row r="27" spans="1:5" ht="20.35" customHeight="1">
      <c r="A27" s="31" t="s">
        <v>641</v>
      </c>
      <c r="B27" s="31"/>
      <c r="C27" s="31"/>
      <c r="D27" s="31"/>
      <c r="E27" s="31"/>
    </row>
    <row r="28" ht="30.15" customHeight="1">
      <c r="A28" s="40"/>
    </row>
    <row r="29" ht="30.15" customHeight="1">
      <c r="A29" s="40"/>
    </row>
    <row r="30" spans="1:11" s="45" customFormat="1" ht="20.35" customHeight="1">
      <c r="A30" s="41" t="s">
        <v>642</v>
      </c>
      <c r="B30" s="42"/>
      <c r="C30" s="43">
        <f>C31+C32</f>
        <v>0</v>
      </c>
      <c r="D30" s="43">
        <f>D31+D32</f>
        <v>0</v>
      </c>
      <c r="E30" s="43">
        <f>E31+E32</f>
        <v>0</v>
      </c>
      <c r="F30" s="44"/>
      <c r="G30" s="44"/>
      <c r="H30" s="44"/>
      <c r="I30" s="44"/>
      <c r="J30" s="44"/>
      <c r="K30" s="44"/>
    </row>
    <row r="31" spans="1:11" s="14" customFormat="1" ht="20.35" customHeight="1">
      <c r="A31" s="46" t="s">
        <v>643</v>
      </c>
      <c r="B31" s="47"/>
      <c r="C31" s="48">
        <f>C14+C22+C26</f>
        <v>0</v>
      </c>
      <c r="D31" s="48">
        <f>D14+D22+D26</f>
        <v>0</v>
      </c>
      <c r="E31" s="48">
        <f>E14+E22+E26</f>
        <v>0</v>
      </c>
      <c r="F31" s="49"/>
      <c r="G31" s="49"/>
      <c r="H31" s="49"/>
      <c r="I31" s="49"/>
      <c r="J31" s="49"/>
      <c r="K31" s="49"/>
    </row>
    <row r="32" spans="1:11" s="14" customFormat="1" ht="20.35" customHeight="1">
      <c r="A32" s="46" t="s">
        <v>644</v>
      </c>
      <c r="B32" s="47"/>
      <c r="C32" s="48">
        <f>C10+C15+C19+C23</f>
        <v>0</v>
      </c>
      <c r="D32" s="48">
        <f>D10+D15+D19+D23</f>
        <v>0</v>
      </c>
      <c r="E32" s="48">
        <f>E10+E15+E19+E23</f>
        <v>0</v>
      </c>
      <c r="F32" s="49"/>
      <c r="G32" s="49"/>
      <c r="H32" s="49"/>
      <c r="I32" s="49"/>
      <c r="J32" s="49"/>
      <c r="K32" s="49"/>
    </row>
    <row r="33" spans="1:11" s="45" customFormat="1" ht="20.35" customHeight="1">
      <c r="A33" s="50" t="s">
        <v>645</v>
      </c>
      <c r="B33" s="51"/>
      <c r="C33" s="52">
        <f>C11+C16</f>
        <v>0</v>
      </c>
      <c r="D33" s="52">
        <f>D11+D16</f>
        <v>0</v>
      </c>
      <c r="E33" s="52">
        <f>E11+E16</f>
        <v>0</v>
      </c>
      <c r="F33" s="44"/>
      <c r="G33" s="44"/>
      <c r="H33" s="44"/>
      <c r="I33" s="44"/>
      <c r="J33" s="44"/>
      <c r="K33" s="44"/>
    </row>
    <row r="34" spans="1:11" s="40" customFormat="1" ht="20.35" customHeight="1">
      <c r="A34" s="53"/>
      <c r="B34" s="54"/>
      <c r="C34" s="55">
        <f>C30+C33</f>
        <v>0</v>
      </c>
      <c r="D34" s="55">
        <f>D30+D33</f>
        <v>0</v>
      </c>
      <c r="E34" s="55">
        <f>E30+E33</f>
        <v>0</v>
      </c>
      <c r="F34" s="56"/>
      <c r="G34" s="56"/>
      <c r="H34" s="56"/>
      <c r="I34" s="56"/>
      <c r="J34" s="56"/>
      <c r="K34" s="56"/>
    </row>
    <row r="35" ht="30.15" customHeight="1"/>
    <row r="37" spans="1:5" ht="20.35" customHeight="1">
      <c r="A37" s="57" t="s">
        <v>6</v>
      </c>
      <c r="B37" s="57" t="s">
        <v>646</v>
      </c>
      <c r="C37" s="57" t="s">
        <v>647</v>
      </c>
      <c r="D37" s="57" t="s">
        <v>648</v>
      </c>
      <c r="E37" s="57" t="s">
        <v>649</v>
      </c>
    </row>
    <row r="38" spans="1:5" ht="20.35" customHeight="1">
      <c r="A38" s="58" t="s">
        <v>16</v>
      </c>
      <c r="B38" s="59" t="s">
        <v>650</v>
      </c>
      <c r="C38" s="59" t="s">
        <v>651</v>
      </c>
      <c r="D38" s="59" t="s">
        <v>652</v>
      </c>
      <c r="E38" s="59" t="s">
        <v>653</v>
      </c>
    </row>
    <row r="39" spans="1:5" ht="20.35" customHeight="1">
      <c r="A39" s="60" t="s">
        <v>17</v>
      </c>
      <c r="B39" s="61" t="s">
        <v>654</v>
      </c>
      <c r="C39" s="61" t="s">
        <v>651</v>
      </c>
      <c r="D39" s="61" t="s">
        <v>655</v>
      </c>
      <c r="E39" s="61" t="s">
        <v>653</v>
      </c>
    </row>
    <row r="40" spans="1:5" ht="20.35" customHeight="1">
      <c r="A40" s="62">
        <v>101</v>
      </c>
      <c r="B40" s="59" t="s">
        <v>656</v>
      </c>
      <c r="C40" s="59" t="s">
        <v>657</v>
      </c>
      <c r="D40" s="59" t="s">
        <v>658</v>
      </c>
      <c r="E40" s="59" t="s">
        <v>659</v>
      </c>
    </row>
    <row r="41" spans="1:5" ht="20.35" customHeight="1">
      <c r="A41" s="63" t="s">
        <v>74</v>
      </c>
      <c r="B41" s="61" t="s">
        <v>660</v>
      </c>
      <c r="C41" s="61" t="s">
        <v>661</v>
      </c>
      <c r="D41" s="61" t="s">
        <v>662</v>
      </c>
      <c r="E41" s="61" t="s">
        <v>663</v>
      </c>
    </row>
    <row r="42" spans="1:5" ht="20.35" customHeight="1">
      <c r="A42" s="62">
        <v>101</v>
      </c>
      <c r="B42" s="59" t="s">
        <v>664</v>
      </c>
      <c r="C42" s="59" t="s">
        <v>657</v>
      </c>
      <c r="D42" s="59" t="s">
        <v>658</v>
      </c>
      <c r="E42" s="59" t="s">
        <v>659</v>
      </c>
    </row>
    <row r="43" spans="1:5" ht="20.35" customHeight="1">
      <c r="A43" s="63" t="s">
        <v>665</v>
      </c>
      <c r="B43" s="61" t="s">
        <v>666</v>
      </c>
      <c r="C43" s="61" t="s">
        <v>661</v>
      </c>
      <c r="D43" s="61" t="s">
        <v>662</v>
      </c>
      <c r="E43" s="61" t="s">
        <v>663</v>
      </c>
    </row>
    <row r="44" spans="1:5" ht="20.35" customHeight="1">
      <c r="A44" s="64">
        <v>151</v>
      </c>
      <c r="B44" s="54" t="s">
        <v>667</v>
      </c>
      <c r="C44" s="54" t="s">
        <v>668</v>
      </c>
      <c r="D44" s="54" t="s">
        <v>669</v>
      </c>
      <c r="E44" s="54" t="s">
        <v>653</v>
      </c>
    </row>
    <row r="45" spans="1:5" ht="20.35" customHeight="1">
      <c r="A45" s="65" t="s">
        <v>317</v>
      </c>
      <c r="B45" s="54" t="s">
        <v>670</v>
      </c>
      <c r="C45" s="54" t="s">
        <v>671</v>
      </c>
      <c r="D45" s="54" t="s">
        <v>672</v>
      </c>
      <c r="E45" s="54" t="s">
        <v>653</v>
      </c>
    </row>
    <row r="46" spans="1:5" ht="20.35" customHeight="1">
      <c r="A46" s="62">
        <v>201</v>
      </c>
      <c r="B46" s="59" t="s">
        <v>673</v>
      </c>
      <c r="C46" s="59" t="s">
        <v>668</v>
      </c>
      <c r="D46" s="59" t="s">
        <v>674</v>
      </c>
      <c r="E46" s="59" t="s">
        <v>675</v>
      </c>
    </row>
    <row r="47" spans="1:5" ht="20.35" customHeight="1">
      <c r="A47" s="63" t="s">
        <v>676</v>
      </c>
      <c r="B47" s="61" t="s">
        <v>677</v>
      </c>
      <c r="C47" s="61" t="s">
        <v>671</v>
      </c>
      <c r="D47" s="61" t="s">
        <v>678</v>
      </c>
      <c r="E47" s="61" t="s">
        <v>679</v>
      </c>
    </row>
    <row r="48" spans="1:5" ht="20.35" customHeight="1">
      <c r="A48" s="62">
        <v>801</v>
      </c>
      <c r="B48" s="59" t="s">
        <v>680</v>
      </c>
      <c r="C48" s="59" t="s">
        <v>681</v>
      </c>
      <c r="D48" s="59" t="s">
        <v>682</v>
      </c>
      <c r="E48" s="59" t="s">
        <v>653</v>
      </c>
    </row>
    <row r="49" spans="1:5" ht="20.35" customHeight="1">
      <c r="A49" s="63" t="s">
        <v>621</v>
      </c>
      <c r="B49" s="61" t="s">
        <v>683</v>
      </c>
      <c r="C49" s="61" t="s">
        <v>684</v>
      </c>
      <c r="D49" s="61" t="s">
        <v>685</v>
      </c>
      <c r="E49" s="61" t="s">
        <v>653</v>
      </c>
    </row>
    <row r="50" ht="12.85" customHeight="1"/>
  </sheetData>
  <sheetProtection formatColumns="0"/>
  <mergeCells count="1">
    <mergeCell ref="A1:E1"/>
  </mergeCells>
  <hyperlinks>
    <hyperlink ref="A10" location="'010.1 _ZV_'!A1" tooltip="Odkaz na stranku objektu [010.1 _ZV_]" display="010.1 (ZV)"/>
    <hyperlink ref="A11" location="'010.2 _NZ_'!A1" tooltip="Odkaz na stranku objektu [010.2 _NZ_]" display="010.2 (NZ)"/>
    <hyperlink ref="A14" location="#'101 _ZH_'!A1" tooltip="Odkaz na stranku objektu [101 _ZH_]" display="101 (ZH)"/>
    <hyperlink ref="A15" location="'101.1 _ZV_'!A1" tooltip="Odkaz na stranku objektu [101.1 _ZV_]" display="101.1 (ZV)"/>
    <hyperlink ref="A16" location="'101.2 _NZ_'!A1" tooltip="Odkaz na stranku objektu [101.2 _NZ_]" display="101.2 (NZ)"/>
    <hyperlink ref="A19" location="'151.1 _ZV_'!A1" tooltip="Odkaz na stranku objektu [151.1 _ZV_]" display="151.1 (ZV)"/>
    <hyperlink ref="A22" location="#'201 _ZH_'!A1" tooltip="Odkaz na stranku objektu [201 _ZH_]" display="201 (ZH)"/>
    <hyperlink ref="A23" location="'201.1 _ZV_'!A1" tooltip="Odkaz na stranku objektu [201.1 _ZV_]" display="201.1 (ZV)"/>
    <hyperlink ref="A26" location="#'801 _ZH_'!A1" tooltip="Odkaz na stranku objektu [801 _ZH_]" display="801 (ZH)"/>
  </hyperlinks>
  <printOptions/>
  <pageMargins left="0.75" right="0.75" top="1" bottom="1" header="0.5" footer="0.5"/>
  <pageSetup fitToHeight="0" fitToWidth="1" horizontalDpi="300" verticalDpi="300" orientation="portrait" paperSize="9" scale="6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9"/>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620</v>
      </c>
      <c r="D5" s="4"/>
      <c r="E5" s="4" t="s">
        <v>621</v>
      </c>
    </row>
    <row r="6" spans="1:5" ht="13.25" customHeight="1">
      <c r="A6" t="s">
        <v>13</v>
      </c>
      <c r="C6" s="4" t="s">
        <v>622</v>
      </c>
      <c r="D6" s="4"/>
      <c r="E6" s="4" t="s">
        <v>623</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21</v>
      </c>
      <c r="D11" s="6"/>
      <c r="E11" s="6" t="s">
        <v>96</v>
      </c>
      <c r="F11" s="6"/>
      <c r="G11" s="8"/>
      <c r="H11" s="6"/>
      <c r="I11" s="8"/>
    </row>
    <row r="12" spans="1:16" ht="25.1">
      <c r="A12" s="5">
        <v>1</v>
      </c>
      <c r="B12" s="5" t="s">
        <v>42</v>
      </c>
      <c r="C12" s="5" t="s">
        <v>624</v>
      </c>
      <c r="D12" s="5" t="s">
        <v>44</v>
      </c>
      <c r="E12" s="5" t="s">
        <v>625</v>
      </c>
      <c r="F12" s="5" t="s">
        <v>143</v>
      </c>
      <c r="G12" s="7">
        <v>15</v>
      </c>
      <c r="H12" s="10"/>
      <c r="I12" s="9">
        <f>ROUND((H12*G12),2)</f>
        <v>0</v>
      </c>
      <c r="O12">
        <f>rekapitulace!H6</f>
        <v>21</v>
      </c>
      <c r="P12">
        <f>ROUND(O12/100*I12,2)</f>
        <v>0</v>
      </c>
    </row>
    <row r="13" ht="12.55">
      <c r="E13" s="11" t="s">
        <v>626</v>
      </c>
    </row>
    <row r="14" ht="37.65">
      <c r="E14" s="11" t="s">
        <v>627</v>
      </c>
    </row>
    <row r="15" spans="1:16" ht="25.1">
      <c r="A15" s="5">
        <v>2</v>
      </c>
      <c r="B15" s="5" t="s">
        <v>42</v>
      </c>
      <c r="C15" s="5" t="s">
        <v>628</v>
      </c>
      <c r="D15" s="5" t="s">
        <v>44</v>
      </c>
      <c r="E15" s="5" t="s">
        <v>629</v>
      </c>
      <c r="F15" s="5" t="s">
        <v>46</v>
      </c>
      <c r="G15" s="7">
        <v>4</v>
      </c>
      <c r="H15" s="10"/>
      <c r="I15" s="9">
        <f>ROUND((H15*G15),2)</f>
        <v>0</v>
      </c>
      <c r="O15">
        <f>rekapitulace!H6</f>
        <v>21</v>
      </c>
      <c r="P15">
        <f>ROUND(O15/100*I15,2)</f>
        <v>0</v>
      </c>
    </row>
    <row r="16" ht="12.55">
      <c r="E16" s="11" t="s">
        <v>212</v>
      </c>
    </row>
    <row r="17" ht="62.75">
      <c r="E17" s="11" t="s">
        <v>630</v>
      </c>
    </row>
    <row r="18" spans="1:16" ht="25.1">
      <c r="A18" s="5">
        <v>3</v>
      </c>
      <c r="B18" s="5" t="s">
        <v>42</v>
      </c>
      <c r="C18" s="5" t="s">
        <v>631</v>
      </c>
      <c r="D18" s="5" t="s">
        <v>44</v>
      </c>
      <c r="E18" s="5" t="s">
        <v>632</v>
      </c>
      <c r="F18" s="5" t="s">
        <v>46</v>
      </c>
      <c r="G18" s="7">
        <v>10</v>
      </c>
      <c r="H18" s="10"/>
      <c r="I18" s="9">
        <f>ROUND((H18*G18),2)</f>
        <v>0</v>
      </c>
      <c r="O18">
        <f>rekapitulace!H6</f>
        <v>21</v>
      </c>
      <c r="P18">
        <f>ROUND(O18/100*I18,2)</f>
        <v>0</v>
      </c>
    </row>
    <row r="19" ht="12.55">
      <c r="E19" s="11" t="s">
        <v>547</v>
      </c>
    </row>
    <row r="20" ht="62.75">
      <c r="E20" s="11" t="s">
        <v>630</v>
      </c>
    </row>
    <row r="21" spans="1:16" ht="25.1">
      <c r="A21" s="5">
        <v>4</v>
      </c>
      <c r="B21" s="5" t="s">
        <v>42</v>
      </c>
      <c r="C21" s="5" t="s">
        <v>633</v>
      </c>
      <c r="D21" s="5" t="s">
        <v>44</v>
      </c>
      <c r="E21" s="5" t="s">
        <v>634</v>
      </c>
      <c r="F21" s="5" t="s">
        <v>46</v>
      </c>
      <c r="G21" s="7">
        <v>4</v>
      </c>
      <c r="H21" s="10"/>
      <c r="I21" s="9">
        <f>ROUND((H21*G21),2)</f>
        <v>0</v>
      </c>
      <c r="O21">
        <f>rekapitulace!H6</f>
        <v>21</v>
      </c>
      <c r="P21">
        <f>ROUND(O21/100*I21,2)</f>
        <v>0</v>
      </c>
    </row>
    <row r="22" ht="12.55">
      <c r="E22" s="11" t="s">
        <v>212</v>
      </c>
    </row>
    <row r="23" ht="62.75">
      <c r="E23" s="11" t="s">
        <v>635</v>
      </c>
    </row>
    <row r="24" spans="1:16" ht="25.1">
      <c r="A24" s="5">
        <v>5</v>
      </c>
      <c r="B24" s="5" t="s">
        <v>42</v>
      </c>
      <c r="C24" s="5" t="s">
        <v>636</v>
      </c>
      <c r="D24" s="5" t="s">
        <v>44</v>
      </c>
      <c r="E24" s="5" t="s">
        <v>637</v>
      </c>
      <c r="F24" s="5" t="s">
        <v>46</v>
      </c>
      <c r="G24" s="7">
        <v>10</v>
      </c>
      <c r="H24" s="10"/>
      <c r="I24" s="9">
        <f>ROUND((H24*G24),2)</f>
        <v>0</v>
      </c>
      <c r="O24">
        <f>rekapitulace!H6</f>
        <v>21</v>
      </c>
      <c r="P24">
        <f>ROUND(O24/100*I24,2)</f>
        <v>0</v>
      </c>
    </row>
    <row r="25" ht="12.55">
      <c r="E25" s="11" t="s">
        <v>547</v>
      </c>
    </row>
    <row r="26" ht="62.75">
      <c r="E26" s="11" t="s">
        <v>635</v>
      </c>
    </row>
    <row r="27" spans="1:16" ht="13.25" customHeight="1">
      <c r="A27" s="12"/>
      <c r="B27" s="12"/>
      <c r="C27" s="12" t="s">
        <v>21</v>
      </c>
      <c r="D27" s="12"/>
      <c r="E27" s="12" t="s">
        <v>96</v>
      </c>
      <c r="F27" s="12"/>
      <c r="G27" s="12"/>
      <c r="H27" s="12"/>
      <c r="I27" s="12">
        <f>SUM(I12:I26)</f>
        <v>0</v>
      </c>
      <c r="P27">
        <f>SUM(P12:P26)</f>
        <v>0</v>
      </c>
    </row>
    <row r="29" spans="1:16" ht="13.25" customHeight="1">
      <c r="A29" s="12"/>
      <c r="B29" s="12"/>
      <c r="C29" s="12"/>
      <c r="D29" s="12"/>
      <c r="E29" s="12" t="s">
        <v>67</v>
      </c>
      <c r="F29" s="12"/>
      <c r="G29" s="12"/>
      <c r="H29" s="12"/>
      <c r="I29" s="12">
        <f>+I27</f>
        <v>0</v>
      </c>
      <c r="P29">
        <f>+P27</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A65F-2C38-4736-93AD-DA6FA4225EE4}">
  <sheetPr>
    <pageSetUpPr fitToPage="1"/>
  </sheetPr>
  <dimension ref="B1:C32"/>
  <sheetViews>
    <sheetView showGridLines="0" workbookViewId="0" topLeftCell="A1">
      <selection activeCell="J13" sqref="J13"/>
    </sheetView>
  </sheetViews>
  <sheetFormatPr defaultColWidth="8.7109375" defaultRowHeight="12.75"/>
  <cols>
    <col min="1" max="1" width="1.57421875" style="68" customWidth="1"/>
    <col min="2" max="2" width="3.140625" style="68" customWidth="1"/>
    <col min="3" max="3" width="78.421875" style="68" customWidth="1"/>
    <col min="4" max="4" width="1.57421875" style="68" customWidth="1"/>
    <col min="5" max="16384" width="8.7109375" style="68" customWidth="1"/>
  </cols>
  <sheetData>
    <row r="1" spans="2:3" s="66" customFormat="1" ht="15.3">
      <c r="B1" s="84" t="s">
        <v>686</v>
      </c>
      <c r="C1" s="84"/>
    </row>
    <row r="3" spans="2:3" s="67" customFormat="1" ht="56.6" customHeight="1">
      <c r="B3" s="85" t="s">
        <v>687</v>
      </c>
      <c r="C3" s="85"/>
    </row>
    <row r="5" ht="95.45">
      <c r="C5" s="68" t="s">
        <v>688</v>
      </c>
    </row>
    <row r="7" ht="68.25">
      <c r="C7" s="68" t="s">
        <v>689</v>
      </c>
    </row>
    <row r="9" ht="54.55">
      <c r="C9" s="68" t="s">
        <v>690</v>
      </c>
    </row>
    <row r="11" ht="54.55">
      <c r="C11" s="68" t="s">
        <v>691</v>
      </c>
    </row>
    <row r="13" ht="109.1">
      <c r="C13" s="68" t="s">
        <v>692</v>
      </c>
    </row>
    <row r="15" ht="68.25">
      <c r="C15" s="68" t="s">
        <v>693</v>
      </c>
    </row>
    <row r="17" ht="68.25">
      <c r="C17" s="68" t="s">
        <v>694</v>
      </c>
    </row>
    <row r="19" ht="54.55">
      <c r="C19" s="68" t="s">
        <v>695</v>
      </c>
    </row>
    <row r="21" ht="40.95">
      <c r="C21" s="68" t="s">
        <v>696</v>
      </c>
    </row>
    <row r="23" ht="40.95">
      <c r="C23" s="68" t="s">
        <v>697</v>
      </c>
    </row>
    <row r="25" ht="40.95">
      <c r="C25" s="68" t="s">
        <v>698</v>
      </c>
    </row>
    <row r="26" ht="177.3">
      <c r="C26" s="69" t="s">
        <v>699</v>
      </c>
    </row>
    <row r="28" ht="40.95">
      <c r="C28" s="68" t="s">
        <v>700</v>
      </c>
    </row>
    <row r="30" s="70" customFormat="1" ht="13.1"/>
    <row r="31" spans="2:3" s="70" customFormat="1" ht="13.1">
      <c r="B31" s="85" t="s">
        <v>701</v>
      </c>
      <c r="C31" s="85"/>
    </row>
    <row r="32" spans="2:3" s="70" customFormat="1" ht="13.1">
      <c r="B32" s="86" t="s">
        <v>702</v>
      </c>
      <c r="C32" s="86"/>
    </row>
    <row r="33" s="70" customFormat="1" ht="13.1"/>
  </sheetData>
  <mergeCells count="4">
    <mergeCell ref="B1:C1"/>
    <mergeCell ref="B3:C3"/>
    <mergeCell ref="B31:C31"/>
    <mergeCell ref="B32:C32"/>
  </mergeCells>
  <hyperlinks>
    <hyperlink ref="B32" r:id="rId1" display="https://www.sfdi.cz/pravidla-metodiky-a-ceniky/cenove-databaze/"/>
  </hyperlinks>
  <printOptions/>
  <pageMargins left="0.7" right="0.7" top="0.787401575" bottom="0.787401575" header="0.3" footer="0.3"/>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 min="257" max="257" width="6.7109375" style="0" customWidth="1"/>
    <col min="258" max="259" width="15.7109375" style="0" customWidth="1"/>
    <col min="260" max="260" width="12.7109375" style="0" customWidth="1"/>
    <col min="261" max="261" width="75.7109375" style="0" customWidth="1"/>
    <col min="262" max="262" width="9.7109375" style="0" customWidth="1"/>
    <col min="263" max="263" width="12.7109375" style="0" customWidth="1"/>
    <col min="264" max="265" width="14.7109375" style="0" customWidth="1"/>
    <col min="271" max="272" width="9.140625" style="0" hidden="1" customWidth="1"/>
    <col min="513" max="513" width="6.7109375" style="0" customWidth="1"/>
    <col min="514" max="515" width="15.7109375" style="0" customWidth="1"/>
    <col min="516" max="516" width="12.7109375" style="0" customWidth="1"/>
    <col min="517" max="517" width="75.7109375" style="0" customWidth="1"/>
    <col min="518" max="518" width="9.7109375" style="0" customWidth="1"/>
    <col min="519" max="519" width="12.7109375" style="0" customWidth="1"/>
    <col min="520" max="521" width="14.7109375" style="0" customWidth="1"/>
    <col min="527" max="528" width="9.140625" style="0" hidden="1" customWidth="1"/>
    <col min="769" max="769" width="6.7109375" style="0" customWidth="1"/>
    <col min="770" max="771" width="15.7109375" style="0" customWidth="1"/>
    <col min="772" max="772" width="12.7109375" style="0" customWidth="1"/>
    <col min="773" max="773" width="75.7109375" style="0" customWidth="1"/>
    <col min="774" max="774" width="9.7109375" style="0" customWidth="1"/>
    <col min="775" max="775" width="12.7109375" style="0" customWidth="1"/>
    <col min="776" max="777" width="14.7109375" style="0" customWidth="1"/>
    <col min="783" max="784" width="9.140625" style="0" hidden="1" customWidth="1"/>
    <col min="1025" max="1025" width="6.7109375" style="0" customWidth="1"/>
    <col min="1026" max="1027" width="15.7109375" style="0" customWidth="1"/>
    <col min="1028" max="1028" width="12.7109375" style="0" customWidth="1"/>
    <col min="1029" max="1029" width="75.7109375" style="0" customWidth="1"/>
    <col min="1030" max="1030" width="9.7109375" style="0" customWidth="1"/>
    <col min="1031" max="1031" width="12.7109375" style="0" customWidth="1"/>
    <col min="1032" max="1033" width="14.7109375" style="0" customWidth="1"/>
    <col min="1039" max="1040" width="9.140625" style="0" hidden="1" customWidth="1"/>
    <col min="1281" max="1281" width="6.7109375" style="0" customWidth="1"/>
    <col min="1282" max="1283" width="15.7109375" style="0" customWidth="1"/>
    <col min="1284" max="1284" width="12.7109375" style="0" customWidth="1"/>
    <col min="1285" max="1285" width="75.7109375" style="0" customWidth="1"/>
    <col min="1286" max="1286" width="9.7109375" style="0" customWidth="1"/>
    <col min="1287" max="1287" width="12.7109375" style="0" customWidth="1"/>
    <col min="1288" max="1289" width="14.7109375" style="0" customWidth="1"/>
    <col min="1295" max="1296" width="9.140625" style="0" hidden="1" customWidth="1"/>
    <col min="1537" max="1537" width="6.7109375" style="0" customWidth="1"/>
    <col min="1538" max="1539" width="15.7109375" style="0" customWidth="1"/>
    <col min="1540" max="1540" width="12.7109375" style="0" customWidth="1"/>
    <col min="1541" max="1541" width="75.7109375" style="0" customWidth="1"/>
    <col min="1542" max="1542" width="9.7109375" style="0" customWidth="1"/>
    <col min="1543" max="1543" width="12.7109375" style="0" customWidth="1"/>
    <col min="1544" max="1545" width="14.7109375" style="0" customWidth="1"/>
    <col min="1551" max="1552" width="9.140625" style="0" hidden="1" customWidth="1"/>
    <col min="1793" max="1793" width="6.7109375" style="0" customWidth="1"/>
    <col min="1794" max="1795" width="15.7109375" style="0" customWidth="1"/>
    <col min="1796" max="1796" width="12.7109375" style="0" customWidth="1"/>
    <col min="1797" max="1797" width="75.7109375" style="0" customWidth="1"/>
    <col min="1798" max="1798" width="9.7109375" style="0" customWidth="1"/>
    <col min="1799" max="1799" width="12.7109375" style="0" customWidth="1"/>
    <col min="1800" max="1801" width="14.7109375" style="0" customWidth="1"/>
    <col min="1807" max="1808" width="9.140625" style="0" hidden="1" customWidth="1"/>
    <col min="2049" max="2049" width="6.7109375" style="0" customWidth="1"/>
    <col min="2050" max="2051" width="15.7109375" style="0" customWidth="1"/>
    <col min="2052" max="2052" width="12.7109375" style="0" customWidth="1"/>
    <col min="2053" max="2053" width="75.7109375" style="0" customWidth="1"/>
    <col min="2054" max="2054" width="9.7109375" style="0" customWidth="1"/>
    <col min="2055" max="2055" width="12.7109375" style="0" customWidth="1"/>
    <col min="2056" max="2057" width="14.7109375" style="0" customWidth="1"/>
    <col min="2063" max="2064" width="9.140625" style="0" hidden="1" customWidth="1"/>
    <col min="2305" max="2305" width="6.7109375" style="0" customWidth="1"/>
    <col min="2306" max="2307" width="15.7109375" style="0" customWidth="1"/>
    <col min="2308" max="2308" width="12.7109375" style="0" customWidth="1"/>
    <col min="2309" max="2309" width="75.7109375" style="0" customWidth="1"/>
    <col min="2310" max="2310" width="9.7109375" style="0" customWidth="1"/>
    <col min="2311" max="2311" width="12.7109375" style="0" customWidth="1"/>
    <col min="2312" max="2313" width="14.7109375" style="0" customWidth="1"/>
    <col min="2319" max="2320" width="9.140625" style="0" hidden="1" customWidth="1"/>
    <col min="2561" max="2561" width="6.7109375" style="0" customWidth="1"/>
    <col min="2562" max="2563" width="15.7109375" style="0" customWidth="1"/>
    <col min="2564" max="2564" width="12.7109375" style="0" customWidth="1"/>
    <col min="2565" max="2565" width="75.7109375" style="0" customWidth="1"/>
    <col min="2566" max="2566" width="9.7109375" style="0" customWidth="1"/>
    <col min="2567" max="2567" width="12.7109375" style="0" customWidth="1"/>
    <col min="2568" max="2569" width="14.7109375" style="0" customWidth="1"/>
    <col min="2575" max="2576" width="9.140625" style="0" hidden="1" customWidth="1"/>
    <col min="2817" max="2817" width="6.7109375" style="0" customWidth="1"/>
    <col min="2818" max="2819" width="15.7109375" style="0" customWidth="1"/>
    <col min="2820" max="2820" width="12.7109375" style="0" customWidth="1"/>
    <col min="2821" max="2821" width="75.7109375" style="0" customWidth="1"/>
    <col min="2822" max="2822" width="9.7109375" style="0" customWidth="1"/>
    <col min="2823" max="2823" width="12.7109375" style="0" customWidth="1"/>
    <col min="2824" max="2825" width="14.7109375" style="0" customWidth="1"/>
    <col min="2831" max="2832" width="9.140625" style="0" hidden="1" customWidth="1"/>
    <col min="3073" max="3073" width="6.7109375" style="0" customWidth="1"/>
    <col min="3074" max="3075" width="15.7109375" style="0" customWidth="1"/>
    <col min="3076" max="3076" width="12.7109375" style="0" customWidth="1"/>
    <col min="3077" max="3077" width="75.7109375" style="0" customWidth="1"/>
    <col min="3078" max="3078" width="9.7109375" style="0" customWidth="1"/>
    <col min="3079" max="3079" width="12.7109375" style="0" customWidth="1"/>
    <col min="3080" max="3081" width="14.7109375" style="0" customWidth="1"/>
    <col min="3087" max="3088" width="9.140625" style="0" hidden="1" customWidth="1"/>
    <col min="3329" max="3329" width="6.7109375" style="0" customWidth="1"/>
    <col min="3330" max="3331" width="15.7109375" style="0" customWidth="1"/>
    <col min="3332" max="3332" width="12.7109375" style="0" customWidth="1"/>
    <col min="3333" max="3333" width="75.7109375" style="0" customWidth="1"/>
    <col min="3334" max="3334" width="9.7109375" style="0" customWidth="1"/>
    <col min="3335" max="3335" width="12.7109375" style="0" customWidth="1"/>
    <col min="3336" max="3337" width="14.7109375" style="0" customWidth="1"/>
    <col min="3343" max="3344" width="9.140625" style="0" hidden="1" customWidth="1"/>
    <col min="3585" max="3585" width="6.7109375" style="0" customWidth="1"/>
    <col min="3586" max="3587" width="15.7109375" style="0" customWidth="1"/>
    <col min="3588" max="3588" width="12.7109375" style="0" customWidth="1"/>
    <col min="3589" max="3589" width="75.7109375" style="0" customWidth="1"/>
    <col min="3590" max="3590" width="9.7109375" style="0" customWidth="1"/>
    <col min="3591" max="3591" width="12.7109375" style="0" customWidth="1"/>
    <col min="3592" max="3593" width="14.7109375" style="0" customWidth="1"/>
    <col min="3599" max="3600" width="9.140625" style="0" hidden="1" customWidth="1"/>
    <col min="3841" max="3841" width="6.7109375" style="0" customWidth="1"/>
    <col min="3842" max="3843" width="15.7109375" style="0" customWidth="1"/>
    <col min="3844" max="3844" width="12.7109375" style="0" customWidth="1"/>
    <col min="3845" max="3845" width="75.7109375" style="0" customWidth="1"/>
    <col min="3846" max="3846" width="9.7109375" style="0" customWidth="1"/>
    <col min="3847" max="3847" width="12.7109375" style="0" customWidth="1"/>
    <col min="3848" max="3849" width="14.7109375" style="0" customWidth="1"/>
    <col min="3855" max="3856" width="9.140625" style="0" hidden="1" customWidth="1"/>
    <col min="4097" max="4097" width="6.7109375" style="0" customWidth="1"/>
    <col min="4098" max="4099" width="15.7109375" style="0" customWidth="1"/>
    <col min="4100" max="4100" width="12.7109375" style="0" customWidth="1"/>
    <col min="4101" max="4101" width="75.7109375" style="0" customWidth="1"/>
    <col min="4102" max="4102" width="9.7109375" style="0" customWidth="1"/>
    <col min="4103" max="4103" width="12.7109375" style="0" customWidth="1"/>
    <col min="4104" max="4105" width="14.7109375" style="0" customWidth="1"/>
    <col min="4111" max="4112" width="9.140625" style="0" hidden="1" customWidth="1"/>
    <col min="4353" max="4353" width="6.7109375" style="0" customWidth="1"/>
    <col min="4354" max="4355" width="15.7109375" style="0" customWidth="1"/>
    <col min="4356" max="4356" width="12.7109375" style="0" customWidth="1"/>
    <col min="4357" max="4357" width="75.7109375" style="0" customWidth="1"/>
    <col min="4358" max="4358" width="9.7109375" style="0" customWidth="1"/>
    <col min="4359" max="4359" width="12.7109375" style="0" customWidth="1"/>
    <col min="4360" max="4361" width="14.7109375" style="0" customWidth="1"/>
    <col min="4367" max="4368" width="9.140625" style="0" hidden="1" customWidth="1"/>
    <col min="4609" max="4609" width="6.7109375" style="0" customWidth="1"/>
    <col min="4610" max="4611" width="15.7109375" style="0" customWidth="1"/>
    <col min="4612" max="4612" width="12.7109375" style="0" customWidth="1"/>
    <col min="4613" max="4613" width="75.7109375" style="0" customWidth="1"/>
    <col min="4614" max="4614" width="9.7109375" style="0" customWidth="1"/>
    <col min="4615" max="4615" width="12.7109375" style="0" customWidth="1"/>
    <col min="4616" max="4617" width="14.7109375" style="0" customWidth="1"/>
    <col min="4623" max="4624" width="9.140625" style="0" hidden="1" customWidth="1"/>
    <col min="4865" max="4865" width="6.7109375" style="0" customWidth="1"/>
    <col min="4866" max="4867" width="15.7109375" style="0" customWidth="1"/>
    <col min="4868" max="4868" width="12.7109375" style="0" customWidth="1"/>
    <col min="4869" max="4869" width="75.7109375" style="0" customWidth="1"/>
    <col min="4870" max="4870" width="9.7109375" style="0" customWidth="1"/>
    <col min="4871" max="4871" width="12.7109375" style="0" customWidth="1"/>
    <col min="4872" max="4873" width="14.7109375" style="0" customWidth="1"/>
    <col min="4879" max="4880" width="9.140625" style="0" hidden="1" customWidth="1"/>
    <col min="5121" max="5121" width="6.7109375" style="0" customWidth="1"/>
    <col min="5122" max="5123" width="15.7109375" style="0" customWidth="1"/>
    <col min="5124" max="5124" width="12.7109375" style="0" customWidth="1"/>
    <col min="5125" max="5125" width="75.7109375" style="0" customWidth="1"/>
    <col min="5126" max="5126" width="9.7109375" style="0" customWidth="1"/>
    <col min="5127" max="5127" width="12.7109375" style="0" customWidth="1"/>
    <col min="5128" max="5129" width="14.7109375" style="0" customWidth="1"/>
    <col min="5135" max="5136" width="9.140625" style="0" hidden="1" customWidth="1"/>
    <col min="5377" max="5377" width="6.7109375" style="0" customWidth="1"/>
    <col min="5378" max="5379" width="15.7109375" style="0" customWidth="1"/>
    <col min="5380" max="5380" width="12.7109375" style="0" customWidth="1"/>
    <col min="5381" max="5381" width="75.7109375" style="0" customWidth="1"/>
    <col min="5382" max="5382" width="9.7109375" style="0" customWidth="1"/>
    <col min="5383" max="5383" width="12.7109375" style="0" customWidth="1"/>
    <col min="5384" max="5385" width="14.7109375" style="0" customWidth="1"/>
    <col min="5391" max="5392" width="9.140625" style="0" hidden="1" customWidth="1"/>
    <col min="5633" max="5633" width="6.7109375" style="0" customWidth="1"/>
    <col min="5634" max="5635" width="15.7109375" style="0" customWidth="1"/>
    <col min="5636" max="5636" width="12.7109375" style="0" customWidth="1"/>
    <col min="5637" max="5637" width="75.7109375" style="0" customWidth="1"/>
    <col min="5638" max="5638" width="9.7109375" style="0" customWidth="1"/>
    <col min="5639" max="5639" width="12.7109375" style="0" customWidth="1"/>
    <col min="5640" max="5641" width="14.7109375" style="0" customWidth="1"/>
    <col min="5647" max="5648" width="9.140625" style="0" hidden="1" customWidth="1"/>
    <col min="5889" max="5889" width="6.7109375" style="0" customWidth="1"/>
    <col min="5890" max="5891" width="15.7109375" style="0" customWidth="1"/>
    <col min="5892" max="5892" width="12.7109375" style="0" customWidth="1"/>
    <col min="5893" max="5893" width="75.7109375" style="0" customWidth="1"/>
    <col min="5894" max="5894" width="9.7109375" style="0" customWidth="1"/>
    <col min="5895" max="5895" width="12.7109375" style="0" customWidth="1"/>
    <col min="5896" max="5897" width="14.7109375" style="0" customWidth="1"/>
    <col min="5903" max="5904" width="9.140625" style="0" hidden="1" customWidth="1"/>
    <col min="6145" max="6145" width="6.7109375" style="0" customWidth="1"/>
    <col min="6146" max="6147" width="15.7109375" style="0" customWidth="1"/>
    <col min="6148" max="6148" width="12.7109375" style="0" customWidth="1"/>
    <col min="6149" max="6149" width="75.7109375" style="0" customWidth="1"/>
    <col min="6150" max="6150" width="9.7109375" style="0" customWidth="1"/>
    <col min="6151" max="6151" width="12.7109375" style="0" customWidth="1"/>
    <col min="6152" max="6153" width="14.7109375" style="0" customWidth="1"/>
    <col min="6159" max="6160" width="9.140625" style="0" hidden="1" customWidth="1"/>
    <col min="6401" max="6401" width="6.7109375" style="0" customWidth="1"/>
    <col min="6402" max="6403" width="15.7109375" style="0" customWidth="1"/>
    <col min="6404" max="6404" width="12.7109375" style="0" customWidth="1"/>
    <col min="6405" max="6405" width="75.7109375" style="0" customWidth="1"/>
    <col min="6406" max="6406" width="9.7109375" style="0" customWidth="1"/>
    <col min="6407" max="6407" width="12.7109375" style="0" customWidth="1"/>
    <col min="6408" max="6409" width="14.7109375" style="0" customWidth="1"/>
    <col min="6415" max="6416" width="9.140625" style="0" hidden="1" customWidth="1"/>
    <col min="6657" max="6657" width="6.7109375" style="0" customWidth="1"/>
    <col min="6658" max="6659" width="15.7109375" style="0" customWidth="1"/>
    <col min="6660" max="6660" width="12.7109375" style="0" customWidth="1"/>
    <col min="6661" max="6661" width="75.7109375" style="0" customWidth="1"/>
    <col min="6662" max="6662" width="9.7109375" style="0" customWidth="1"/>
    <col min="6663" max="6663" width="12.7109375" style="0" customWidth="1"/>
    <col min="6664" max="6665" width="14.7109375" style="0" customWidth="1"/>
    <col min="6671" max="6672" width="9.140625" style="0" hidden="1" customWidth="1"/>
    <col min="6913" max="6913" width="6.7109375" style="0" customWidth="1"/>
    <col min="6914" max="6915" width="15.7109375" style="0" customWidth="1"/>
    <col min="6916" max="6916" width="12.7109375" style="0" customWidth="1"/>
    <col min="6917" max="6917" width="75.7109375" style="0" customWidth="1"/>
    <col min="6918" max="6918" width="9.7109375" style="0" customWidth="1"/>
    <col min="6919" max="6919" width="12.7109375" style="0" customWidth="1"/>
    <col min="6920" max="6921" width="14.7109375" style="0" customWidth="1"/>
    <col min="6927" max="6928" width="9.140625" style="0" hidden="1" customWidth="1"/>
    <col min="7169" max="7169" width="6.7109375" style="0" customWidth="1"/>
    <col min="7170" max="7171" width="15.7109375" style="0" customWidth="1"/>
    <col min="7172" max="7172" width="12.7109375" style="0" customWidth="1"/>
    <col min="7173" max="7173" width="75.7109375" style="0" customWidth="1"/>
    <col min="7174" max="7174" width="9.7109375" style="0" customWidth="1"/>
    <col min="7175" max="7175" width="12.7109375" style="0" customWidth="1"/>
    <col min="7176" max="7177" width="14.7109375" style="0" customWidth="1"/>
    <col min="7183" max="7184" width="9.140625" style="0" hidden="1" customWidth="1"/>
    <col min="7425" max="7425" width="6.7109375" style="0" customWidth="1"/>
    <col min="7426" max="7427" width="15.7109375" style="0" customWidth="1"/>
    <col min="7428" max="7428" width="12.7109375" style="0" customWidth="1"/>
    <col min="7429" max="7429" width="75.7109375" style="0" customWidth="1"/>
    <col min="7430" max="7430" width="9.7109375" style="0" customWidth="1"/>
    <col min="7431" max="7431" width="12.7109375" style="0" customWidth="1"/>
    <col min="7432" max="7433" width="14.7109375" style="0" customWidth="1"/>
    <col min="7439" max="7440" width="9.140625" style="0" hidden="1" customWidth="1"/>
    <col min="7681" max="7681" width="6.7109375" style="0" customWidth="1"/>
    <col min="7682" max="7683" width="15.7109375" style="0" customWidth="1"/>
    <col min="7684" max="7684" width="12.7109375" style="0" customWidth="1"/>
    <col min="7685" max="7685" width="75.7109375" style="0" customWidth="1"/>
    <col min="7686" max="7686" width="9.7109375" style="0" customWidth="1"/>
    <col min="7687" max="7687" width="12.7109375" style="0" customWidth="1"/>
    <col min="7688" max="7689" width="14.7109375" style="0" customWidth="1"/>
    <col min="7695" max="7696" width="9.140625" style="0" hidden="1" customWidth="1"/>
    <col min="7937" max="7937" width="6.7109375" style="0" customWidth="1"/>
    <col min="7938" max="7939" width="15.7109375" style="0" customWidth="1"/>
    <col min="7940" max="7940" width="12.7109375" style="0" customWidth="1"/>
    <col min="7941" max="7941" width="75.7109375" style="0" customWidth="1"/>
    <col min="7942" max="7942" width="9.7109375" style="0" customWidth="1"/>
    <col min="7943" max="7943" width="12.7109375" style="0" customWidth="1"/>
    <col min="7944" max="7945" width="14.7109375" style="0" customWidth="1"/>
    <col min="7951" max="7952" width="9.140625" style="0" hidden="1" customWidth="1"/>
    <col min="8193" max="8193" width="6.7109375" style="0" customWidth="1"/>
    <col min="8194" max="8195" width="15.7109375" style="0" customWidth="1"/>
    <col min="8196" max="8196" width="12.7109375" style="0" customWidth="1"/>
    <col min="8197" max="8197" width="75.7109375" style="0" customWidth="1"/>
    <col min="8198" max="8198" width="9.7109375" style="0" customWidth="1"/>
    <col min="8199" max="8199" width="12.7109375" style="0" customWidth="1"/>
    <col min="8200" max="8201" width="14.7109375" style="0" customWidth="1"/>
    <col min="8207" max="8208" width="9.140625" style="0" hidden="1" customWidth="1"/>
    <col min="8449" max="8449" width="6.7109375" style="0" customWidth="1"/>
    <col min="8450" max="8451" width="15.7109375" style="0" customWidth="1"/>
    <col min="8452" max="8452" width="12.7109375" style="0" customWidth="1"/>
    <col min="8453" max="8453" width="75.7109375" style="0" customWidth="1"/>
    <col min="8454" max="8454" width="9.7109375" style="0" customWidth="1"/>
    <col min="8455" max="8455" width="12.7109375" style="0" customWidth="1"/>
    <col min="8456" max="8457" width="14.7109375" style="0" customWidth="1"/>
    <col min="8463" max="8464" width="9.140625" style="0" hidden="1" customWidth="1"/>
    <col min="8705" max="8705" width="6.7109375" style="0" customWidth="1"/>
    <col min="8706" max="8707" width="15.7109375" style="0" customWidth="1"/>
    <col min="8708" max="8708" width="12.7109375" style="0" customWidth="1"/>
    <col min="8709" max="8709" width="75.7109375" style="0" customWidth="1"/>
    <col min="8710" max="8710" width="9.7109375" style="0" customWidth="1"/>
    <col min="8711" max="8711" width="12.7109375" style="0" customWidth="1"/>
    <col min="8712" max="8713" width="14.7109375" style="0" customWidth="1"/>
    <col min="8719" max="8720" width="9.140625" style="0" hidden="1" customWidth="1"/>
    <col min="8961" max="8961" width="6.7109375" style="0" customWidth="1"/>
    <col min="8962" max="8963" width="15.7109375" style="0" customWidth="1"/>
    <col min="8964" max="8964" width="12.7109375" style="0" customWidth="1"/>
    <col min="8965" max="8965" width="75.7109375" style="0" customWidth="1"/>
    <col min="8966" max="8966" width="9.7109375" style="0" customWidth="1"/>
    <col min="8967" max="8967" width="12.7109375" style="0" customWidth="1"/>
    <col min="8968" max="8969" width="14.7109375" style="0" customWidth="1"/>
    <col min="8975" max="8976" width="9.140625" style="0" hidden="1" customWidth="1"/>
    <col min="9217" max="9217" width="6.7109375" style="0" customWidth="1"/>
    <col min="9218" max="9219" width="15.7109375" style="0" customWidth="1"/>
    <col min="9220" max="9220" width="12.7109375" style="0" customWidth="1"/>
    <col min="9221" max="9221" width="75.7109375" style="0" customWidth="1"/>
    <col min="9222" max="9222" width="9.7109375" style="0" customWidth="1"/>
    <col min="9223" max="9223" width="12.7109375" style="0" customWidth="1"/>
    <col min="9224" max="9225" width="14.7109375" style="0" customWidth="1"/>
    <col min="9231" max="9232" width="9.140625" style="0" hidden="1" customWidth="1"/>
    <col min="9473" max="9473" width="6.7109375" style="0" customWidth="1"/>
    <col min="9474" max="9475" width="15.7109375" style="0" customWidth="1"/>
    <col min="9476" max="9476" width="12.7109375" style="0" customWidth="1"/>
    <col min="9477" max="9477" width="75.7109375" style="0" customWidth="1"/>
    <col min="9478" max="9478" width="9.7109375" style="0" customWidth="1"/>
    <col min="9479" max="9479" width="12.7109375" style="0" customWidth="1"/>
    <col min="9480" max="9481" width="14.7109375" style="0" customWidth="1"/>
    <col min="9487" max="9488" width="9.140625" style="0" hidden="1" customWidth="1"/>
    <col min="9729" max="9729" width="6.7109375" style="0" customWidth="1"/>
    <col min="9730" max="9731" width="15.7109375" style="0" customWidth="1"/>
    <col min="9732" max="9732" width="12.7109375" style="0" customWidth="1"/>
    <col min="9733" max="9733" width="75.7109375" style="0" customWidth="1"/>
    <col min="9734" max="9734" width="9.7109375" style="0" customWidth="1"/>
    <col min="9735" max="9735" width="12.7109375" style="0" customWidth="1"/>
    <col min="9736" max="9737" width="14.7109375" style="0" customWidth="1"/>
    <col min="9743" max="9744" width="9.140625" style="0" hidden="1" customWidth="1"/>
    <col min="9985" max="9985" width="6.7109375" style="0" customWidth="1"/>
    <col min="9986" max="9987" width="15.7109375" style="0" customWidth="1"/>
    <col min="9988" max="9988" width="12.7109375" style="0" customWidth="1"/>
    <col min="9989" max="9989" width="75.7109375" style="0" customWidth="1"/>
    <col min="9990" max="9990" width="9.7109375" style="0" customWidth="1"/>
    <col min="9991" max="9991" width="12.7109375" style="0" customWidth="1"/>
    <col min="9992" max="9993" width="14.7109375" style="0" customWidth="1"/>
    <col min="9999" max="10000" width="9.140625" style="0" hidden="1" customWidth="1"/>
    <col min="10241" max="10241" width="6.7109375" style="0" customWidth="1"/>
    <col min="10242" max="10243" width="15.7109375" style="0" customWidth="1"/>
    <col min="10244" max="10244" width="12.7109375" style="0" customWidth="1"/>
    <col min="10245" max="10245" width="75.7109375" style="0" customWidth="1"/>
    <col min="10246" max="10246" width="9.7109375" style="0" customWidth="1"/>
    <col min="10247" max="10247" width="12.7109375" style="0" customWidth="1"/>
    <col min="10248" max="10249" width="14.7109375" style="0" customWidth="1"/>
    <col min="10255" max="10256" width="9.140625" style="0" hidden="1" customWidth="1"/>
    <col min="10497" max="10497" width="6.7109375" style="0" customWidth="1"/>
    <col min="10498" max="10499" width="15.7109375" style="0" customWidth="1"/>
    <col min="10500" max="10500" width="12.7109375" style="0" customWidth="1"/>
    <col min="10501" max="10501" width="75.7109375" style="0" customWidth="1"/>
    <col min="10502" max="10502" width="9.7109375" style="0" customWidth="1"/>
    <col min="10503" max="10503" width="12.7109375" style="0" customWidth="1"/>
    <col min="10504" max="10505" width="14.7109375" style="0" customWidth="1"/>
    <col min="10511" max="10512" width="9.140625" style="0" hidden="1" customWidth="1"/>
    <col min="10753" max="10753" width="6.7109375" style="0" customWidth="1"/>
    <col min="10754" max="10755" width="15.7109375" style="0" customWidth="1"/>
    <col min="10756" max="10756" width="12.7109375" style="0" customWidth="1"/>
    <col min="10757" max="10757" width="75.7109375" style="0" customWidth="1"/>
    <col min="10758" max="10758" width="9.7109375" style="0" customWidth="1"/>
    <col min="10759" max="10759" width="12.7109375" style="0" customWidth="1"/>
    <col min="10760" max="10761" width="14.7109375" style="0" customWidth="1"/>
    <col min="10767" max="10768" width="9.140625" style="0" hidden="1" customWidth="1"/>
    <col min="11009" max="11009" width="6.7109375" style="0" customWidth="1"/>
    <col min="11010" max="11011" width="15.7109375" style="0" customWidth="1"/>
    <col min="11012" max="11012" width="12.7109375" style="0" customWidth="1"/>
    <col min="11013" max="11013" width="75.7109375" style="0" customWidth="1"/>
    <col min="11014" max="11014" width="9.7109375" style="0" customWidth="1"/>
    <col min="11015" max="11015" width="12.7109375" style="0" customWidth="1"/>
    <col min="11016" max="11017" width="14.7109375" style="0" customWidth="1"/>
    <col min="11023" max="11024" width="9.140625" style="0" hidden="1" customWidth="1"/>
    <col min="11265" max="11265" width="6.7109375" style="0" customWidth="1"/>
    <col min="11266" max="11267" width="15.7109375" style="0" customWidth="1"/>
    <col min="11268" max="11268" width="12.7109375" style="0" customWidth="1"/>
    <col min="11269" max="11269" width="75.7109375" style="0" customWidth="1"/>
    <col min="11270" max="11270" width="9.7109375" style="0" customWidth="1"/>
    <col min="11271" max="11271" width="12.7109375" style="0" customWidth="1"/>
    <col min="11272" max="11273" width="14.7109375" style="0" customWidth="1"/>
    <col min="11279" max="11280" width="9.140625" style="0" hidden="1" customWidth="1"/>
    <col min="11521" max="11521" width="6.7109375" style="0" customWidth="1"/>
    <col min="11522" max="11523" width="15.7109375" style="0" customWidth="1"/>
    <col min="11524" max="11524" width="12.7109375" style="0" customWidth="1"/>
    <col min="11525" max="11525" width="75.7109375" style="0" customWidth="1"/>
    <col min="11526" max="11526" width="9.7109375" style="0" customWidth="1"/>
    <col min="11527" max="11527" width="12.7109375" style="0" customWidth="1"/>
    <col min="11528" max="11529" width="14.7109375" style="0" customWidth="1"/>
    <col min="11535" max="11536" width="9.140625" style="0" hidden="1" customWidth="1"/>
    <col min="11777" max="11777" width="6.7109375" style="0" customWidth="1"/>
    <col min="11778" max="11779" width="15.7109375" style="0" customWidth="1"/>
    <col min="11780" max="11780" width="12.7109375" style="0" customWidth="1"/>
    <col min="11781" max="11781" width="75.7109375" style="0" customWidth="1"/>
    <col min="11782" max="11782" width="9.7109375" style="0" customWidth="1"/>
    <col min="11783" max="11783" width="12.7109375" style="0" customWidth="1"/>
    <col min="11784" max="11785" width="14.7109375" style="0" customWidth="1"/>
    <col min="11791" max="11792" width="9.140625" style="0" hidden="1" customWidth="1"/>
    <col min="12033" max="12033" width="6.7109375" style="0" customWidth="1"/>
    <col min="12034" max="12035" width="15.7109375" style="0" customWidth="1"/>
    <col min="12036" max="12036" width="12.7109375" style="0" customWidth="1"/>
    <col min="12037" max="12037" width="75.7109375" style="0" customWidth="1"/>
    <col min="12038" max="12038" width="9.7109375" style="0" customWidth="1"/>
    <col min="12039" max="12039" width="12.7109375" style="0" customWidth="1"/>
    <col min="12040" max="12041" width="14.7109375" style="0" customWidth="1"/>
    <col min="12047" max="12048" width="9.140625" style="0" hidden="1" customWidth="1"/>
    <col min="12289" max="12289" width="6.7109375" style="0" customWidth="1"/>
    <col min="12290" max="12291" width="15.7109375" style="0" customWidth="1"/>
    <col min="12292" max="12292" width="12.7109375" style="0" customWidth="1"/>
    <col min="12293" max="12293" width="75.7109375" style="0" customWidth="1"/>
    <col min="12294" max="12294" width="9.7109375" style="0" customWidth="1"/>
    <col min="12295" max="12295" width="12.7109375" style="0" customWidth="1"/>
    <col min="12296" max="12297" width="14.7109375" style="0" customWidth="1"/>
    <col min="12303" max="12304" width="9.140625" style="0" hidden="1" customWidth="1"/>
    <col min="12545" max="12545" width="6.7109375" style="0" customWidth="1"/>
    <col min="12546" max="12547" width="15.7109375" style="0" customWidth="1"/>
    <col min="12548" max="12548" width="12.7109375" style="0" customWidth="1"/>
    <col min="12549" max="12549" width="75.7109375" style="0" customWidth="1"/>
    <col min="12550" max="12550" width="9.7109375" style="0" customWidth="1"/>
    <col min="12551" max="12551" width="12.7109375" style="0" customWidth="1"/>
    <col min="12552" max="12553" width="14.7109375" style="0" customWidth="1"/>
    <col min="12559" max="12560" width="9.140625" style="0" hidden="1" customWidth="1"/>
    <col min="12801" max="12801" width="6.7109375" style="0" customWidth="1"/>
    <col min="12802" max="12803" width="15.7109375" style="0" customWidth="1"/>
    <col min="12804" max="12804" width="12.7109375" style="0" customWidth="1"/>
    <col min="12805" max="12805" width="75.7109375" style="0" customWidth="1"/>
    <col min="12806" max="12806" width="9.7109375" style="0" customWidth="1"/>
    <col min="12807" max="12807" width="12.7109375" style="0" customWidth="1"/>
    <col min="12808" max="12809" width="14.7109375" style="0" customWidth="1"/>
    <col min="12815" max="12816" width="9.140625" style="0" hidden="1" customWidth="1"/>
    <col min="13057" max="13057" width="6.7109375" style="0" customWidth="1"/>
    <col min="13058" max="13059" width="15.7109375" style="0" customWidth="1"/>
    <col min="13060" max="13060" width="12.7109375" style="0" customWidth="1"/>
    <col min="13061" max="13061" width="75.7109375" style="0" customWidth="1"/>
    <col min="13062" max="13062" width="9.7109375" style="0" customWidth="1"/>
    <col min="13063" max="13063" width="12.7109375" style="0" customWidth="1"/>
    <col min="13064" max="13065" width="14.7109375" style="0" customWidth="1"/>
    <col min="13071" max="13072" width="9.140625" style="0" hidden="1" customWidth="1"/>
    <col min="13313" max="13313" width="6.7109375" style="0" customWidth="1"/>
    <col min="13314" max="13315" width="15.7109375" style="0" customWidth="1"/>
    <col min="13316" max="13316" width="12.7109375" style="0" customWidth="1"/>
    <col min="13317" max="13317" width="75.7109375" style="0" customWidth="1"/>
    <col min="13318" max="13318" width="9.7109375" style="0" customWidth="1"/>
    <col min="13319" max="13319" width="12.7109375" style="0" customWidth="1"/>
    <col min="13320" max="13321" width="14.7109375" style="0" customWidth="1"/>
    <col min="13327" max="13328" width="9.140625" style="0" hidden="1" customWidth="1"/>
    <col min="13569" max="13569" width="6.7109375" style="0" customWidth="1"/>
    <col min="13570" max="13571" width="15.7109375" style="0" customWidth="1"/>
    <col min="13572" max="13572" width="12.7109375" style="0" customWidth="1"/>
    <col min="13573" max="13573" width="75.7109375" style="0" customWidth="1"/>
    <col min="13574" max="13574" width="9.7109375" style="0" customWidth="1"/>
    <col min="13575" max="13575" width="12.7109375" style="0" customWidth="1"/>
    <col min="13576" max="13577" width="14.7109375" style="0" customWidth="1"/>
    <col min="13583" max="13584" width="9.140625" style="0" hidden="1" customWidth="1"/>
    <col min="13825" max="13825" width="6.7109375" style="0" customWidth="1"/>
    <col min="13826" max="13827" width="15.7109375" style="0" customWidth="1"/>
    <col min="13828" max="13828" width="12.7109375" style="0" customWidth="1"/>
    <col min="13829" max="13829" width="75.7109375" style="0" customWidth="1"/>
    <col min="13830" max="13830" width="9.7109375" style="0" customWidth="1"/>
    <col min="13831" max="13831" width="12.7109375" style="0" customWidth="1"/>
    <col min="13832" max="13833" width="14.7109375" style="0" customWidth="1"/>
    <col min="13839" max="13840" width="9.140625" style="0" hidden="1" customWidth="1"/>
    <col min="14081" max="14081" width="6.7109375" style="0" customWidth="1"/>
    <col min="14082" max="14083" width="15.7109375" style="0" customWidth="1"/>
    <col min="14084" max="14084" width="12.7109375" style="0" customWidth="1"/>
    <col min="14085" max="14085" width="75.7109375" style="0" customWidth="1"/>
    <col min="14086" max="14086" width="9.7109375" style="0" customWidth="1"/>
    <col min="14087" max="14087" width="12.7109375" style="0" customWidth="1"/>
    <col min="14088" max="14089" width="14.7109375" style="0" customWidth="1"/>
    <col min="14095" max="14096" width="9.140625" style="0" hidden="1" customWidth="1"/>
    <col min="14337" max="14337" width="6.7109375" style="0" customWidth="1"/>
    <col min="14338" max="14339" width="15.7109375" style="0" customWidth="1"/>
    <col min="14340" max="14340" width="12.7109375" style="0" customWidth="1"/>
    <col min="14341" max="14341" width="75.7109375" style="0" customWidth="1"/>
    <col min="14342" max="14342" width="9.7109375" style="0" customWidth="1"/>
    <col min="14343" max="14343" width="12.7109375" style="0" customWidth="1"/>
    <col min="14344" max="14345" width="14.7109375" style="0" customWidth="1"/>
    <col min="14351" max="14352" width="9.140625" style="0" hidden="1" customWidth="1"/>
    <col min="14593" max="14593" width="6.7109375" style="0" customWidth="1"/>
    <col min="14594" max="14595" width="15.7109375" style="0" customWidth="1"/>
    <col min="14596" max="14596" width="12.7109375" style="0" customWidth="1"/>
    <col min="14597" max="14597" width="75.7109375" style="0" customWidth="1"/>
    <col min="14598" max="14598" width="9.7109375" style="0" customWidth="1"/>
    <col min="14599" max="14599" width="12.7109375" style="0" customWidth="1"/>
    <col min="14600" max="14601" width="14.7109375" style="0" customWidth="1"/>
    <col min="14607" max="14608" width="9.140625" style="0" hidden="1" customWidth="1"/>
    <col min="14849" max="14849" width="6.7109375" style="0" customWidth="1"/>
    <col min="14850" max="14851" width="15.7109375" style="0" customWidth="1"/>
    <col min="14852" max="14852" width="12.7109375" style="0" customWidth="1"/>
    <col min="14853" max="14853" width="75.7109375" style="0" customWidth="1"/>
    <col min="14854" max="14854" width="9.7109375" style="0" customWidth="1"/>
    <col min="14855" max="14855" width="12.7109375" style="0" customWidth="1"/>
    <col min="14856" max="14857" width="14.7109375" style="0" customWidth="1"/>
    <col min="14863" max="14864" width="9.140625" style="0" hidden="1" customWidth="1"/>
    <col min="15105" max="15105" width="6.7109375" style="0" customWidth="1"/>
    <col min="15106" max="15107" width="15.7109375" style="0" customWidth="1"/>
    <col min="15108" max="15108" width="12.7109375" style="0" customWidth="1"/>
    <col min="15109" max="15109" width="75.7109375" style="0" customWidth="1"/>
    <col min="15110" max="15110" width="9.7109375" style="0" customWidth="1"/>
    <col min="15111" max="15111" width="12.7109375" style="0" customWidth="1"/>
    <col min="15112" max="15113" width="14.7109375" style="0" customWidth="1"/>
    <col min="15119" max="15120" width="9.140625" style="0" hidden="1" customWidth="1"/>
    <col min="15361" max="15361" width="6.7109375" style="0" customWidth="1"/>
    <col min="15362" max="15363" width="15.7109375" style="0" customWidth="1"/>
    <col min="15364" max="15364" width="12.7109375" style="0" customWidth="1"/>
    <col min="15365" max="15365" width="75.7109375" style="0" customWidth="1"/>
    <col min="15366" max="15366" width="9.7109375" style="0" customWidth="1"/>
    <col min="15367" max="15367" width="12.7109375" style="0" customWidth="1"/>
    <col min="15368" max="15369" width="14.7109375" style="0" customWidth="1"/>
    <col min="15375" max="15376" width="9.140625" style="0" hidden="1" customWidth="1"/>
    <col min="15617" max="15617" width="6.7109375" style="0" customWidth="1"/>
    <col min="15618" max="15619" width="15.7109375" style="0" customWidth="1"/>
    <col min="15620" max="15620" width="12.7109375" style="0" customWidth="1"/>
    <col min="15621" max="15621" width="75.7109375" style="0" customWidth="1"/>
    <col min="15622" max="15622" width="9.7109375" style="0" customWidth="1"/>
    <col min="15623" max="15623" width="12.7109375" style="0" customWidth="1"/>
    <col min="15624" max="15625" width="14.7109375" style="0" customWidth="1"/>
    <col min="15631" max="15632" width="9.140625" style="0" hidden="1" customWidth="1"/>
    <col min="15873" max="15873" width="6.7109375" style="0" customWidth="1"/>
    <col min="15874" max="15875" width="15.7109375" style="0" customWidth="1"/>
    <col min="15876" max="15876" width="12.7109375" style="0" customWidth="1"/>
    <col min="15877" max="15877" width="75.7109375" style="0" customWidth="1"/>
    <col min="15878" max="15878" width="9.7109375" style="0" customWidth="1"/>
    <col min="15879" max="15879" width="12.7109375" style="0" customWidth="1"/>
    <col min="15880" max="15881" width="14.7109375" style="0" customWidth="1"/>
    <col min="15887" max="15888" width="9.140625" style="0" hidden="1" customWidth="1"/>
    <col min="16129" max="16129" width="6.7109375" style="0" customWidth="1"/>
    <col min="16130" max="16131" width="15.7109375" style="0" customWidth="1"/>
    <col min="16132" max="16132" width="12.7109375" style="0" customWidth="1"/>
    <col min="16133" max="16133" width="75.7109375" style="0" customWidth="1"/>
    <col min="16134" max="16134" width="9.7109375" style="0" customWidth="1"/>
    <col min="16135" max="16135" width="12.7109375" style="0" customWidth="1"/>
    <col min="16136" max="16137" width="14.7109375" style="0" customWidth="1"/>
    <col min="16143" max="16144" width="9.140625" style="0" hidden="1" customWidth="1"/>
  </cols>
  <sheetData>
    <row r="1" ht="12.85" customHeight="1">
      <c r="A1" s="71"/>
    </row>
    <row r="2" spans="1:9" ht="12.85" customHeight="1">
      <c r="A2" s="82" t="s">
        <v>711</v>
      </c>
      <c r="B2" s="82"/>
      <c r="C2" s="82"/>
      <c r="D2" s="82"/>
      <c r="E2" s="82"/>
      <c r="F2" s="82"/>
      <c r="G2" s="82"/>
      <c r="H2" s="82"/>
      <c r="I2" s="82"/>
    </row>
    <row r="3" ht="12.85" customHeight="1"/>
    <row r="4" spans="1:5" ht="12.85" customHeight="1">
      <c r="A4" t="s">
        <v>11</v>
      </c>
      <c r="C4" s="71" t="s">
        <v>14</v>
      </c>
      <c r="D4" s="71"/>
      <c r="E4" s="71" t="s">
        <v>15</v>
      </c>
    </row>
    <row r="5" spans="1:5" ht="12.85" customHeight="1">
      <c r="A5" t="s">
        <v>12</v>
      </c>
      <c r="C5" s="71" t="s">
        <v>16</v>
      </c>
      <c r="D5" s="71"/>
      <c r="E5" s="71" t="s">
        <v>17</v>
      </c>
    </row>
    <row r="6" spans="1:5" ht="12.85" customHeight="1">
      <c r="A6" t="s">
        <v>13</v>
      </c>
      <c r="C6" s="71" t="s">
        <v>18</v>
      </c>
      <c r="D6" s="71"/>
      <c r="E6" s="71" t="s">
        <v>19</v>
      </c>
    </row>
    <row r="7" spans="3:5" ht="12.85" customHeight="1">
      <c r="C7" s="71"/>
      <c r="D7" s="71"/>
      <c r="E7" s="71"/>
    </row>
    <row r="8" spans="1:16" ht="12.85" customHeight="1">
      <c r="A8" s="81" t="s">
        <v>20</v>
      </c>
      <c r="B8" s="81" t="s">
        <v>22</v>
      </c>
      <c r="C8" s="81" t="s">
        <v>23</v>
      </c>
      <c r="D8" s="81" t="s">
        <v>24</v>
      </c>
      <c r="E8" s="81" t="s">
        <v>25</v>
      </c>
      <c r="F8" s="81" t="s">
        <v>26</v>
      </c>
      <c r="G8" s="81" t="s">
        <v>27</v>
      </c>
      <c r="H8" s="81" t="s">
        <v>28</v>
      </c>
      <c r="I8" s="81"/>
      <c r="O8" t="s">
        <v>31</v>
      </c>
      <c r="P8" t="s">
        <v>9</v>
      </c>
    </row>
    <row r="9" spans="1:15" ht="13.65">
      <c r="A9" s="81"/>
      <c r="B9" s="81"/>
      <c r="C9" s="81"/>
      <c r="D9" s="81"/>
      <c r="E9" s="81"/>
      <c r="F9" s="81"/>
      <c r="G9" s="81"/>
      <c r="H9" s="72" t="s">
        <v>29</v>
      </c>
      <c r="I9" s="72" t="s">
        <v>30</v>
      </c>
      <c r="O9" t="s">
        <v>9</v>
      </c>
    </row>
    <row r="10" spans="1:9" ht="13.65">
      <c r="A10" s="72" t="s">
        <v>21</v>
      </c>
      <c r="B10" s="72" t="s">
        <v>32</v>
      </c>
      <c r="C10" s="72" t="s">
        <v>33</v>
      </c>
      <c r="D10" s="72" t="s">
        <v>34</v>
      </c>
      <c r="E10" s="72" t="s">
        <v>35</v>
      </c>
      <c r="F10" s="72" t="s">
        <v>36</v>
      </c>
      <c r="G10" s="72" t="s">
        <v>37</v>
      </c>
      <c r="H10" s="72" t="s">
        <v>38</v>
      </c>
      <c r="I10" s="72" t="s">
        <v>39</v>
      </c>
    </row>
    <row r="11" spans="1:9" ht="12.85" customHeight="1">
      <c r="A11" s="73"/>
      <c r="B11" s="73"/>
      <c r="C11" s="73" t="s">
        <v>41</v>
      </c>
      <c r="D11" s="73"/>
      <c r="E11" s="73" t="s">
        <v>40</v>
      </c>
      <c r="F11" s="73"/>
      <c r="G11" s="74"/>
      <c r="H11" s="73"/>
      <c r="I11" s="74"/>
    </row>
    <row r="12" spans="1:16" ht="25.1">
      <c r="A12" s="75">
        <v>1</v>
      </c>
      <c r="B12" s="75" t="s">
        <v>42</v>
      </c>
      <c r="C12" s="75" t="s">
        <v>43</v>
      </c>
      <c r="D12" s="75" t="s">
        <v>44</v>
      </c>
      <c r="E12" s="75" t="s">
        <v>45</v>
      </c>
      <c r="F12" s="75" t="s">
        <v>46</v>
      </c>
      <c r="G12" s="76">
        <v>1</v>
      </c>
      <c r="H12" s="10"/>
      <c r="I12" s="77">
        <f>ROUND((H12*G12),2)</f>
        <v>0</v>
      </c>
      <c r="O12">
        <f>'[1]rekapitulace'!H8</f>
        <v>21</v>
      </c>
      <c r="P12">
        <f>ROUND(O12/100*I12,2)</f>
        <v>0</v>
      </c>
    </row>
    <row r="13" ht="12.55">
      <c r="E13" s="78" t="s">
        <v>47</v>
      </c>
    </row>
    <row r="14" ht="12.55">
      <c r="E14" s="78" t="s">
        <v>48</v>
      </c>
    </row>
    <row r="15" spans="1:16" ht="12.55">
      <c r="A15" s="75">
        <v>2</v>
      </c>
      <c r="B15" s="75" t="s">
        <v>42</v>
      </c>
      <c r="C15" s="75" t="s">
        <v>49</v>
      </c>
      <c r="D15" s="75" t="s">
        <v>44</v>
      </c>
      <c r="E15" s="75" t="s">
        <v>50</v>
      </c>
      <c r="F15" s="75" t="s">
        <v>46</v>
      </c>
      <c r="G15" s="76">
        <v>1</v>
      </c>
      <c r="H15" s="10"/>
      <c r="I15" s="77">
        <f>ROUND((H15*G15),2)</f>
        <v>0</v>
      </c>
      <c r="O15">
        <f>'[1]rekapitulace'!H8</f>
        <v>21</v>
      </c>
      <c r="P15">
        <f>ROUND(O15/100*I15,2)</f>
        <v>0</v>
      </c>
    </row>
    <row r="16" ht="12.55">
      <c r="E16" s="78" t="s">
        <v>47</v>
      </c>
    </row>
    <row r="17" ht="12.55">
      <c r="E17" s="78" t="s">
        <v>48</v>
      </c>
    </row>
    <row r="18" spans="1:16" ht="25.1">
      <c r="A18" s="75">
        <v>3</v>
      </c>
      <c r="B18" s="75" t="s">
        <v>42</v>
      </c>
      <c r="C18" s="75" t="s">
        <v>51</v>
      </c>
      <c r="D18" s="75" t="s">
        <v>44</v>
      </c>
      <c r="E18" s="75" t="s">
        <v>52</v>
      </c>
      <c r="F18" s="75" t="s">
        <v>53</v>
      </c>
      <c r="G18" s="76">
        <v>1</v>
      </c>
      <c r="H18" s="10"/>
      <c r="I18" s="77">
        <f>ROUND((H18*G18),2)</f>
        <v>0</v>
      </c>
      <c r="O18">
        <f>'[1]rekapitulace'!H8</f>
        <v>21</v>
      </c>
      <c r="P18">
        <f>ROUND(O18/100*I18,2)</f>
        <v>0</v>
      </c>
    </row>
    <row r="19" ht="12.55">
      <c r="E19" s="78" t="s">
        <v>54</v>
      </c>
    </row>
    <row r="20" ht="12.55">
      <c r="E20" s="78" t="s">
        <v>48</v>
      </c>
    </row>
    <row r="21" spans="1:16" ht="25.1">
      <c r="A21" s="75">
        <v>4</v>
      </c>
      <c r="B21" s="75" t="s">
        <v>42</v>
      </c>
      <c r="C21" s="75" t="s">
        <v>55</v>
      </c>
      <c r="D21" s="75" t="s">
        <v>44</v>
      </c>
      <c r="E21" s="75" t="s">
        <v>56</v>
      </c>
      <c r="F21" s="75" t="s">
        <v>53</v>
      </c>
      <c r="G21" s="76">
        <v>1</v>
      </c>
      <c r="H21" s="10"/>
      <c r="I21" s="77">
        <f>ROUND((H21*G21),2)</f>
        <v>0</v>
      </c>
      <c r="O21">
        <f>'[1]rekapitulace'!H8</f>
        <v>21</v>
      </c>
      <c r="P21">
        <f>ROUND(O21/100*I21,2)</f>
        <v>0</v>
      </c>
    </row>
    <row r="22" ht="12.55">
      <c r="E22" s="78" t="s">
        <v>54</v>
      </c>
    </row>
    <row r="23" ht="12.55">
      <c r="E23" s="78" t="s">
        <v>48</v>
      </c>
    </row>
    <row r="24" spans="1:16" ht="25.1">
      <c r="A24" s="75">
        <v>5</v>
      </c>
      <c r="B24" s="75" t="s">
        <v>42</v>
      </c>
      <c r="C24" s="75" t="s">
        <v>57</v>
      </c>
      <c r="D24" s="75" t="s">
        <v>44</v>
      </c>
      <c r="E24" s="75" t="s">
        <v>58</v>
      </c>
      <c r="F24" s="75" t="s">
        <v>53</v>
      </c>
      <c r="G24" s="76">
        <v>1</v>
      </c>
      <c r="H24" s="10"/>
      <c r="I24" s="77">
        <f>ROUND((H24*G24),2)</f>
        <v>0</v>
      </c>
      <c r="O24">
        <f>'[1]rekapitulace'!H8</f>
        <v>21</v>
      </c>
      <c r="P24">
        <f>ROUND(O24/100*I24,2)</f>
        <v>0</v>
      </c>
    </row>
    <row r="25" ht="12.55">
      <c r="E25" s="78" t="s">
        <v>54</v>
      </c>
    </row>
    <row r="26" ht="75.3">
      <c r="E26" s="78" t="s">
        <v>59</v>
      </c>
    </row>
    <row r="27" spans="1:16" ht="37.65">
      <c r="A27" s="75">
        <v>6</v>
      </c>
      <c r="B27" s="75" t="s">
        <v>42</v>
      </c>
      <c r="C27" s="75" t="s">
        <v>60</v>
      </c>
      <c r="D27" s="75" t="s">
        <v>44</v>
      </c>
      <c r="E27" s="75" t="s">
        <v>61</v>
      </c>
      <c r="F27" s="75" t="s">
        <v>53</v>
      </c>
      <c r="G27" s="76">
        <v>1</v>
      </c>
      <c r="H27" s="10"/>
      <c r="I27" s="77">
        <f>ROUND((H27*G27),2)</f>
        <v>0</v>
      </c>
      <c r="O27">
        <f>'[1]rekapitulace'!H8</f>
        <v>21</v>
      </c>
      <c r="P27">
        <f>ROUND(O27/100*I27,2)</f>
        <v>0</v>
      </c>
    </row>
    <row r="28" ht="12.55">
      <c r="E28" s="78" t="s">
        <v>54</v>
      </c>
    </row>
    <row r="29" ht="12.55">
      <c r="E29" s="78" t="s">
        <v>48</v>
      </c>
    </row>
    <row r="30" spans="1:16" ht="75.3">
      <c r="A30" s="75">
        <v>7</v>
      </c>
      <c r="B30" s="75" t="s">
        <v>42</v>
      </c>
      <c r="C30" s="75" t="s">
        <v>62</v>
      </c>
      <c r="D30" s="75" t="s">
        <v>44</v>
      </c>
      <c r="E30" s="75" t="s">
        <v>63</v>
      </c>
      <c r="F30" s="75" t="s">
        <v>53</v>
      </c>
      <c r="G30" s="76">
        <v>1</v>
      </c>
      <c r="H30" s="10"/>
      <c r="I30" s="77">
        <f>ROUND((H30*G30),2)</f>
        <v>0</v>
      </c>
      <c r="O30">
        <f>'[1]rekapitulace'!H8</f>
        <v>21</v>
      </c>
      <c r="P30">
        <f>ROUND(O30/100*I30,2)</f>
        <v>0</v>
      </c>
    </row>
    <row r="31" ht="12.55">
      <c r="E31" s="78" t="s">
        <v>54</v>
      </c>
    </row>
    <row r="32" ht="12.55">
      <c r="E32" s="78" t="s">
        <v>48</v>
      </c>
    </row>
    <row r="33" spans="1:16" ht="12.55">
      <c r="A33" s="75">
        <v>8</v>
      </c>
      <c r="B33" s="75" t="s">
        <v>42</v>
      </c>
      <c r="C33" s="75" t="s">
        <v>64</v>
      </c>
      <c r="D33" s="75" t="s">
        <v>44</v>
      </c>
      <c r="E33" s="75" t="s">
        <v>65</v>
      </c>
      <c r="F33" s="75" t="s">
        <v>46</v>
      </c>
      <c r="G33" s="76">
        <v>1</v>
      </c>
      <c r="H33" s="10"/>
      <c r="I33" s="77">
        <f>ROUND((H33*G33),2)</f>
        <v>0</v>
      </c>
      <c r="O33">
        <f>'[1]rekapitulace'!H8</f>
        <v>21</v>
      </c>
      <c r="P33">
        <f>ROUND(O33/100*I33,2)</f>
        <v>0</v>
      </c>
    </row>
    <row r="34" ht="12.55">
      <c r="E34" s="78" t="s">
        <v>47</v>
      </c>
    </row>
    <row r="35" ht="50.25">
      <c r="E35" s="78" t="s">
        <v>66</v>
      </c>
    </row>
    <row r="36" spans="1:16" ht="37.65">
      <c r="A36" s="75">
        <v>9</v>
      </c>
      <c r="B36" s="75" t="s">
        <v>42</v>
      </c>
      <c r="C36" s="75" t="s">
        <v>704</v>
      </c>
      <c r="D36" s="75" t="s">
        <v>44</v>
      </c>
      <c r="E36" s="75" t="s">
        <v>705</v>
      </c>
      <c r="F36" s="75" t="s">
        <v>46</v>
      </c>
      <c r="G36" s="76">
        <v>1</v>
      </c>
      <c r="H36" s="10"/>
      <c r="I36" s="77">
        <f>ROUND((H36*G36),2)</f>
        <v>0</v>
      </c>
      <c r="O36">
        <f>'[1]rekapitulace'!H8</f>
        <v>21</v>
      </c>
      <c r="P36">
        <f>ROUND(O36/100*I36,2)</f>
        <v>0</v>
      </c>
    </row>
    <row r="37" ht="12.55">
      <c r="E37" s="78" t="s">
        <v>47</v>
      </c>
    </row>
    <row r="38" ht="87.85">
      <c r="E38" s="78" t="s">
        <v>706</v>
      </c>
    </row>
    <row r="39" spans="1:16" ht="37.65">
      <c r="A39" s="75">
        <v>10</v>
      </c>
      <c r="B39" s="75" t="s">
        <v>42</v>
      </c>
      <c r="C39" s="75" t="s">
        <v>707</v>
      </c>
      <c r="D39" s="75" t="s">
        <v>44</v>
      </c>
      <c r="E39" s="75" t="s">
        <v>708</v>
      </c>
      <c r="F39" s="75" t="s">
        <v>46</v>
      </c>
      <c r="G39" s="76">
        <v>1</v>
      </c>
      <c r="H39" s="10"/>
      <c r="I39" s="77">
        <f>ROUND((H39*G39),2)</f>
        <v>0</v>
      </c>
      <c r="O39">
        <f>'[1]rekapitulace'!H8</f>
        <v>21</v>
      </c>
      <c r="P39">
        <f>ROUND(O39/100*I39,2)</f>
        <v>0</v>
      </c>
    </row>
    <row r="40" ht="12.55">
      <c r="E40" s="78" t="s">
        <v>47</v>
      </c>
    </row>
    <row r="41" ht="50.25">
      <c r="E41" s="78" t="s">
        <v>709</v>
      </c>
    </row>
    <row r="42" spans="1:16" ht="12.85" customHeight="1">
      <c r="A42" s="79"/>
      <c r="B42" s="79"/>
      <c r="C42" s="79" t="s">
        <v>41</v>
      </c>
      <c r="D42" s="79"/>
      <c r="E42" s="79" t="s">
        <v>40</v>
      </c>
      <c r="F42" s="79"/>
      <c r="G42" s="79"/>
      <c r="H42" s="79"/>
      <c r="I42" s="79">
        <f>SUM(I12:I41)</f>
        <v>0</v>
      </c>
      <c r="P42">
        <f>SUM(P12:P41)</f>
        <v>0</v>
      </c>
    </row>
    <row r="43" ht="12.85" customHeight="1"/>
    <row r="44" spans="1:16" ht="12.85" customHeight="1">
      <c r="A44" s="79"/>
      <c r="B44" s="79"/>
      <c r="C44" s="79"/>
      <c r="D44" s="79"/>
      <c r="E44" s="79" t="s">
        <v>67</v>
      </c>
      <c r="F44" s="79"/>
      <c r="G44" s="79"/>
      <c r="H44" s="79"/>
      <c r="I44" s="79">
        <f>+I42</f>
        <v>0</v>
      </c>
      <c r="P44">
        <f>+P42</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16</v>
      </c>
      <c r="D5" s="4"/>
      <c r="E5" s="4" t="s">
        <v>17</v>
      </c>
    </row>
    <row r="6" spans="1:5" ht="13.25" customHeight="1">
      <c r="A6" t="s">
        <v>13</v>
      </c>
      <c r="C6" s="4" t="s">
        <v>68</v>
      </c>
      <c r="D6" s="4"/>
      <c r="E6" s="4" t="s">
        <v>69</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12.55">
      <c r="A12" s="5">
        <v>1</v>
      </c>
      <c r="B12" s="5" t="s">
        <v>42</v>
      </c>
      <c r="C12" s="5" t="s">
        <v>70</v>
      </c>
      <c r="D12" s="5" t="s">
        <v>44</v>
      </c>
      <c r="E12" s="5" t="s">
        <v>71</v>
      </c>
      <c r="F12" s="5" t="s">
        <v>53</v>
      </c>
      <c r="G12" s="7">
        <v>1</v>
      </c>
      <c r="H12" s="10"/>
      <c r="I12" s="9">
        <f>ROUND((H12*G12),2)</f>
        <v>0</v>
      </c>
      <c r="O12">
        <f>rekapitulace!H6</f>
        <v>21</v>
      </c>
      <c r="P12">
        <f>ROUND(O12/100*I12,2)</f>
        <v>0</v>
      </c>
    </row>
    <row r="13" ht="12.55">
      <c r="E13" s="11" t="s">
        <v>54</v>
      </c>
    </row>
    <row r="14" ht="25.1">
      <c r="E14" s="11" t="s">
        <v>72</v>
      </c>
    </row>
    <row r="15" spans="1:16" ht="13.25" customHeight="1">
      <c r="A15" s="12"/>
      <c r="B15" s="12"/>
      <c r="C15" s="12" t="s">
        <v>41</v>
      </c>
      <c r="D15" s="12"/>
      <c r="E15" s="12" t="s">
        <v>40</v>
      </c>
      <c r="F15" s="12"/>
      <c r="G15" s="12"/>
      <c r="H15" s="12"/>
      <c r="I15" s="12">
        <f>SUM(I12:I14)</f>
        <v>0</v>
      </c>
      <c r="P15">
        <f>SUM(P12:P14)</f>
        <v>0</v>
      </c>
    </row>
    <row r="17" spans="1:16" ht="13.25" customHeight="1">
      <c r="A17" s="12"/>
      <c r="B17" s="12"/>
      <c r="C17" s="12"/>
      <c r="D17" s="12"/>
      <c r="E17" s="12" t="s">
        <v>67</v>
      </c>
      <c r="F17" s="12"/>
      <c r="G17" s="12"/>
      <c r="H17" s="12"/>
      <c r="I17" s="12">
        <f>+I15</f>
        <v>0</v>
      </c>
      <c r="P17">
        <f>+P15</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4"/>
  <sheetViews>
    <sheetView showGridLines="0" zoomScale="80" zoomScaleNormal="80" workbookViewId="0" topLeftCell="A1">
      <pane ySplit="10" topLeftCell="A13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73</v>
      </c>
      <c r="D5" s="4"/>
      <c r="E5" s="4" t="s">
        <v>74</v>
      </c>
    </row>
    <row r="6" spans="1:5" ht="13.25" customHeight="1">
      <c r="A6" t="s">
        <v>13</v>
      </c>
      <c r="C6" s="4" t="s">
        <v>75</v>
      </c>
      <c r="D6" s="4"/>
      <c r="E6" s="4" t="s">
        <v>76</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25.1">
      <c r="A12" s="5">
        <v>1</v>
      </c>
      <c r="B12" s="5" t="s">
        <v>42</v>
      </c>
      <c r="C12" s="5" t="s">
        <v>77</v>
      </c>
      <c r="D12" s="5" t="s">
        <v>44</v>
      </c>
      <c r="E12" s="5" t="s">
        <v>78</v>
      </c>
      <c r="F12" s="5" t="s">
        <v>79</v>
      </c>
      <c r="G12" s="7">
        <v>75.6</v>
      </c>
      <c r="H12" s="10"/>
      <c r="I12" s="9">
        <f>ROUND((H12*G12),2)</f>
        <v>0</v>
      </c>
      <c r="O12">
        <f>rekapitulace!H6</f>
        <v>21</v>
      </c>
      <c r="P12">
        <f>ROUND(O12/100*I12,2)</f>
        <v>0</v>
      </c>
    </row>
    <row r="13" ht="12.55">
      <c r="E13" s="11" t="s">
        <v>80</v>
      </c>
    </row>
    <row r="14" ht="12.55">
      <c r="E14" s="11" t="s">
        <v>81</v>
      </c>
    </row>
    <row r="15" spans="1:16" ht="25.1">
      <c r="A15" s="5">
        <v>2</v>
      </c>
      <c r="B15" s="5" t="s">
        <v>42</v>
      </c>
      <c r="C15" s="5" t="s">
        <v>77</v>
      </c>
      <c r="D15" s="5" t="s">
        <v>82</v>
      </c>
      <c r="E15" s="5" t="s">
        <v>83</v>
      </c>
      <c r="F15" s="5" t="s">
        <v>79</v>
      </c>
      <c r="G15" s="7">
        <v>254.087</v>
      </c>
      <c r="H15" s="10"/>
      <c r="I15" s="9">
        <f>ROUND((H15*G15),2)</f>
        <v>0</v>
      </c>
      <c r="O15">
        <f>rekapitulace!H6</f>
        <v>21</v>
      </c>
      <c r="P15">
        <f>ROUND(O15/100*I15,2)</f>
        <v>0</v>
      </c>
    </row>
    <row r="16" ht="12.55">
      <c r="E16" s="11" t="s">
        <v>84</v>
      </c>
    </row>
    <row r="17" ht="12.55">
      <c r="E17" s="11" t="s">
        <v>81</v>
      </c>
    </row>
    <row r="18" spans="1:16" ht="25.1">
      <c r="A18" s="5">
        <v>3</v>
      </c>
      <c r="B18" s="5" t="s">
        <v>42</v>
      </c>
      <c r="C18" s="5" t="s">
        <v>77</v>
      </c>
      <c r="D18" s="5" t="s">
        <v>85</v>
      </c>
      <c r="E18" s="5" t="s">
        <v>86</v>
      </c>
      <c r="F18" s="5" t="s">
        <v>79</v>
      </c>
      <c r="G18" s="7">
        <v>98.4</v>
      </c>
      <c r="H18" s="10"/>
      <c r="I18" s="9">
        <f>ROUND((H18*G18),2)</f>
        <v>0</v>
      </c>
      <c r="O18">
        <f>rekapitulace!H6</f>
        <v>21</v>
      </c>
      <c r="P18">
        <f>ROUND(O18/100*I18,2)</f>
        <v>0</v>
      </c>
    </row>
    <row r="19" ht="12.55">
      <c r="E19" s="11" t="s">
        <v>87</v>
      </c>
    </row>
    <row r="20" ht="12.55">
      <c r="E20" s="11" t="s">
        <v>81</v>
      </c>
    </row>
    <row r="21" spans="1:16" ht="25.1">
      <c r="A21" s="5">
        <v>4</v>
      </c>
      <c r="B21" s="5" t="s">
        <v>42</v>
      </c>
      <c r="C21" s="5" t="s">
        <v>88</v>
      </c>
      <c r="D21" s="5" t="s">
        <v>44</v>
      </c>
      <c r="E21" s="5" t="s">
        <v>89</v>
      </c>
      <c r="F21" s="5" t="s">
        <v>90</v>
      </c>
      <c r="G21" s="7">
        <v>46.53</v>
      </c>
      <c r="H21" s="10"/>
      <c r="I21" s="9">
        <f>ROUND((H21*G21),2)</f>
        <v>0</v>
      </c>
      <c r="O21">
        <f>rekapitulace!H6</f>
        <v>21</v>
      </c>
      <c r="P21">
        <f>ROUND(O21/100*I21,2)</f>
        <v>0</v>
      </c>
    </row>
    <row r="22" ht="12.55">
      <c r="E22" s="11" t="s">
        <v>91</v>
      </c>
    </row>
    <row r="23" ht="25.1">
      <c r="E23" s="11" t="s">
        <v>92</v>
      </c>
    </row>
    <row r="24" spans="1:16" ht="25.1">
      <c r="A24" s="5">
        <v>5</v>
      </c>
      <c r="B24" s="5" t="s">
        <v>42</v>
      </c>
      <c r="C24" s="5" t="s">
        <v>93</v>
      </c>
      <c r="D24" s="5" t="s">
        <v>44</v>
      </c>
      <c r="E24" s="5" t="s">
        <v>94</v>
      </c>
      <c r="F24" s="5" t="s">
        <v>90</v>
      </c>
      <c r="G24" s="7">
        <v>25.2</v>
      </c>
      <c r="H24" s="10"/>
      <c r="I24" s="9">
        <f>ROUND((H24*G24),2)</f>
        <v>0</v>
      </c>
      <c r="O24">
        <f>rekapitulace!H6</f>
        <v>21</v>
      </c>
      <c r="P24">
        <f>ROUND(O24/100*I24,2)</f>
        <v>0</v>
      </c>
    </row>
    <row r="25" ht="12.55">
      <c r="E25" s="11" t="s">
        <v>95</v>
      </c>
    </row>
    <row r="26" ht="25.1">
      <c r="E26" s="11" t="s">
        <v>92</v>
      </c>
    </row>
    <row r="27" spans="1:16" ht="13.25" customHeight="1">
      <c r="A27" s="12"/>
      <c r="B27" s="12"/>
      <c r="C27" s="12" t="s">
        <v>41</v>
      </c>
      <c r="D27" s="12"/>
      <c r="E27" s="12" t="s">
        <v>40</v>
      </c>
      <c r="F27" s="12"/>
      <c r="G27" s="12"/>
      <c r="H27" s="12"/>
      <c r="I27" s="12">
        <f>SUM(I12:I26)</f>
        <v>0</v>
      </c>
      <c r="P27">
        <f>SUM(P12:P26)</f>
        <v>0</v>
      </c>
    </row>
    <row r="29" spans="1:9" ht="13.25" customHeight="1">
      <c r="A29" s="6"/>
      <c r="B29" s="6"/>
      <c r="C29" s="6" t="s">
        <v>21</v>
      </c>
      <c r="D29" s="6"/>
      <c r="E29" s="6" t="s">
        <v>96</v>
      </c>
      <c r="F29" s="6"/>
      <c r="G29" s="8"/>
      <c r="H29" s="6"/>
      <c r="I29" s="8"/>
    </row>
    <row r="30" spans="1:16" ht="25.1">
      <c r="A30" s="5">
        <v>6</v>
      </c>
      <c r="B30" s="5" t="s">
        <v>42</v>
      </c>
      <c r="C30" s="5" t="s">
        <v>97</v>
      </c>
      <c r="D30" s="5" t="s">
        <v>44</v>
      </c>
      <c r="E30" s="5" t="s">
        <v>98</v>
      </c>
      <c r="F30" s="5" t="s">
        <v>90</v>
      </c>
      <c r="G30" s="7">
        <v>103.73</v>
      </c>
      <c r="H30" s="10"/>
      <c r="I30" s="9">
        <f>ROUND((H30*G30),2)</f>
        <v>0</v>
      </c>
      <c r="O30">
        <f>rekapitulace!H6</f>
        <v>21</v>
      </c>
      <c r="P30">
        <f>ROUND(O30/100*I30,2)</f>
        <v>0</v>
      </c>
    </row>
    <row r="31" ht="37.65">
      <c r="E31" s="11" t="s">
        <v>99</v>
      </c>
    </row>
    <row r="32" ht="50.25">
      <c r="E32" s="11" t="s">
        <v>100</v>
      </c>
    </row>
    <row r="33" spans="1:16" ht="25.1">
      <c r="A33" s="5">
        <v>7</v>
      </c>
      <c r="B33" s="5" t="s">
        <v>42</v>
      </c>
      <c r="C33" s="5" t="s">
        <v>101</v>
      </c>
      <c r="D33" s="5" t="s">
        <v>44</v>
      </c>
      <c r="E33" s="5" t="s">
        <v>102</v>
      </c>
      <c r="F33" s="5" t="s">
        <v>90</v>
      </c>
      <c r="G33" s="7">
        <v>41</v>
      </c>
      <c r="H33" s="10"/>
      <c r="I33" s="9">
        <f>ROUND((H33*G33),2)</f>
        <v>0</v>
      </c>
      <c r="O33">
        <f>rekapitulace!H6</f>
        <v>21</v>
      </c>
      <c r="P33">
        <f>ROUND(O33/100*I33,2)</f>
        <v>0</v>
      </c>
    </row>
    <row r="34" ht="37.65">
      <c r="E34" s="11" t="s">
        <v>103</v>
      </c>
    </row>
    <row r="35" ht="50.25">
      <c r="E35" s="11" t="s">
        <v>100</v>
      </c>
    </row>
    <row r="36" spans="1:16" ht="37.65">
      <c r="A36" s="5">
        <v>8</v>
      </c>
      <c r="B36" s="5" t="s">
        <v>42</v>
      </c>
      <c r="C36" s="5" t="s">
        <v>104</v>
      </c>
      <c r="D36" s="5" t="s">
        <v>44</v>
      </c>
      <c r="E36" s="5" t="s">
        <v>105</v>
      </c>
      <c r="F36" s="5" t="s">
        <v>90</v>
      </c>
      <c r="G36" s="7">
        <v>362.45</v>
      </c>
      <c r="H36" s="10"/>
      <c r="I36" s="9">
        <f>ROUND((H36*G36),2)</f>
        <v>0</v>
      </c>
      <c r="O36">
        <f>rekapitulace!H6</f>
        <v>21</v>
      </c>
      <c r="P36">
        <f>ROUND(O36/100*I36,2)</f>
        <v>0</v>
      </c>
    </row>
    <row r="37" ht="37.65">
      <c r="E37" s="11" t="s">
        <v>106</v>
      </c>
    </row>
    <row r="38" ht="363.85">
      <c r="E38" s="11" t="s">
        <v>107</v>
      </c>
    </row>
    <row r="39" spans="1:16" ht="25.1">
      <c r="A39" s="5">
        <v>9</v>
      </c>
      <c r="B39" s="5" t="s">
        <v>42</v>
      </c>
      <c r="C39" s="5" t="s">
        <v>108</v>
      </c>
      <c r="D39" s="5" t="s">
        <v>44</v>
      </c>
      <c r="E39" s="5" t="s">
        <v>109</v>
      </c>
      <c r="F39" s="5" t="s">
        <v>90</v>
      </c>
      <c r="G39" s="7">
        <v>21</v>
      </c>
      <c r="H39" s="10"/>
      <c r="I39" s="9">
        <f>ROUND((H39*G39),2)</f>
        <v>0</v>
      </c>
      <c r="O39">
        <f>rekapitulace!H6</f>
        <v>21</v>
      </c>
      <c r="P39">
        <f>ROUND(O39/100*I39,2)</f>
        <v>0</v>
      </c>
    </row>
    <row r="40" ht="37.65">
      <c r="E40" s="11" t="s">
        <v>110</v>
      </c>
    </row>
    <row r="41" ht="301.1">
      <c r="E41" s="11" t="s">
        <v>111</v>
      </c>
    </row>
    <row r="42" spans="1:16" ht="25.1">
      <c r="A42" s="5">
        <v>10</v>
      </c>
      <c r="B42" s="5" t="s">
        <v>42</v>
      </c>
      <c r="C42" s="5" t="s">
        <v>108</v>
      </c>
      <c r="D42" s="5" t="s">
        <v>112</v>
      </c>
      <c r="E42" s="5" t="s">
        <v>113</v>
      </c>
      <c r="F42" s="5" t="s">
        <v>90</v>
      </c>
      <c r="G42" s="7">
        <v>71.73</v>
      </c>
      <c r="H42" s="10"/>
      <c r="I42" s="9">
        <f>ROUND((H42*G42),2)</f>
        <v>0</v>
      </c>
      <c r="O42">
        <f>rekapitulace!H6</f>
        <v>21</v>
      </c>
      <c r="P42">
        <f>ROUND(O42/100*I42,2)</f>
        <v>0</v>
      </c>
    </row>
    <row r="43" ht="37.65">
      <c r="E43" s="11" t="s">
        <v>114</v>
      </c>
    </row>
    <row r="44" ht="301.1">
      <c r="E44" s="11" t="s">
        <v>111</v>
      </c>
    </row>
    <row r="45" spans="1:16" ht="25.1">
      <c r="A45" s="5">
        <v>11</v>
      </c>
      <c r="B45" s="5" t="s">
        <v>42</v>
      </c>
      <c r="C45" s="5" t="s">
        <v>115</v>
      </c>
      <c r="D45" s="5" t="s">
        <v>44</v>
      </c>
      <c r="E45" s="5" t="s">
        <v>116</v>
      </c>
      <c r="F45" s="5" t="s">
        <v>90</v>
      </c>
      <c r="G45" s="7">
        <v>37.8</v>
      </c>
      <c r="H45" s="10"/>
      <c r="I45" s="9">
        <f>ROUND((H45*G45),2)</f>
        <v>0</v>
      </c>
      <c r="O45">
        <f>rekapitulace!H6</f>
        <v>21</v>
      </c>
      <c r="P45">
        <f>ROUND(O45/100*I45,2)</f>
        <v>0</v>
      </c>
    </row>
    <row r="46" ht="25.1">
      <c r="E46" s="11" t="s">
        <v>117</v>
      </c>
    </row>
    <row r="47" ht="263.45">
      <c r="E47" s="11" t="s">
        <v>118</v>
      </c>
    </row>
    <row r="48" spans="1:16" ht="50.25">
      <c r="A48" s="5">
        <v>12</v>
      </c>
      <c r="B48" s="5" t="s">
        <v>42</v>
      </c>
      <c r="C48" s="5" t="s">
        <v>119</v>
      </c>
      <c r="D48" s="5" t="s">
        <v>44</v>
      </c>
      <c r="E48" s="5" t="s">
        <v>120</v>
      </c>
      <c r="F48" s="5" t="s">
        <v>90</v>
      </c>
      <c r="G48" s="7">
        <v>142.8</v>
      </c>
      <c r="H48" s="10"/>
      <c r="I48" s="9">
        <f>ROUND((H48*G48),2)</f>
        <v>0</v>
      </c>
      <c r="O48">
        <f>rekapitulace!H6</f>
        <v>21</v>
      </c>
      <c r="P48">
        <f>ROUND(O48/100*I48,2)</f>
        <v>0</v>
      </c>
    </row>
    <row r="49" ht="25.1">
      <c r="E49" s="11" t="s">
        <v>121</v>
      </c>
    </row>
    <row r="50" ht="351.3">
      <c r="E50" s="11" t="s">
        <v>122</v>
      </c>
    </row>
    <row r="51" spans="1:16" ht="12.55">
      <c r="A51" s="5">
        <v>13</v>
      </c>
      <c r="B51" s="5" t="s">
        <v>42</v>
      </c>
      <c r="C51" s="5" t="s">
        <v>123</v>
      </c>
      <c r="D51" s="5" t="s">
        <v>44</v>
      </c>
      <c r="E51" s="5" t="s">
        <v>124</v>
      </c>
      <c r="F51" s="5" t="s">
        <v>90</v>
      </c>
      <c r="G51" s="7">
        <v>37.8</v>
      </c>
      <c r="H51" s="10"/>
      <c r="I51" s="9">
        <f>ROUND((H51*G51),2)</f>
        <v>0</v>
      </c>
      <c r="O51">
        <f>rekapitulace!H6</f>
        <v>21</v>
      </c>
      <c r="P51">
        <f>ROUND(O51/100*I51,2)</f>
        <v>0</v>
      </c>
    </row>
    <row r="52" ht="12.55">
      <c r="E52" s="11" t="s">
        <v>125</v>
      </c>
    </row>
    <row r="53" ht="175.65">
      <c r="E53" s="11" t="s">
        <v>126</v>
      </c>
    </row>
    <row r="54" spans="1:16" ht="25.1">
      <c r="A54" s="5">
        <v>14</v>
      </c>
      <c r="B54" s="5" t="s">
        <v>42</v>
      </c>
      <c r="C54" s="5" t="s">
        <v>127</v>
      </c>
      <c r="D54" s="5" t="s">
        <v>44</v>
      </c>
      <c r="E54" s="5" t="s">
        <v>128</v>
      </c>
      <c r="F54" s="5" t="s">
        <v>90</v>
      </c>
      <c r="G54" s="7">
        <v>453.436</v>
      </c>
      <c r="H54" s="10"/>
      <c r="I54" s="9">
        <f>ROUND((H54*G54),2)</f>
        <v>0</v>
      </c>
      <c r="O54">
        <f>rekapitulace!H6</f>
        <v>21</v>
      </c>
      <c r="P54">
        <f>ROUND(O54/100*I54,2)</f>
        <v>0</v>
      </c>
    </row>
    <row r="55" ht="37.65">
      <c r="E55" s="11" t="s">
        <v>129</v>
      </c>
    </row>
    <row r="56" ht="263.45">
      <c r="E56" s="11" t="s">
        <v>130</v>
      </c>
    </row>
    <row r="57" spans="1:16" ht="25.1">
      <c r="A57" s="5">
        <v>15</v>
      </c>
      <c r="B57" s="5" t="s">
        <v>42</v>
      </c>
      <c r="C57" s="5" t="s">
        <v>127</v>
      </c>
      <c r="D57" s="5" t="s">
        <v>82</v>
      </c>
      <c r="E57" s="5" t="s">
        <v>131</v>
      </c>
      <c r="F57" s="5" t="s">
        <v>90</v>
      </c>
      <c r="G57" s="7">
        <v>13.09</v>
      </c>
      <c r="H57" s="10"/>
      <c r="I57" s="9">
        <f>ROUND((H57*G57),2)</f>
        <v>0</v>
      </c>
      <c r="O57">
        <f>rekapitulace!H6</f>
        <v>21</v>
      </c>
      <c r="P57">
        <f>ROUND(O57/100*I57,2)</f>
        <v>0</v>
      </c>
    </row>
    <row r="58" ht="12.55">
      <c r="E58" s="11" t="s">
        <v>132</v>
      </c>
    </row>
    <row r="59" ht="263.45">
      <c r="E59" s="11" t="s">
        <v>130</v>
      </c>
    </row>
    <row r="60" spans="1:16" ht="12.55">
      <c r="A60" s="5">
        <v>16</v>
      </c>
      <c r="B60" s="5" t="s">
        <v>42</v>
      </c>
      <c r="C60" s="5" t="s">
        <v>133</v>
      </c>
      <c r="D60" s="5" t="s">
        <v>44</v>
      </c>
      <c r="E60" s="5" t="s">
        <v>134</v>
      </c>
      <c r="F60" s="5" t="s">
        <v>90</v>
      </c>
      <c r="G60" s="7">
        <v>11.55</v>
      </c>
      <c r="H60" s="10"/>
      <c r="I60" s="9">
        <f>ROUND((H60*G60),2)</f>
        <v>0</v>
      </c>
      <c r="O60">
        <f>rekapitulace!H6</f>
        <v>21</v>
      </c>
      <c r="P60">
        <f>ROUND(O60/100*I60,2)</f>
        <v>0</v>
      </c>
    </row>
    <row r="61" ht="37.65">
      <c r="E61" s="11" t="s">
        <v>135</v>
      </c>
    </row>
    <row r="62" ht="225.85">
      <c r="E62" s="11" t="s">
        <v>136</v>
      </c>
    </row>
    <row r="63" spans="1:16" ht="12.55">
      <c r="A63" s="5">
        <v>17</v>
      </c>
      <c r="B63" s="5" t="s">
        <v>42</v>
      </c>
      <c r="C63" s="5" t="s">
        <v>137</v>
      </c>
      <c r="D63" s="5" t="s">
        <v>44</v>
      </c>
      <c r="E63" s="5" t="s">
        <v>138</v>
      </c>
      <c r="F63" s="5" t="s">
        <v>90</v>
      </c>
      <c r="G63" s="7">
        <v>25.2</v>
      </c>
      <c r="H63" s="10"/>
      <c r="I63" s="9">
        <f>ROUND((H63*G63),2)</f>
        <v>0</v>
      </c>
      <c r="O63">
        <f>rekapitulace!H6</f>
        <v>21</v>
      </c>
      <c r="P63">
        <f>ROUND(O63/100*I63,2)</f>
        <v>0</v>
      </c>
    </row>
    <row r="64" ht="37.65">
      <c r="E64" s="11" t="s">
        <v>139</v>
      </c>
    </row>
    <row r="65" ht="37.65">
      <c r="E65" s="11" t="s">
        <v>140</v>
      </c>
    </row>
    <row r="66" spans="1:16" ht="12.55">
      <c r="A66" s="5">
        <v>18</v>
      </c>
      <c r="B66" s="5" t="s">
        <v>42</v>
      </c>
      <c r="C66" s="5" t="s">
        <v>141</v>
      </c>
      <c r="D66" s="5" t="s">
        <v>44</v>
      </c>
      <c r="E66" s="5" t="s">
        <v>142</v>
      </c>
      <c r="F66" s="5" t="s">
        <v>143</v>
      </c>
      <c r="G66" s="7">
        <v>168</v>
      </c>
      <c r="H66" s="10"/>
      <c r="I66" s="9">
        <f>ROUND((H66*G66),2)</f>
        <v>0</v>
      </c>
      <c r="O66">
        <f>rekapitulace!H6</f>
        <v>21</v>
      </c>
      <c r="P66">
        <f>ROUND(O66/100*I66,2)</f>
        <v>0</v>
      </c>
    </row>
    <row r="67" ht="12.55">
      <c r="E67" s="11" t="s">
        <v>144</v>
      </c>
    </row>
    <row r="68" ht="25.1">
      <c r="E68" s="11" t="s">
        <v>145</v>
      </c>
    </row>
    <row r="69" spans="1:16" ht="12.55">
      <c r="A69" s="5">
        <v>19</v>
      </c>
      <c r="B69" s="5" t="s">
        <v>42</v>
      </c>
      <c r="C69" s="5" t="s">
        <v>146</v>
      </c>
      <c r="D69" s="5" t="s">
        <v>44</v>
      </c>
      <c r="E69" s="5" t="s">
        <v>147</v>
      </c>
      <c r="F69" s="5" t="s">
        <v>143</v>
      </c>
      <c r="G69" s="7">
        <v>168</v>
      </c>
      <c r="H69" s="10"/>
      <c r="I69" s="9">
        <f>ROUND((H69*G69),2)</f>
        <v>0</v>
      </c>
      <c r="O69">
        <f>rekapitulace!H6</f>
        <v>21</v>
      </c>
      <c r="P69">
        <f>ROUND(O69/100*I69,2)</f>
        <v>0</v>
      </c>
    </row>
    <row r="70" ht="25.1">
      <c r="E70" s="11" t="s">
        <v>148</v>
      </c>
    </row>
    <row r="71" ht="25.1">
      <c r="E71" s="11" t="s">
        <v>149</v>
      </c>
    </row>
    <row r="72" spans="1:16" ht="13.25" customHeight="1">
      <c r="A72" s="12"/>
      <c r="B72" s="12"/>
      <c r="C72" s="12" t="s">
        <v>21</v>
      </c>
      <c r="D72" s="12"/>
      <c r="E72" s="12" t="s">
        <v>96</v>
      </c>
      <c r="F72" s="12"/>
      <c r="G72" s="12"/>
      <c r="H72" s="12"/>
      <c r="I72" s="12">
        <f>SUM(I30:I71)</f>
        <v>0</v>
      </c>
      <c r="P72">
        <f>SUM(P30:P71)</f>
        <v>0</v>
      </c>
    </row>
    <row r="74" spans="1:9" ht="13.25" customHeight="1">
      <c r="A74" s="6"/>
      <c r="B74" s="6"/>
      <c r="C74" s="6" t="s">
        <v>32</v>
      </c>
      <c r="D74" s="6"/>
      <c r="E74" s="6" t="s">
        <v>150</v>
      </c>
      <c r="F74" s="6"/>
      <c r="G74" s="8"/>
      <c r="H74" s="6"/>
      <c r="I74" s="8"/>
    </row>
    <row r="75" spans="1:16" ht="12.55">
      <c r="A75" s="5">
        <v>20</v>
      </c>
      <c r="B75" s="5" t="s">
        <v>42</v>
      </c>
      <c r="C75" s="5" t="s">
        <v>151</v>
      </c>
      <c r="D75" s="5" t="s">
        <v>44</v>
      </c>
      <c r="E75" s="5" t="s">
        <v>152</v>
      </c>
      <c r="F75" s="5" t="s">
        <v>143</v>
      </c>
      <c r="G75" s="7">
        <v>134.4</v>
      </c>
      <c r="H75" s="10"/>
      <c r="I75" s="9">
        <f>ROUND((H75*G75),2)</f>
        <v>0</v>
      </c>
      <c r="O75">
        <f>rekapitulace!H6</f>
        <v>21</v>
      </c>
      <c r="P75">
        <f>ROUND(O75/100*I75,2)</f>
        <v>0</v>
      </c>
    </row>
    <row r="76" ht="12.55">
      <c r="E76" s="11" t="s">
        <v>153</v>
      </c>
    </row>
    <row r="77" ht="25.1">
      <c r="E77" s="11" t="s">
        <v>154</v>
      </c>
    </row>
    <row r="78" spans="1:16" ht="37.65">
      <c r="A78" s="5">
        <v>21</v>
      </c>
      <c r="B78" s="5" t="s">
        <v>42</v>
      </c>
      <c r="C78" s="5" t="s">
        <v>155</v>
      </c>
      <c r="D78" s="5" t="s">
        <v>44</v>
      </c>
      <c r="E78" s="5" t="s">
        <v>156</v>
      </c>
      <c r="F78" s="5" t="s">
        <v>157</v>
      </c>
      <c r="G78" s="7">
        <v>48</v>
      </c>
      <c r="H78" s="10"/>
      <c r="I78" s="9">
        <f>ROUND((H78*G78),2)</f>
        <v>0</v>
      </c>
      <c r="O78">
        <f>rekapitulace!H6</f>
        <v>21</v>
      </c>
      <c r="P78">
        <f>ROUND(O78/100*I78,2)</f>
        <v>0</v>
      </c>
    </row>
    <row r="79" ht="12.55">
      <c r="E79" s="11" t="s">
        <v>158</v>
      </c>
    </row>
    <row r="80" ht="150.55">
      <c r="E80" s="11" t="s">
        <v>159</v>
      </c>
    </row>
    <row r="81" spans="1:16" ht="13.25" customHeight="1">
      <c r="A81" s="12"/>
      <c r="B81" s="12"/>
      <c r="C81" s="12" t="s">
        <v>32</v>
      </c>
      <c r="D81" s="12"/>
      <c r="E81" s="12" t="s">
        <v>150</v>
      </c>
      <c r="F81" s="12"/>
      <c r="G81" s="12"/>
      <c r="H81" s="12"/>
      <c r="I81" s="12">
        <f>SUM(I75:I80)</f>
        <v>0</v>
      </c>
      <c r="P81">
        <f>SUM(P75:P80)</f>
        <v>0</v>
      </c>
    </row>
    <row r="83" spans="1:9" ht="13.25" customHeight="1">
      <c r="A83" s="6"/>
      <c r="B83" s="6"/>
      <c r="C83" s="6" t="s">
        <v>34</v>
      </c>
      <c r="D83" s="6"/>
      <c r="E83" s="6" t="s">
        <v>160</v>
      </c>
      <c r="F83" s="6"/>
      <c r="G83" s="8"/>
      <c r="H83" s="6"/>
      <c r="I83" s="8"/>
    </row>
    <row r="84" spans="1:16" ht="25.1">
      <c r="A84" s="5">
        <v>22</v>
      </c>
      <c r="B84" s="5" t="s">
        <v>42</v>
      </c>
      <c r="C84" s="5" t="s">
        <v>161</v>
      </c>
      <c r="D84" s="5" t="s">
        <v>44</v>
      </c>
      <c r="E84" s="5" t="s">
        <v>162</v>
      </c>
      <c r="F84" s="5" t="s">
        <v>90</v>
      </c>
      <c r="G84" s="7">
        <v>4.05</v>
      </c>
      <c r="H84" s="10"/>
      <c r="I84" s="9">
        <f>ROUND((H84*G84),2)</f>
        <v>0</v>
      </c>
      <c r="O84">
        <f>rekapitulace!H6</f>
        <v>21</v>
      </c>
      <c r="P84">
        <f>ROUND(O84/100*I84,2)</f>
        <v>0</v>
      </c>
    </row>
    <row r="85" ht="12.55">
      <c r="E85" s="11" t="s">
        <v>163</v>
      </c>
    </row>
    <row r="86" ht="338.75">
      <c r="E86" s="11" t="s">
        <v>164</v>
      </c>
    </row>
    <row r="87" spans="1:16" ht="13.25" customHeight="1">
      <c r="A87" s="12"/>
      <c r="B87" s="12"/>
      <c r="C87" s="12" t="s">
        <v>34</v>
      </c>
      <c r="D87" s="12"/>
      <c r="E87" s="12" t="s">
        <v>160</v>
      </c>
      <c r="F87" s="12"/>
      <c r="G87" s="12"/>
      <c r="H87" s="12"/>
      <c r="I87" s="12">
        <f>SUM(I84:I86)</f>
        <v>0</v>
      </c>
      <c r="P87">
        <f>SUM(P84:P86)</f>
        <v>0</v>
      </c>
    </row>
    <row r="89" spans="1:9" ht="13.25" customHeight="1">
      <c r="A89" s="6"/>
      <c r="B89" s="6"/>
      <c r="C89" s="6" t="s">
        <v>35</v>
      </c>
      <c r="D89" s="6"/>
      <c r="E89" s="6" t="s">
        <v>74</v>
      </c>
      <c r="F89" s="6"/>
      <c r="G89" s="8"/>
      <c r="H89" s="6"/>
      <c r="I89" s="8"/>
    </row>
    <row r="90" spans="1:16" ht="25.1">
      <c r="A90" s="5">
        <v>23</v>
      </c>
      <c r="B90" s="5" t="s">
        <v>42</v>
      </c>
      <c r="C90" s="5" t="s">
        <v>165</v>
      </c>
      <c r="D90" s="5" t="s">
        <v>44</v>
      </c>
      <c r="E90" s="5" t="s">
        <v>166</v>
      </c>
      <c r="F90" s="5" t="s">
        <v>90</v>
      </c>
      <c r="G90" s="7">
        <v>112.422</v>
      </c>
      <c r="H90" s="10"/>
      <c r="I90" s="9">
        <f>ROUND((H90*G90),2)</f>
        <v>0</v>
      </c>
      <c r="O90">
        <f>rekapitulace!H6</f>
        <v>21</v>
      </c>
      <c r="P90">
        <f>ROUND(O90/100*I90,2)</f>
        <v>0</v>
      </c>
    </row>
    <row r="91" ht="37.65">
      <c r="E91" s="11" t="s">
        <v>167</v>
      </c>
    </row>
    <row r="92" ht="50.25">
      <c r="E92" s="11" t="s">
        <v>168</v>
      </c>
    </row>
    <row r="93" spans="1:16" ht="25.1">
      <c r="A93" s="5">
        <v>24</v>
      </c>
      <c r="B93" s="5" t="s">
        <v>42</v>
      </c>
      <c r="C93" s="5" t="s">
        <v>169</v>
      </c>
      <c r="D93" s="5" t="s">
        <v>44</v>
      </c>
      <c r="E93" s="5" t="s">
        <v>170</v>
      </c>
      <c r="F93" s="5" t="s">
        <v>90</v>
      </c>
      <c r="G93" s="7">
        <v>123.664</v>
      </c>
      <c r="H93" s="10"/>
      <c r="I93" s="9">
        <f>ROUND((H93*G93),2)</f>
        <v>0</v>
      </c>
      <c r="O93">
        <f>rekapitulace!H6</f>
        <v>21</v>
      </c>
      <c r="P93">
        <f>ROUND(O93/100*I93,2)</f>
        <v>0</v>
      </c>
    </row>
    <row r="94" ht="37.65">
      <c r="E94" s="11" t="s">
        <v>171</v>
      </c>
    </row>
    <row r="95" ht="50.25">
      <c r="E95" s="11" t="s">
        <v>168</v>
      </c>
    </row>
    <row r="96" spans="1:16" ht="25.1">
      <c r="A96" s="5">
        <v>25</v>
      </c>
      <c r="B96" s="5" t="s">
        <v>42</v>
      </c>
      <c r="C96" s="5" t="s">
        <v>172</v>
      </c>
      <c r="D96" s="5" t="s">
        <v>44</v>
      </c>
      <c r="E96" s="5" t="s">
        <v>173</v>
      </c>
      <c r="F96" s="5" t="s">
        <v>143</v>
      </c>
      <c r="G96" s="7">
        <v>715.412</v>
      </c>
      <c r="H96" s="10"/>
      <c r="I96" s="9">
        <f>ROUND((H96*G96),2)</f>
        <v>0</v>
      </c>
      <c r="O96">
        <f>rekapitulace!H6</f>
        <v>21</v>
      </c>
      <c r="P96">
        <f>ROUND(O96/100*I96,2)</f>
        <v>0</v>
      </c>
    </row>
    <row r="97" ht="25.1">
      <c r="E97" s="11" t="s">
        <v>174</v>
      </c>
    </row>
    <row r="98" ht="50.25">
      <c r="E98" s="11" t="s">
        <v>175</v>
      </c>
    </row>
    <row r="99" spans="1:16" ht="25.1">
      <c r="A99" s="5">
        <v>26</v>
      </c>
      <c r="B99" s="5" t="s">
        <v>42</v>
      </c>
      <c r="C99" s="5" t="s">
        <v>176</v>
      </c>
      <c r="D99" s="5" t="s">
        <v>44</v>
      </c>
      <c r="E99" s="5" t="s">
        <v>177</v>
      </c>
      <c r="F99" s="5" t="s">
        <v>143</v>
      </c>
      <c r="G99" s="7">
        <v>1330.245</v>
      </c>
      <c r="H99" s="10"/>
      <c r="I99" s="9">
        <f>ROUND((H99*G99),2)</f>
        <v>0</v>
      </c>
      <c r="O99">
        <f>rekapitulace!H6</f>
        <v>21</v>
      </c>
      <c r="P99">
        <f>ROUND(O99/100*I99,2)</f>
        <v>0</v>
      </c>
    </row>
    <row r="100" ht="50.25">
      <c r="E100" s="11" t="s">
        <v>178</v>
      </c>
    </row>
    <row r="101" ht="50.25">
      <c r="E101" s="11" t="s">
        <v>175</v>
      </c>
    </row>
    <row r="102" spans="1:16" ht="25.1">
      <c r="A102" s="5">
        <v>27</v>
      </c>
      <c r="B102" s="5" t="s">
        <v>42</v>
      </c>
      <c r="C102" s="5" t="s">
        <v>179</v>
      </c>
      <c r="D102" s="5" t="s">
        <v>44</v>
      </c>
      <c r="E102" s="5" t="s">
        <v>180</v>
      </c>
      <c r="F102" s="5" t="s">
        <v>143</v>
      </c>
      <c r="G102" s="7">
        <v>618</v>
      </c>
      <c r="H102" s="10"/>
      <c r="I102" s="9">
        <f>ROUND((H102*G102),2)</f>
        <v>0</v>
      </c>
      <c r="O102">
        <f>rekapitulace!H6</f>
        <v>21</v>
      </c>
      <c r="P102">
        <f>ROUND(O102/100*I102,2)</f>
        <v>0</v>
      </c>
    </row>
    <row r="103" ht="12.55">
      <c r="E103" s="11" t="s">
        <v>181</v>
      </c>
    </row>
    <row r="104" ht="138">
      <c r="E104" s="11" t="s">
        <v>182</v>
      </c>
    </row>
    <row r="105" spans="1:16" ht="25.1">
      <c r="A105" s="5">
        <v>28</v>
      </c>
      <c r="B105" s="5" t="s">
        <v>42</v>
      </c>
      <c r="C105" s="5" t="s">
        <v>183</v>
      </c>
      <c r="D105" s="5" t="s">
        <v>44</v>
      </c>
      <c r="E105" s="5" t="s">
        <v>184</v>
      </c>
      <c r="F105" s="5" t="s">
        <v>143</v>
      </c>
      <c r="G105" s="7">
        <v>648.9</v>
      </c>
      <c r="H105" s="10"/>
      <c r="I105" s="9">
        <f>ROUND((H105*G105),2)</f>
        <v>0</v>
      </c>
      <c r="O105">
        <f>rekapitulace!H6</f>
        <v>21</v>
      </c>
      <c r="P105">
        <f>ROUND(O105/100*I105,2)</f>
        <v>0</v>
      </c>
    </row>
    <row r="106" ht="25.1">
      <c r="E106" s="11" t="s">
        <v>185</v>
      </c>
    </row>
    <row r="107" ht="138">
      <c r="E107" s="11" t="s">
        <v>182</v>
      </c>
    </row>
    <row r="108" spans="1:16" ht="25.1">
      <c r="A108" s="5">
        <v>29</v>
      </c>
      <c r="B108" s="5" t="s">
        <v>42</v>
      </c>
      <c r="C108" s="5" t="s">
        <v>186</v>
      </c>
      <c r="D108" s="5" t="s">
        <v>44</v>
      </c>
      <c r="E108" s="5" t="s">
        <v>187</v>
      </c>
      <c r="F108" s="5" t="s">
        <v>143</v>
      </c>
      <c r="G108" s="7">
        <v>681.345</v>
      </c>
      <c r="H108" s="10"/>
      <c r="I108" s="9">
        <f>ROUND((H108*G108),2)</f>
        <v>0</v>
      </c>
      <c r="O108">
        <f>rekapitulace!H6</f>
        <v>21</v>
      </c>
      <c r="P108">
        <f>ROUND(O108/100*I108,2)</f>
        <v>0</v>
      </c>
    </row>
    <row r="109" ht="25.1">
      <c r="E109" s="11" t="s">
        <v>188</v>
      </c>
    </row>
    <row r="110" ht="138">
      <c r="E110" s="11" t="s">
        <v>182</v>
      </c>
    </row>
    <row r="111" spans="1:16" ht="25.1">
      <c r="A111" s="5">
        <v>30</v>
      </c>
      <c r="B111" s="5" t="s">
        <v>42</v>
      </c>
      <c r="C111" s="5" t="s">
        <v>189</v>
      </c>
      <c r="D111" s="5" t="s">
        <v>44</v>
      </c>
      <c r="E111" s="5" t="s">
        <v>190</v>
      </c>
      <c r="F111" s="5" t="s">
        <v>143</v>
      </c>
      <c r="G111" s="7">
        <v>27</v>
      </c>
      <c r="H111" s="10"/>
      <c r="I111" s="9">
        <f>ROUND((H111*G111),2)</f>
        <v>0</v>
      </c>
      <c r="O111">
        <f>rekapitulace!H6</f>
        <v>21</v>
      </c>
      <c r="P111">
        <f>ROUND(O111/100*I111,2)</f>
        <v>0</v>
      </c>
    </row>
    <row r="112" ht="12.55">
      <c r="E112" s="11" t="s">
        <v>191</v>
      </c>
    </row>
    <row r="113" ht="138">
      <c r="E113" s="11" t="s">
        <v>192</v>
      </c>
    </row>
    <row r="114" spans="1:16" ht="25.1">
      <c r="A114" s="5">
        <v>31</v>
      </c>
      <c r="B114" s="5" t="s">
        <v>42</v>
      </c>
      <c r="C114" s="5" t="s">
        <v>193</v>
      </c>
      <c r="D114" s="5" t="s">
        <v>44</v>
      </c>
      <c r="E114" s="5" t="s">
        <v>194</v>
      </c>
      <c r="F114" s="5" t="s">
        <v>157</v>
      </c>
      <c r="G114" s="7">
        <v>15</v>
      </c>
      <c r="H114" s="10"/>
      <c r="I114" s="9">
        <f>ROUND((H114*G114),2)</f>
        <v>0</v>
      </c>
      <c r="O114">
        <f>rekapitulace!H6</f>
        <v>21</v>
      </c>
      <c r="P114">
        <f>ROUND(O114/100*I114,2)</f>
        <v>0</v>
      </c>
    </row>
    <row r="115" ht="12.55">
      <c r="E115" s="11" t="s">
        <v>195</v>
      </c>
    </row>
    <row r="116" ht="37.65">
      <c r="E116" s="11" t="s">
        <v>196</v>
      </c>
    </row>
    <row r="117" spans="1:16" ht="13.25" customHeight="1">
      <c r="A117" s="12"/>
      <c r="B117" s="12"/>
      <c r="C117" s="12" t="s">
        <v>35</v>
      </c>
      <c r="D117" s="12"/>
      <c r="E117" s="12" t="s">
        <v>74</v>
      </c>
      <c r="F117" s="12"/>
      <c r="G117" s="12"/>
      <c r="H117" s="12"/>
      <c r="I117" s="12">
        <f>SUM(I90:I116)</f>
        <v>0</v>
      </c>
      <c r="P117">
        <f>SUM(P90:P116)</f>
        <v>0</v>
      </c>
    </row>
    <row r="119" spans="1:9" ht="13.25" customHeight="1">
      <c r="A119" s="6"/>
      <c r="B119" s="6"/>
      <c r="C119" s="6" t="s">
        <v>38</v>
      </c>
      <c r="D119" s="6"/>
      <c r="E119" s="6" t="s">
        <v>197</v>
      </c>
      <c r="F119" s="6"/>
      <c r="G119" s="8"/>
      <c r="H119" s="6"/>
      <c r="I119" s="8"/>
    </row>
    <row r="120" spans="1:16" ht="25.1">
      <c r="A120" s="5">
        <v>32</v>
      </c>
      <c r="B120" s="5" t="s">
        <v>42</v>
      </c>
      <c r="C120" s="5" t="s">
        <v>198</v>
      </c>
      <c r="D120" s="5" t="s">
        <v>44</v>
      </c>
      <c r="E120" s="5" t="s">
        <v>199</v>
      </c>
      <c r="F120" s="5" t="s">
        <v>46</v>
      </c>
      <c r="G120" s="7">
        <v>2</v>
      </c>
      <c r="H120" s="10"/>
      <c r="I120" s="9">
        <f>ROUND((H120*G120),2)</f>
        <v>0</v>
      </c>
      <c r="O120">
        <f>rekapitulace!H6</f>
        <v>21</v>
      </c>
      <c r="P120">
        <f>ROUND(O120/100*I120,2)</f>
        <v>0</v>
      </c>
    </row>
    <row r="121" ht="12.55">
      <c r="E121" s="11" t="s">
        <v>200</v>
      </c>
    </row>
    <row r="122" ht="75.3">
      <c r="E122" s="11" t="s">
        <v>201</v>
      </c>
    </row>
    <row r="123" spans="1:16" ht="25.1">
      <c r="A123" s="5">
        <v>33</v>
      </c>
      <c r="B123" s="5" t="s">
        <v>42</v>
      </c>
      <c r="C123" s="5" t="s">
        <v>202</v>
      </c>
      <c r="D123" s="5" t="s">
        <v>44</v>
      </c>
      <c r="E123" s="5" t="s">
        <v>203</v>
      </c>
      <c r="F123" s="5" t="s">
        <v>46</v>
      </c>
      <c r="G123" s="7">
        <v>1</v>
      </c>
      <c r="H123" s="10"/>
      <c r="I123" s="9">
        <f>ROUND((H123*G123),2)</f>
        <v>0</v>
      </c>
      <c r="O123">
        <f>rekapitulace!H6</f>
        <v>21</v>
      </c>
      <c r="P123">
        <f>ROUND(O123/100*I123,2)</f>
        <v>0</v>
      </c>
    </row>
    <row r="124" ht="12.55">
      <c r="E124" s="11" t="s">
        <v>204</v>
      </c>
    </row>
    <row r="125" ht="75.3">
      <c r="E125" s="11" t="s">
        <v>205</v>
      </c>
    </row>
    <row r="126" spans="1:16" ht="13.25" customHeight="1">
      <c r="A126" s="12"/>
      <c r="B126" s="12"/>
      <c r="C126" s="12" t="s">
        <v>38</v>
      </c>
      <c r="D126" s="12"/>
      <c r="E126" s="12" t="s">
        <v>197</v>
      </c>
      <c r="F126" s="12"/>
      <c r="G126" s="12"/>
      <c r="H126" s="12"/>
      <c r="I126" s="12">
        <f>SUM(I120:I125)</f>
        <v>0</v>
      </c>
      <c r="P126">
        <f>SUM(P120:P125)</f>
        <v>0</v>
      </c>
    </row>
    <row r="128" spans="1:9" ht="13.25" customHeight="1">
      <c r="A128" s="6"/>
      <c r="B128" s="6"/>
      <c r="C128" s="6" t="s">
        <v>39</v>
      </c>
      <c r="D128" s="6"/>
      <c r="E128" s="6" t="s">
        <v>206</v>
      </c>
      <c r="F128" s="6"/>
      <c r="G128" s="8"/>
      <c r="H128" s="6"/>
      <c r="I128" s="8"/>
    </row>
    <row r="129" spans="1:16" ht="25.1">
      <c r="A129" s="5">
        <v>34</v>
      </c>
      <c r="B129" s="5" t="s">
        <v>42</v>
      </c>
      <c r="C129" s="5" t="s">
        <v>207</v>
      </c>
      <c r="D129" s="5" t="s">
        <v>44</v>
      </c>
      <c r="E129" s="5" t="s">
        <v>208</v>
      </c>
      <c r="F129" s="5" t="s">
        <v>46</v>
      </c>
      <c r="G129" s="7">
        <v>13</v>
      </c>
      <c r="H129" s="10"/>
      <c r="I129" s="9">
        <f>ROUND((H129*G129),2)</f>
        <v>0</v>
      </c>
      <c r="O129">
        <f>rekapitulace!H6</f>
        <v>21</v>
      </c>
      <c r="P129">
        <f>ROUND(O129/100*I129,2)</f>
        <v>0</v>
      </c>
    </row>
    <row r="130" ht="12.55">
      <c r="E130" s="11" t="s">
        <v>209</v>
      </c>
    </row>
    <row r="131" ht="50.25">
      <c r="E131" s="11" t="s">
        <v>210</v>
      </c>
    </row>
    <row r="132" spans="1:16" ht="25.1">
      <c r="A132" s="5">
        <v>35</v>
      </c>
      <c r="B132" s="5" t="s">
        <v>42</v>
      </c>
      <c r="C132" s="5" t="s">
        <v>207</v>
      </c>
      <c r="D132" s="5" t="s">
        <v>82</v>
      </c>
      <c r="E132" s="5" t="s">
        <v>211</v>
      </c>
      <c r="F132" s="5" t="s">
        <v>46</v>
      </c>
      <c r="G132" s="7">
        <v>4</v>
      </c>
      <c r="H132" s="10"/>
      <c r="I132" s="9">
        <f>ROUND((H132*G132),2)</f>
        <v>0</v>
      </c>
      <c r="O132">
        <f>rekapitulace!H6</f>
        <v>21</v>
      </c>
      <c r="P132">
        <f>ROUND(O132/100*I132,2)</f>
        <v>0</v>
      </c>
    </row>
    <row r="133" ht="12.55">
      <c r="E133" s="11" t="s">
        <v>212</v>
      </c>
    </row>
    <row r="134" ht="50.25">
      <c r="E134" s="11" t="s">
        <v>210</v>
      </c>
    </row>
    <row r="135" spans="1:16" ht="25.1">
      <c r="A135" s="5">
        <v>36</v>
      </c>
      <c r="B135" s="5" t="s">
        <v>42</v>
      </c>
      <c r="C135" s="5" t="s">
        <v>213</v>
      </c>
      <c r="D135" s="5" t="s">
        <v>44</v>
      </c>
      <c r="E135" s="5" t="s">
        <v>214</v>
      </c>
      <c r="F135" s="5" t="s">
        <v>46</v>
      </c>
      <c r="G135" s="7">
        <v>1</v>
      </c>
      <c r="H135" s="10"/>
      <c r="I135" s="9">
        <f>ROUND((H135*G135),2)</f>
        <v>0</v>
      </c>
      <c r="O135">
        <f>rekapitulace!H6</f>
        <v>21</v>
      </c>
      <c r="P135">
        <f>ROUND(O135/100*I135,2)</f>
        <v>0</v>
      </c>
    </row>
    <row r="136" ht="12.55">
      <c r="E136" s="11" t="s">
        <v>47</v>
      </c>
    </row>
    <row r="137" ht="62.75">
      <c r="E137" s="11" t="s">
        <v>215</v>
      </c>
    </row>
    <row r="138" spans="1:16" ht="25.1">
      <c r="A138" s="5">
        <v>37</v>
      </c>
      <c r="B138" s="5" t="s">
        <v>42</v>
      </c>
      <c r="C138" s="5" t="s">
        <v>216</v>
      </c>
      <c r="D138" s="5" t="s">
        <v>44</v>
      </c>
      <c r="E138" s="5" t="s">
        <v>217</v>
      </c>
      <c r="F138" s="5" t="s">
        <v>46</v>
      </c>
      <c r="G138" s="7">
        <v>4</v>
      </c>
      <c r="H138" s="10"/>
      <c r="I138" s="9">
        <f>ROUND((H138*G138),2)</f>
        <v>0</v>
      </c>
      <c r="O138">
        <f>rekapitulace!H6</f>
        <v>21</v>
      </c>
      <c r="P138">
        <f>ROUND(O138/100*I138,2)</f>
        <v>0</v>
      </c>
    </row>
    <row r="139" ht="12.55">
      <c r="E139" s="11" t="s">
        <v>218</v>
      </c>
    </row>
    <row r="140" ht="25.1">
      <c r="E140" s="11" t="s">
        <v>219</v>
      </c>
    </row>
    <row r="141" spans="1:16" ht="12.55">
      <c r="A141" s="5">
        <v>38</v>
      </c>
      <c r="B141" s="5" t="s">
        <v>42</v>
      </c>
      <c r="C141" s="5" t="s">
        <v>220</v>
      </c>
      <c r="D141" s="5" t="s">
        <v>44</v>
      </c>
      <c r="E141" s="5" t="s">
        <v>221</v>
      </c>
      <c r="F141" s="5" t="s">
        <v>46</v>
      </c>
      <c r="G141" s="7">
        <v>8</v>
      </c>
      <c r="H141" s="10"/>
      <c r="I141" s="9">
        <f>ROUND((H141*G141),2)</f>
        <v>0</v>
      </c>
      <c r="O141">
        <f>rekapitulace!H6</f>
        <v>21</v>
      </c>
      <c r="P141">
        <f>ROUND(O141/100*I141,2)</f>
        <v>0</v>
      </c>
    </row>
    <row r="142" ht="12.55">
      <c r="E142" s="11" t="s">
        <v>703</v>
      </c>
    </row>
    <row r="143" ht="25.1">
      <c r="E143" s="11" t="s">
        <v>219</v>
      </c>
    </row>
    <row r="144" spans="1:16" ht="25.1">
      <c r="A144" s="5">
        <v>39</v>
      </c>
      <c r="B144" s="5" t="s">
        <v>42</v>
      </c>
      <c r="C144" s="5" t="s">
        <v>222</v>
      </c>
      <c r="D144" s="5" t="s">
        <v>44</v>
      </c>
      <c r="E144" s="5" t="s">
        <v>223</v>
      </c>
      <c r="F144" s="5" t="s">
        <v>46</v>
      </c>
      <c r="G144" s="7">
        <v>3</v>
      </c>
      <c r="H144" s="10"/>
      <c r="I144" s="9">
        <f>ROUND((H144*G144),2)</f>
        <v>0</v>
      </c>
      <c r="O144">
        <f>rekapitulace!H6</f>
        <v>21</v>
      </c>
      <c r="P144">
        <f>ROUND(O144/100*I144,2)</f>
        <v>0</v>
      </c>
    </row>
    <row r="145" ht="12.55">
      <c r="E145" s="11" t="s">
        <v>224</v>
      </c>
    </row>
    <row r="146" ht="25.1">
      <c r="E146" s="11" t="s">
        <v>225</v>
      </c>
    </row>
    <row r="147" spans="1:16" ht="37.65">
      <c r="A147" s="5">
        <v>40</v>
      </c>
      <c r="B147" s="5" t="s">
        <v>42</v>
      </c>
      <c r="C147" s="5" t="s">
        <v>226</v>
      </c>
      <c r="D147" s="5" t="s">
        <v>44</v>
      </c>
      <c r="E147" s="5" t="s">
        <v>227</v>
      </c>
      <c r="F147" s="5" t="s">
        <v>46</v>
      </c>
      <c r="G147" s="7">
        <v>1</v>
      </c>
      <c r="H147" s="10"/>
      <c r="I147" s="9">
        <f>ROUND((H147*G147),2)</f>
        <v>0</v>
      </c>
      <c r="O147">
        <f>rekapitulace!H6</f>
        <v>21</v>
      </c>
      <c r="P147">
        <f>ROUND(O147/100*I147,2)</f>
        <v>0</v>
      </c>
    </row>
    <row r="148" ht="12.55">
      <c r="E148" s="11" t="s">
        <v>228</v>
      </c>
    </row>
    <row r="149" ht="25.1">
      <c r="E149" s="11" t="s">
        <v>225</v>
      </c>
    </row>
    <row r="150" spans="1:16" ht="25.1">
      <c r="A150" s="5">
        <v>41</v>
      </c>
      <c r="B150" s="5" t="s">
        <v>42</v>
      </c>
      <c r="C150" s="5" t="s">
        <v>229</v>
      </c>
      <c r="D150" s="5" t="s">
        <v>44</v>
      </c>
      <c r="E150" s="5" t="s">
        <v>230</v>
      </c>
      <c r="F150" s="5" t="s">
        <v>143</v>
      </c>
      <c r="G150" s="7">
        <v>75</v>
      </c>
      <c r="H150" s="10"/>
      <c r="I150" s="9">
        <f>ROUND((H150*G150),2)</f>
        <v>0</v>
      </c>
      <c r="O150">
        <f>rekapitulace!H6</f>
        <v>21</v>
      </c>
      <c r="P150">
        <f>ROUND(O150/100*I150,2)</f>
        <v>0</v>
      </c>
    </row>
    <row r="151" ht="50.25">
      <c r="E151" s="11" t="s">
        <v>231</v>
      </c>
    </row>
    <row r="152" ht="37.65">
      <c r="E152" s="11" t="s">
        <v>232</v>
      </c>
    </row>
    <row r="153" spans="1:16" ht="25.1">
      <c r="A153" s="5">
        <v>42</v>
      </c>
      <c r="B153" s="5" t="s">
        <v>42</v>
      </c>
      <c r="C153" s="5" t="s">
        <v>233</v>
      </c>
      <c r="D153" s="5" t="s">
        <v>44</v>
      </c>
      <c r="E153" s="5" t="s">
        <v>234</v>
      </c>
      <c r="F153" s="5" t="s">
        <v>143</v>
      </c>
      <c r="G153" s="7">
        <v>75</v>
      </c>
      <c r="H153" s="10"/>
      <c r="I153" s="9">
        <f>ROUND((H153*G153),2)</f>
        <v>0</v>
      </c>
      <c r="O153">
        <f>rekapitulace!H6</f>
        <v>21</v>
      </c>
      <c r="P153">
        <f>ROUND(O153/100*I153,2)</f>
        <v>0</v>
      </c>
    </row>
    <row r="154" ht="50.25">
      <c r="E154" s="11" t="s">
        <v>231</v>
      </c>
    </row>
    <row r="155" ht="37.65">
      <c r="E155" s="11" t="s">
        <v>232</v>
      </c>
    </row>
    <row r="156" spans="1:16" ht="25.1">
      <c r="A156" s="5">
        <v>43</v>
      </c>
      <c r="B156" s="5" t="s">
        <v>42</v>
      </c>
      <c r="C156" s="5" t="s">
        <v>235</v>
      </c>
      <c r="D156" s="5" t="s">
        <v>44</v>
      </c>
      <c r="E156" s="5" t="s">
        <v>236</v>
      </c>
      <c r="F156" s="5" t="s">
        <v>157</v>
      </c>
      <c r="G156" s="7">
        <v>64</v>
      </c>
      <c r="H156" s="10"/>
      <c r="I156" s="9">
        <f>ROUND((H156*G156),2)</f>
        <v>0</v>
      </c>
      <c r="O156">
        <f>rekapitulace!H6</f>
        <v>21</v>
      </c>
      <c r="P156">
        <f>ROUND(O156/100*I156,2)</f>
        <v>0</v>
      </c>
    </row>
    <row r="157" ht="12.55">
      <c r="E157" s="11" t="s">
        <v>237</v>
      </c>
    </row>
    <row r="158" ht="50.25">
      <c r="E158" s="11" t="s">
        <v>238</v>
      </c>
    </row>
    <row r="159" spans="1:16" ht="12.55">
      <c r="A159" s="5">
        <v>44</v>
      </c>
      <c r="B159" s="5" t="s">
        <v>42</v>
      </c>
      <c r="C159" s="5" t="s">
        <v>239</v>
      </c>
      <c r="D159" s="5" t="s">
        <v>44</v>
      </c>
      <c r="E159" s="5" t="s">
        <v>240</v>
      </c>
      <c r="F159" s="5" t="s">
        <v>157</v>
      </c>
      <c r="G159" s="7">
        <v>66</v>
      </c>
      <c r="H159" s="10"/>
      <c r="I159" s="9">
        <f>ROUND((H159*G159),2)</f>
        <v>0</v>
      </c>
      <c r="O159">
        <f>rekapitulace!H6</f>
        <v>21</v>
      </c>
      <c r="P159">
        <f>ROUND(O159/100*I159,2)</f>
        <v>0</v>
      </c>
    </row>
    <row r="160" ht="12.55">
      <c r="E160" s="11" t="s">
        <v>241</v>
      </c>
    </row>
    <row r="161" ht="12.55">
      <c r="E161" s="11" t="s">
        <v>242</v>
      </c>
    </row>
    <row r="162" spans="1:16" ht="13.25" customHeight="1">
      <c r="A162" s="12"/>
      <c r="B162" s="12"/>
      <c r="C162" s="12" t="s">
        <v>39</v>
      </c>
      <c r="D162" s="12"/>
      <c r="E162" s="12" t="s">
        <v>206</v>
      </c>
      <c r="F162" s="12"/>
      <c r="G162" s="12"/>
      <c r="H162" s="12"/>
      <c r="I162" s="12">
        <f>SUM(I129:I161)</f>
        <v>0</v>
      </c>
      <c r="P162">
        <f>SUM(P129:P161)</f>
        <v>0</v>
      </c>
    </row>
    <row r="164" spans="1:16" ht="13.25" customHeight="1">
      <c r="A164" s="12"/>
      <c r="B164" s="12"/>
      <c r="C164" s="12"/>
      <c r="D164" s="12"/>
      <c r="E164" s="12" t="s">
        <v>67</v>
      </c>
      <c r="F164" s="12"/>
      <c r="G164" s="12"/>
      <c r="H164" s="12"/>
      <c r="I164" s="12">
        <f>+I27+I72+I81+I87+I117+I126+I162</f>
        <v>0</v>
      </c>
      <c r="P164">
        <f>+P27+P72+P81+P87+P117+P126+P162</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73</v>
      </c>
      <c r="D5" s="4"/>
      <c r="E5" s="4" t="s">
        <v>74</v>
      </c>
    </row>
    <row r="6" spans="1:5" ht="13.25" customHeight="1">
      <c r="A6" t="s">
        <v>13</v>
      </c>
      <c r="C6" s="4" t="s">
        <v>243</v>
      </c>
      <c r="D6" s="4"/>
      <c r="E6" s="4" t="s">
        <v>244</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25.1">
      <c r="A12" s="5">
        <v>1</v>
      </c>
      <c r="B12" s="5" t="s">
        <v>42</v>
      </c>
      <c r="C12" s="5" t="s">
        <v>77</v>
      </c>
      <c r="D12" s="5" t="s">
        <v>44</v>
      </c>
      <c r="E12" s="5" t="s">
        <v>78</v>
      </c>
      <c r="F12" s="5" t="s">
        <v>79</v>
      </c>
      <c r="G12" s="7">
        <v>51.226</v>
      </c>
      <c r="H12" s="10"/>
      <c r="I12" s="9">
        <f>ROUND((H12*G12),2)</f>
        <v>0</v>
      </c>
      <c r="O12">
        <f>rekapitulace!H6</f>
        <v>21</v>
      </c>
      <c r="P12">
        <f>ROUND(O12/100*I12,2)</f>
        <v>0</v>
      </c>
    </row>
    <row r="13" ht="25.1">
      <c r="E13" s="11" t="s">
        <v>245</v>
      </c>
    </row>
    <row r="14" ht="12.55">
      <c r="E14" s="11" t="s">
        <v>81</v>
      </c>
    </row>
    <row r="15" spans="1:16" ht="25.1">
      <c r="A15" s="5">
        <v>2</v>
      </c>
      <c r="B15" s="5" t="s">
        <v>42</v>
      </c>
      <c r="C15" s="5" t="s">
        <v>77</v>
      </c>
      <c r="D15" s="5" t="s">
        <v>82</v>
      </c>
      <c r="E15" s="5" t="s">
        <v>83</v>
      </c>
      <c r="F15" s="5" t="s">
        <v>79</v>
      </c>
      <c r="G15" s="7">
        <v>9.12</v>
      </c>
      <c r="H15" s="10"/>
      <c r="I15" s="9">
        <f>ROUND((H15*G15),2)</f>
        <v>0</v>
      </c>
      <c r="O15">
        <f>rekapitulace!H6</f>
        <v>21</v>
      </c>
      <c r="P15">
        <f>ROUND(O15/100*I15,2)</f>
        <v>0</v>
      </c>
    </row>
    <row r="16" ht="25.1">
      <c r="E16" s="11" t="s">
        <v>246</v>
      </c>
    </row>
    <row r="17" ht="12.55">
      <c r="E17" s="11" t="s">
        <v>81</v>
      </c>
    </row>
    <row r="18" spans="1:16" ht="13.25" customHeight="1">
      <c r="A18" s="12"/>
      <c r="B18" s="12"/>
      <c r="C18" s="12" t="s">
        <v>41</v>
      </c>
      <c r="D18" s="12"/>
      <c r="E18" s="12" t="s">
        <v>40</v>
      </c>
      <c r="F18" s="12"/>
      <c r="G18" s="12"/>
      <c r="H18" s="12"/>
      <c r="I18" s="12">
        <f>SUM(I12:I17)</f>
        <v>0</v>
      </c>
      <c r="P18">
        <f>SUM(P12:P17)</f>
        <v>0</v>
      </c>
    </row>
    <row r="20" spans="1:9" ht="13.25" customHeight="1">
      <c r="A20" s="6"/>
      <c r="B20" s="6"/>
      <c r="C20" s="6" t="s">
        <v>21</v>
      </c>
      <c r="D20" s="6"/>
      <c r="E20" s="6" t="s">
        <v>96</v>
      </c>
      <c r="F20" s="6"/>
      <c r="G20" s="8"/>
      <c r="H20" s="6"/>
      <c r="I20" s="8"/>
    </row>
    <row r="21" spans="1:16" ht="25.1">
      <c r="A21" s="5">
        <v>3</v>
      </c>
      <c r="B21" s="5" t="s">
        <v>42</v>
      </c>
      <c r="C21" s="5" t="s">
        <v>97</v>
      </c>
      <c r="D21" s="5" t="s">
        <v>44</v>
      </c>
      <c r="E21" s="5" t="s">
        <v>98</v>
      </c>
      <c r="F21" s="5" t="s">
        <v>90</v>
      </c>
      <c r="G21" s="7">
        <v>4.8</v>
      </c>
      <c r="H21" s="10"/>
      <c r="I21" s="9">
        <f>ROUND((H21*G21),2)</f>
        <v>0</v>
      </c>
      <c r="O21">
        <f>rekapitulace!H6</f>
        <v>21</v>
      </c>
      <c r="P21">
        <f>ROUND(O21/100*I21,2)</f>
        <v>0</v>
      </c>
    </row>
    <row r="22" ht="37.65">
      <c r="E22" s="11" t="s">
        <v>247</v>
      </c>
    </row>
    <row r="23" ht="50.25">
      <c r="E23" s="11" t="s">
        <v>100</v>
      </c>
    </row>
    <row r="24" spans="1:16" ht="25.1">
      <c r="A24" s="5">
        <v>4</v>
      </c>
      <c r="B24" s="5" t="s">
        <v>42</v>
      </c>
      <c r="C24" s="5" t="s">
        <v>108</v>
      </c>
      <c r="D24" s="5" t="s">
        <v>44</v>
      </c>
      <c r="E24" s="5" t="s">
        <v>109</v>
      </c>
      <c r="F24" s="5" t="s">
        <v>90</v>
      </c>
      <c r="G24" s="7">
        <v>29.813</v>
      </c>
      <c r="H24" s="10"/>
      <c r="I24" s="9">
        <f>ROUND((H24*G24),2)</f>
        <v>0</v>
      </c>
      <c r="O24">
        <f>rekapitulace!H6</f>
        <v>21</v>
      </c>
      <c r="P24">
        <f>ROUND(O24/100*I24,2)</f>
        <v>0</v>
      </c>
    </row>
    <row r="25" ht="50.25">
      <c r="E25" s="11" t="s">
        <v>248</v>
      </c>
    </row>
    <row r="26" ht="301.1">
      <c r="E26" s="11" t="s">
        <v>111</v>
      </c>
    </row>
    <row r="27" spans="1:16" ht="25.1">
      <c r="A27" s="5">
        <v>5</v>
      </c>
      <c r="B27" s="5" t="s">
        <v>42</v>
      </c>
      <c r="C27" s="5" t="s">
        <v>249</v>
      </c>
      <c r="D27" s="5" t="s">
        <v>44</v>
      </c>
      <c r="E27" s="5" t="s">
        <v>250</v>
      </c>
      <c r="F27" s="5" t="s">
        <v>90</v>
      </c>
      <c r="G27" s="7">
        <v>78.9</v>
      </c>
      <c r="H27" s="10"/>
      <c r="I27" s="9">
        <f>ROUND((H27*G27),2)</f>
        <v>0</v>
      </c>
      <c r="O27">
        <f>rekapitulace!H6</f>
        <v>21</v>
      </c>
      <c r="P27">
        <f>ROUND(O27/100*I27,2)</f>
        <v>0</v>
      </c>
    </row>
    <row r="28" ht="112.95">
      <c r="E28" s="11" t="s">
        <v>251</v>
      </c>
    </row>
    <row r="29" ht="313.65">
      <c r="E29" s="11" t="s">
        <v>252</v>
      </c>
    </row>
    <row r="30" spans="1:16" ht="12.55">
      <c r="A30" s="5">
        <v>6</v>
      </c>
      <c r="B30" s="5" t="s">
        <v>42</v>
      </c>
      <c r="C30" s="5" t="s">
        <v>123</v>
      </c>
      <c r="D30" s="5" t="s">
        <v>44</v>
      </c>
      <c r="E30" s="5" t="s">
        <v>124</v>
      </c>
      <c r="F30" s="5" t="s">
        <v>90</v>
      </c>
      <c r="G30" s="7">
        <v>29.813</v>
      </c>
      <c r="H30" s="10"/>
      <c r="I30" s="9">
        <f>ROUND((H30*G30),2)</f>
        <v>0</v>
      </c>
      <c r="O30">
        <f>rekapitulace!H6</f>
        <v>21</v>
      </c>
      <c r="P30">
        <f>ROUND(O30/100*I30,2)</f>
        <v>0</v>
      </c>
    </row>
    <row r="31" ht="25.1">
      <c r="E31" s="11" t="s">
        <v>253</v>
      </c>
    </row>
    <row r="32" ht="175.65">
      <c r="E32" s="11" t="s">
        <v>126</v>
      </c>
    </row>
    <row r="33" spans="1:16" ht="12.55">
      <c r="A33" s="5">
        <v>7</v>
      </c>
      <c r="B33" s="5" t="s">
        <v>42</v>
      </c>
      <c r="C33" s="5" t="s">
        <v>254</v>
      </c>
      <c r="D33" s="5" t="s">
        <v>44</v>
      </c>
      <c r="E33" s="5" t="s">
        <v>255</v>
      </c>
      <c r="F33" s="5" t="s">
        <v>90</v>
      </c>
      <c r="G33" s="7">
        <v>49.087</v>
      </c>
      <c r="H33" s="10"/>
      <c r="I33" s="9">
        <f>ROUND((H33*G33),2)</f>
        <v>0</v>
      </c>
      <c r="O33">
        <f>rekapitulace!H6</f>
        <v>21</v>
      </c>
      <c r="P33">
        <f>ROUND(O33/100*I33,2)</f>
        <v>0</v>
      </c>
    </row>
    <row r="34" ht="100.4">
      <c r="E34" s="11" t="s">
        <v>256</v>
      </c>
    </row>
    <row r="35" ht="213.3">
      <c r="E35" s="11" t="s">
        <v>257</v>
      </c>
    </row>
    <row r="36" spans="1:16" ht="25.1">
      <c r="A36" s="5">
        <v>8</v>
      </c>
      <c r="B36" s="5" t="s">
        <v>42</v>
      </c>
      <c r="C36" s="5" t="s">
        <v>258</v>
      </c>
      <c r="D36" s="5" t="s">
        <v>82</v>
      </c>
      <c r="E36" s="5" t="s">
        <v>259</v>
      </c>
      <c r="F36" s="5" t="s">
        <v>90</v>
      </c>
      <c r="G36" s="7">
        <v>27.533</v>
      </c>
      <c r="H36" s="10"/>
      <c r="I36" s="9">
        <f>ROUND((H36*G36),2)</f>
        <v>0</v>
      </c>
      <c r="O36">
        <f>rekapitulace!H6</f>
        <v>21</v>
      </c>
      <c r="P36">
        <f>ROUND(O36/100*I36,2)</f>
        <v>0</v>
      </c>
    </row>
    <row r="37" ht="100.4">
      <c r="E37" s="11" t="s">
        <v>260</v>
      </c>
    </row>
    <row r="38" ht="276">
      <c r="E38" s="11" t="s">
        <v>261</v>
      </c>
    </row>
    <row r="39" spans="1:16" ht="12.55">
      <c r="A39" s="5">
        <v>9</v>
      </c>
      <c r="B39" s="5" t="s">
        <v>42</v>
      </c>
      <c r="C39" s="5" t="s">
        <v>262</v>
      </c>
      <c r="D39" s="5" t="s">
        <v>44</v>
      </c>
      <c r="E39" s="5" t="s">
        <v>263</v>
      </c>
      <c r="F39" s="5" t="s">
        <v>143</v>
      </c>
      <c r="G39" s="7">
        <v>57.75</v>
      </c>
      <c r="H39" s="10"/>
      <c r="I39" s="9">
        <f>ROUND((H39*G39),2)</f>
        <v>0</v>
      </c>
      <c r="O39">
        <f>rekapitulace!H6</f>
        <v>21</v>
      </c>
      <c r="P39">
        <f>ROUND(O39/100*I39,2)</f>
        <v>0</v>
      </c>
    </row>
    <row r="40" ht="50.25">
      <c r="E40" s="11" t="s">
        <v>264</v>
      </c>
    </row>
    <row r="41" ht="25.1">
      <c r="E41" s="11" t="s">
        <v>265</v>
      </c>
    </row>
    <row r="42" spans="1:16" ht="13.25" customHeight="1">
      <c r="A42" s="12"/>
      <c r="B42" s="12"/>
      <c r="C42" s="12" t="s">
        <v>21</v>
      </c>
      <c r="D42" s="12"/>
      <c r="E42" s="12" t="s">
        <v>96</v>
      </c>
      <c r="F42" s="12"/>
      <c r="G42" s="12"/>
      <c r="H42" s="12"/>
      <c r="I42" s="12">
        <f>SUM(I21:I41)</f>
        <v>0</v>
      </c>
      <c r="P42">
        <f>SUM(P21:P41)</f>
        <v>0</v>
      </c>
    </row>
    <row r="44" spans="1:9" ht="13.25" customHeight="1">
      <c r="A44" s="6"/>
      <c r="B44" s="6"/>
      <c r="C44" s="6" t="s">
        <v>35</v>
      </c>
      <c r="D44" s="6"/>
      <c r="E44" s="6" t="s">
        <v>74</v>
      </c>
      <c r="F44" s="6"/>
      <c r="G44" s="8"/>
      <c r="H44" s="6"/>
      <c r="I44" s="8"/>
    </row>
    <row r="45" spans="1:16" ht="25.1">
      <c r="A45" s="5">
        <v>10</v>
      </c>
      <c r="B45" s="5" t="s">
        <v>42</v>
      </c>
      <c r="C45" s="5" t="s">
        <v>169</v>
      </c>
      <c r="D45" s="5" t="s">
        <v>44</v>
      </c>
      <c r="E45" s="5" t="s">
        <v>170</v>
      </c>
      <c r="F45" s="5" t="s">
        <v>90</v>
      </c>
      <c r="G45" s="7">
        <v>8.663</v>
      </c>
      <c r="H45" s="10"/>
      <c r="I45" s="9">
        <f>ROUND((H45*G45),2)</f>
        <v>0</v>
      </c>
      <c r="O45">
        <f>rekapitulace!H6</f>
        <v>21</v>
      </c>
      <c r="P45">
        <f>ROUND(O45/100*I45,2)</f>
        <v>0</v>
      </c>
    </row>
    <row r="46" ht="50.25">
      <c r="E46" s="11" t="s">
        <v>266</v>
      </c>
    </row>
    <row r="47" ht="50.25">
      <c r="E47" s="11" t="s">
        <v>168</v>
      </c>
    </row>
    <row r="48" spans="1:16" ht="25.1">
      <c r="A48" s="5">
        <v>11</v>
      </c>
      <c r="B48" s="5" t="s">
        <v>42</v>
      </c>
      <c r="C48" s="5" t="s">
        <v>172</v>
      </c>
      <c r="D48" s="5" t="s">
        <v>44</v>
      </c>
      <c r="E48" s="5" t="s">
        <v>173</v>
      </c>
      <c r="F48" s="5" t="s">
        <v>143</v>
      </c>
      <c r="G48" s="7">
        <v>57.75</v>
      </c>
      <c r="H48" s="10"/>
      <c r="I48" s="9">
        <f>ROUND((H48*G48),2)</f>
        <v>0</v>
      </c>
      <c r="O48">
        <f>rekapitulace!H6</f>
        <v>21</v>
      </c>
      <c r="P48">
        <f>ROUND(O48/100*I48,2)</f>
        <v>0</v>
      </c>
    </row>
    <row r="49" ht="37.65">
      <c r="E49" s="11" t="s">
        <v>267</v>
      </c>
    </row>
    <row r="50" ht="50.25">
      <c r="E50" s="11" t="s">
        <v>175</v>
      </c>
    </row>
    <row r="51" spans="1:16" ht="25.1">
      <c r="A51" s="5">
        <v>12</v>
      </c>
      <c r="B51" s="5" t="s">
        <v>42</v>
      </c>
      <c r="C51" s="5" t="s">
        <v>176</v>
      </c>
      <c r="D51" s="5" t="s">
        <v>44</v>
      </c>
      <c r="E51" s="5" t="s">
        <v>177</v>
      </c>
      <c r="F51" s="5" t="s">
        <v>143</v>
      </c>
      <c r="G51" s="7">
        <v>52.5</v>
      </c>
      <c r="H51" s="10"/>
      <c r="I51" s="9">
        <f>ROUND((H51*G51),2)</f>
        <v>0</v>
      </c>
      <c r="O51">
        <f>rekapitulace!H6</f>
        <v>21</v>
      </c>
      <c r="P51">
        <f>ROUND(O51/100*I51,2)</f>
        <v>0</v>
      </c>
    </row>
    <row r="52" ht="25.1">
      <c r="E52" s="11" t="s">
        <v>268</v>
      </c>
    </row>
    <row r="53" ht="50.25">
      <c r="E53" s="11" t="s">
        <v>175</v>
      </c>
    </row>
    <row r="54" spans="1:16" ht="25.1">
      <c r="A54" s="5">
        <v>13</v>
      </c>
      <c r="B54" s="5" t="s">
        <v>42</v>
      </c>
      <c r="C54" s="5" t="s">
        <v>179</v>
      </c>
      <c r="D54" s="5" t="s">
        <v>44</v>
      </c>
      <c r="E54" s="5" t="s">
        <v>180</v>
      </c>
      <c r="F54" s="5" t="s">
        <v>143</v>
      </c>
      <c r="G54" s="7">
        <v>50</v>
      </c>
      <c r="H54" s="10"/>
      <c r="I54" s="9">
        <f>ROUND((H54*G54),2)</f>
        <v>0</v>
      </c>
      <c r="O54">
        <f>rekapitulace!H6</f>
        <v>21</v>
      </c>
      <c r="P54">
        <f>ROUND(O54/100*I54,2)</f>
        <v>0</v>
      </c>
    </row>
    <row r="55" ht="25.1">
      <c r="E55" s="11" t="s">
        <v>269</v>
      </c>
    </row>
    <row r="56" ht="138">
      <c r="E56" s="11" t="s">
        <v>182</v>
      </c>
    </row>
    <row r="57" spans="1:16" ht="25.1">
      <c r="A57" s="5">
        <v>14</v>
      </c>
      <c r="B57" s="5" t="s">
        <v>42</v>
      </c>
      <c r="C57" s="5" t="s">
        <v>186</v>
      </c>
      <c r="D57" s="5" t="s">
        <v>44</v>
      </c>
      <c r="E57" s="5" t="s">
        <v>187</v>
      </c>
      <c r="F57" s="5" t="s">
        <v>143</v>
      </c>
      <c r="G57" s="7">
        <v>52.5</v>
      </c>
      <c r="H57" s="10"/>
      <c r="I57" s="9">
        <f>ROUND((H57*G57),2)</f>
        <v>0</v>
      </c>
      <c r="O57">
        <f>rekapitulace!H6</f>
        <v>21</v>
      </c>
      <c r="P57">
        <f>ROUND(O57/100*I57,2)</f>
        <v>0</v>
      </c>
    </row>
    <row r="58" ht="37.65">
      <c r="E58" s="11" t="s">
        <v>270</v>
      </c>
    </row>
    <row r="59" ht="138">
      <c r="E59" s="11" t="s">
        <v>182</v>
      </c>
    </row>
    <row r="60" spans="1:16" ht="25.1">
      <c r="A60" s="5">
        <v>15</v>
      </c>
      <c r="B60" s="5" t="s">
        <v>42</v>
      </c>
      <c r="C60" s="5" t="s">
        <v>193</v>
      </c>
      <c r="D60" s="5" t="s">
        <v>44</v>
      </c>
      <c r="E60" s="5" t="s">
        <v>194</v>
      </c>
      <c r="F60" s="5" t="s">
        <v>157</v>
      </c>
      <c r="G60" s="7">
        <v>37</v>
      </c>
      <c r="H60" s="10"/>
      <c r="I60" s="9">
        <f>ROUND((H60*G60),2)</f>
        <v>0</v>
      </c>
      <c r="O60">
        <f>rekapitulace!H6</f>
        <v>21</v>
      </c>
      <c r="P60">
        <f>ROUND(O60/100*I60,2)</f>
        <v>0</v>
      </c>
    </row>
    <row r="61" ht="12.55">
      <c r="E61" s="11" t="s">
        <v>271</v>
      </c>
    </row>
    <row r="62" ht="37.65">
      <c r="E62" s="11" t="s">
        <v>196</v>
      </c>
    </row>
    <row r="63" spans="1:16" ht="13.25" customHeight="1">
      <c r="A63" s="12"/>
      <c r="B63" s="12"/>
      <c r="C63" s="12" t="s">
        <v>35</v>
      </c>
      <c r="D63" s="12"/>
      <c r="E63" s="12" t="s">
        <v>74</v>
      </c>
      <c r="F63" s="12"/>
      <c r="G63" s="12"/>
      <c r="H63" s="12"/>
      <c r="I63" s="12">
        <f>SUM(I45:I62)</f>
        <v>0</v>
      </c>
      <c r="P63">
        <f>SUM(P45:P62)</f>
        <v>0</v>
      </c>
    </row>
    <row r="65" spans="1:9" ht="13.25" customHeight="1">
      <c r="A65" s="6"/>
      <c r="B65" s="6"/>
      <c r="C65" s="6" t="s">
        <v>37</v>
      </c>
      <c r="D65" s="6"/>
      <c r="E65" s="6" t="s">
        <v>272</v>
      </c>
      <c r="F65" s="6"/>
      <c r="G65" s="8"/>
      <c r="H65" s="6"/>
      <c r="I65" s="8"/>
    </row>
    <row r="66" spans="1:16" ht="12.55">
      <c r="A66" s="5">
        <v>16</v>
      </c>
      <c r="B66" s="5" t="s">
        <v>42</v>
      </c>
      <c r="C66" s="5" t="s">
        <v>273</v>
      </c>
      <c r="D66" s="5" t="s">
        <v>44</v>
      </c>
      <c r="E66" s="5" t="s">
        <v>274</v>
      </c>
      <c r="F66" s="5" t="s">
        <v>157</v>
      </c>
      <c r="G66" s="7">
        <v>240</v>
      </c>
      <c r="H66" s="10"/>
      <c r="I66" s="9">
        <f>ROUND((H66*G66),2)</f>
        <v>0</v>
      </c>
      <c r="O66">
        <f>rekapitulace!H6</f>
        <v>21</v>
      </c>
      <c r="P66">
        <f>ROUND(O66/100*I66,2)</f>
        <v>0</v>
      </c>
    </row>
    <row r="67" ht="25.1">
      <c r="E67" s="11" t="s">
        <v>275</v>
      </c>
    </row>
    <row r="68" ht="138">
      <c r="E68" s="11" t="s">
        <v>276</v>
      </c>
    </row>
    <row r="69" spans="1:16" ht="13.25" customHeight="1">
      <c r="A69" s="12"/>
      <c r="B69" s="12"/>
      <c r="C69" s="12" t="s">
        <v>37</v>
      </c>
      <c r="D69" s="12"/>
      <c r="E69" s="12" t="s">
        <v>272</v>
      </c>
      <c r="F69" s="12"/>
      <c r="G69" s="12"/>
      <c r="H69" s="12"/>
      <c r="I69" s="12">
        <f>SUM(I66:I68)</f>
        <v>0</v>
      </c>
      <c r="P69">
        <f>SUM(P66:P68)</f>
        <v>0</v>
      </c>
    </row>
    <row r="71" spans="1:9" ht="13.25" customHeight="1">
      <c r="A71" s="6"/>
      <c r="B71" s="6"/>
      <c r="C71" s="6" t="s">
        <v>38</v>
      </c>
      <c r="D71" s="6"/>
      <c r="E71" s="6" t="s">
        <v>197</v>
      </c>
      <c r="F71" s="6"/>
      <c r="G71" s="8"/>
      <c r="H71" s="6"/>
      <c r="I71" s="8"/>
    </row>
    <row r="72" spans="1:16" ht="25.1">
      <c r="A72" s="5">
        <v>17</v>
      </c>
      <c r="B72" s="5" t="s">
        <v>42</v>
      </c>
      <c r="C72" s="5" t="s">
        <v>277</v>
      </c>
      <c r="D72" s="5" t="s">
        <v>44</v>
      </c>
      <c r="E72" s="5" t="s">
        <v>278</v>
      </c>
      <c r="F72" s="5" t="s">
        <v>157</v>
      </c>
      <c r="G72" s="7">
        <v>495</v>
      </c>
      <c r="H72" s="10"/>
      <c r="I72" s="9">
        <f>ROUND((H72*G72),2)</f>
        <v>0</v>
      </c>
      <c r="O72">
        <f>rekapitulace!H6</f>
        <v>21</v>
      </c>
      <c r="P72">
        <f>ROUND(O72/100*I72,2)</f>
        <v>0</v>
      </c>
    </row>
    <row r="73" ht="75.3">
      <c r="E73" s="11" t="s">
        <v>279</v>
      </c>
    </row>
    <row r="74" ht="225.85">
      <c r="E74" s="11" t="s">
        <v>280</v>
      </c>
    </row>
    <row r="75" spans="1:16" ht="13.25" customHeight="1">
      <c r="A75" s="12"/>
      <c r="B75" s="12"/>
      <c r="C75" s="12" t="s">
        <v>38</v>
      </c>
      <c r="D75" s="12"/>
      <c r="E75" s="12" t="s">
        <v>197</v>
      </c>
      <c r="F75" s="12"/>
      <c r="G75" s="12"/>
      <c r="H75" s="12"/>
      <c r="I75" s="12">
        <f>SUM(I72:I74)</f>
        <v>0</v>
      </c>
      <c r="P75">
        <f>SUM(P72:P74)</f>
        <v>0</v>
      </c>
    </row>
    <row r="77" spans="1:9" ht="13.25" customHeight="1">
      <c r="A77" s="6"/>
      <c r="B77" s="6"/>
      <c r="C77" s="6" t="s">
        <v>39</v>
      </c>
      <c r="D77" s="6"/>
      <c r="E77" s="6" t="s">
        <v>206</v>
      </c>
      <c r="F77" s="6"/>
      <c r="G77" s="8"/>
      <c r="H77" s="6"/>
      <c r="I77" s="8"/>
    </row>
    <row r="78" spans="1:16" ht="12.55">
      <c r="A78" s="5">
        <v>18</v>
      </c>
      <c r="B78" s="5" t="s">
        <v>42</v>
      </c>
      <c r="C78" s="5" t="s">
        <v>281</v>
      </c>
      <c r="D78" s="5" t="s">
        <v>44</v>
      </c>
      <c r="E78" s="5" t="s">
        <v>282</v>
      </c>
      <c r="F78" s="5" t="s">
        <v>157</v>
      </c>
      <c r="G78" s="7">
        <v>15</v>
      </c>
      <c r="H78" s="10"/>
      <c r="I78" s="9">
        <f>ROUND((H78*G78),2)</f>
        <v>0</v>
      </c>
      <c r="O78">
        <f>rekapitulace!H6</f>
        <v>21</v>
      </c>
      <c r="P78">
        <f>ROUND(O78/100*I78,2)</f>
        <v>0</v>
      </c>
    </row>
    <row r="79" ht="12.55">
      <c r="E79" s="11" t="s">
        <v>283</v>
      </c>
    </row>
    <row r="80" ht="62.75">
      <c r="E80" s="11" t="s">
        <v>284</v>
      </c>
    </row>
    <row r="81" spans="1:16" ht="25.1">
      <c r="A81" s="5">
        <v>19</v>
      </c>
      <c r="B81" s="5" t="s">
        <v>42</v>
      </c>
      <c r="C81" s="5" t="s">
        <v>285</v>
      </c>
      <c r="D81" s="5" t="s">
        <v>44</v>
      </c>
      <c r="E81" s="5" t="s">
        <v>286</v>
      </c>
      <c r="F81" s="5" t="s">
        <v>143</v>
      </c>
      <c r="G81" s="7">
        <v>9</v>
      </c>
      <c r="H81" s="10"/>
      <c r="I81" s="9">
        <f>ROUND((H81*G81),2)</f>
        <v>0</v>
      </c>
      <c r="O81">
        <f>rekapitulace!H6</f>
        <v>21</v>
      </c>
      <c r="P81">
        <f>ROUND(O81/100*I81,2)</f>
        <v>0</v>
      </c>
    </row>
    <row r="82" ht="12.55">
      <c r="E82" s="11" t="s">
        <v>287</v>
      </c>
    </row>
    <row r="83" ht="87.85">
      <c r="E83" s="11" t="s">
        <v>288</v>
      </c>
    </row>
    <row r="84" spans="1:16" ht="13.25" customHeight="1">
      <c r="A84" s="12"/>
      <c r="B84" s="12"/>
      <c r="C84" s="12" t="s">
        <v>39</v>
      </c>
      <c r="D84" s="12"/>
      <c r="E84" s="12" t="s">
        <v>206</v>
      </c>
      <c r="F84" s="12"/>
      <c r="G84" s="12"/>
      <c r="H84" s="12"/>
      <c r="I84" s="12">
        <f>SUM(I78:I83)</f>
        <v>0</v>
      </c>
      <c r="P84">
        <f>SUM(P78:P83)</f>
        <v>0</v>
      </c>
    </row>
    <row r="86" spans="1:16" ht="13.25" customHeight="1">
      <c r="A86" s="12"/>
      <c r="B86" s="12"/>
      <c r="C86" s="12"/>
      <c r="D86" s="12"/>
      <c r="E86" s="12" t="s">
        <v>67</v>
      </c>
      <c r="F86" s="12"/>
      <c r="G86" s="12"/>
      <c r="H86" s="12"/>
      <c r="I86" s="12">
        <f>+I18+I42+I63+I69+I75+I84</f>
        <v>0</v>
      </c>
      <c r="P86">
        <f>+P18+P42+P63+P69+P75+P84</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0"/>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73</v>
      </c>
      <c r="D5" s="4"/>
      <c r="E5" s="4" t="s">
        <v>74</v>
      </c>
    </row>
    <row r="6" spans="1:5" ht="13.25" customHeight="1">
      <c r="A6" t="s">
        <v>13</v>
      </c>
      <c r="C6" s="4" t="s">
        <v>289</v>
      </c>
      <c r="D6" s="4"/>
      <c r="E6" s="4" t="s">
        <v>290</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25.1">
      <c r="A12" s="5">
        <v>1</v>
      </c>
      <c r="B12" s="5" t="s">
        <v>42</v>
      </c>
      <c r="C12" s="5" t="s">
        <v>77</v>
      </c>
      <c r="D12" s="5" t="s">
        <v>85</v>
      </c>
      <c r="E12" s="5" t="s">
        <v>86</v>
      </c>
      <c r="F12" s="5" t="s">
        <v>79</v>
      </c>
      <c r="G12" s="7">
        <v>207.36</v>
      </c>
      <c r="H12" s="10"/>
      <c r="I12" s="9">
        <f>ROUND((H12*G12),2)</f>
        <v>0</v>
      </c>
      <c r="O12">
        <f>rekapitulace!H6</f>
        <v>21</v>
      </c>
      <c r="P12">
        <f>ROUND(O12/100*I12,2)</f>
        <v>0</v>
      </c>
    </row>
    <row r="13" ht="37.65">
      <c r="E13" s="11" t="s">
        <v>291</v>
      </c>
    </row>
    <row r="14" ht="12.55">
      <c r="E14" s="11" t="s">
        <v>81</v>
      </c>
    </row>
    <row r="15" spans="1:16" ht="25.1">
      <c r="A15" s="5">
        <v>2</v>
      </c>
      <c r="B15" s="5" t="s">
        <v>42</v>
      </c>
      <c r="C15" s="5" t="s">
        <v>292</v>
      </c>
      <c r="D15" s="5" t="s">
        <v>44</v>
      </c>
      <c r="E15" s="5" t="s">
        <v>293</v>
      </c>
      <c r="F15" s="5" t="s">
        <v>53</v>
      </c>
      <c r="G15" s="7">
        <v>1</v>
      </c>
      <c r="H15" s="10"/>
      <c r="I15" s="9">
        <f>ROUND((H15*G15),2)</f>
        <v>0</v>
      </c>
      <c r="O15">
        <f>rekapitulace!H6</f>
        <v>21</v>
      </c>
      <c r="P15">
        <f>ROUND(O15/100*I15,2)</f>
        <v>0</v>
      </c>
    </row>
    <row r="16" ht="12.55">
      <c r="E16" s="11" t="s">
        <v>54</v>
      </c>
    </row>
    <row r="17" ht="12.55">
      <c r="E17" s="11" t="s">
        <v>294</v>
      </c>
    </row>
    <row r="18" spans="1:16" ht="13.25" customHeight="1">
      <c r="A18" s="12"/>
      <c r="B18" s="12"/>
      <c r="C18" s="12" t="s">
        <v>41</v>
      </c>
      <c r="D18" s="12"/>
      <c r="E18" s="12" t="s">
        <v>40</v>
      </c>
      <c r="F18" s="12"/>
      <c r="G18" s="12"/>
      <c r="H18" s="12"/>
      <c r="I18" s="12">
        <f>SUM(I12:I17)</f>
        <v>0</v>
      </c>
      <c r="P18">
        <f>SUM(P12:P17)</f>
        <v>0</v>
      </c>
    </row>
    <row r="20" spans="1:9" ht="13.25" customHeight="1">
      <c r="A20" s="6"/>
      <c r="B20" s="6"/>
      <c r="C20" s="6" t="s">
        <v>21</v>
      </c>
      <c r="D20" s="6"/>
      <c r="E20" s="6" t="s">
        <v>96</v>
      </c>
      <c r="F20" s="6"/>
      <c r="G20" s="8"/>
      <c r="H20" s="6"/>
      <c r="I20" s="8"/>
    </row>
    <row r="21" spans="1:16" ht="25.1">
      <c r="A21" s="5">
        <v>3</v>
      </c>
      <c r="B21" s="5" t="s">
        <v>42</v>
      </c>
      <c r="C21" s="5" t="s">
        <v>295</v>
      </c>
      <c r="D21" s="5" t="s">
        <v>44</v>
      </c>
      <c r="E21" s="5" t="s">
        <v>296</v>
      </c>
      <c r="F21" s="5" t="s">
        <v>90</v>
      </c>
      <c r="G21" s="7">
        <v>57.6</v>
      </c>
      <c r="H21" s="10"/>
      <c r="I21" s="9">
        <f>ROUND((H21*G21),2)</f>
        <v>0</v>
      </c>
      <c r="O21">
        <f>rekapitulace!H6</f>
        <v>21</v>
      </c>
      <c r="P21">
        <f>ROUND(O21/100*I21,2)</f>
        <v>0</v>
      </c>
    </row>
    <row r="22" ht="112.95">
      <c r="E22" s="11" t="s">
        <v>297</v>
      </c>
    </row>
    <row r="23" ht="50.25">
      <c r="E23" s="11" t="s">
        <v>100</v>
      </c>
    </row>
    <row r="24" spans="1:16" ht="13.25" customHeight="1">
      <c r="A24" s="12"/>
      <c r="B24" s="12"/>
      <c r="C24" s="12" t="s">
        <v>21</v>
      </c>
      <c r="D24" s="12"/>
      <c r="E24" s="12" t="s">
        <v>96</v>
      </c>
      <c r="F24" s="12"/>
      <c r="G24" s="12"/>
      <c r="H24" s="12"/>
      <c r="I24" s="12">
        <f>SUM(I21:I23)</f>
        <v>0</v>
      </c>
      <c r="P24">
        <f>SUM(P21:P23)</f>
        <v>0</v>
      </c>
    </row>
    <row r="26" spans="1:9" ht="13.25" customHeight="1">
      <c r="A26" s="6"/>
      <c r="B26" s="6"/>
      <c r="C26" s="6" t="s">
        <v>35</v>
      </c>
      <c r="D26" s="6"/>
      <c r="E26" s="6" t="s">
        <v>74</v>
      </c>
      <c r="F26" s="6"/>
      <c r="G26" s="8"/>
      <c r="H26" s="6"/>
      <c r="I26" s="8"/>
    </row>
    <row r="27" spans="1:16" ht="12.55">
      <c r="A27" s="5">
        <v>4</v>
      </c>
      <c r="B27" s="5" t="s">
        <v>42</v>
      </c>
      <c r="C27" s="5" t="s">
        <v>298</v>
      </c>
      <c r="D27" s="5" t="s">
        <v>44</v>
      </c>
      <c r="E27" s="5" t="s">
        <v>299</v>
      </c>
      <c r="F27" s="5" t="s">
        <v>143</v>
      </c>
      <c r="G27" s="7">
        <v>1440</v>
      </c>
      <c r="H27" s="10"/>
      <c r="I27" s="9">
        <f>ROUND((H27*G27),2)</f>
        <v>0</v>
      </c>
      <c r="O27">
        <f>rekapitulace!H6</f>
        <v>21</v>
      </c>
      <c r="P27">
        <f>ROUND(O27/100*I27,2)</f>
        <v>0</v>
      </c>
    </row>
    <row r="28" ht="12.55">
      <c r="E28" s="11" t="s">
        <v>300</v>
      </c>
    </row>
    <row r="29" ht="100.4">
      <c r="E29" s="11" t="s">
        <v>301</v>
      </c>
    </row>
    <row r="30" spans="1:16" ht="37.65">
      <c r="A30" s="5">
        <v>5</v>
      </c>
      <c r="B30" s="5" t="s">
        <v>42</v>
      </c>
      <c r="C30" s="5" t="s">
        <v>302</v>
      </c>
      <c r="D30" s="5" t="s">
        <v>44</v>
      </c>
      <c r="E30" s="5" t="s">
        <v>303</v>
      </c>
      <c r="F30" s="5" t="s">
        <v>90</v>
      </c>
      <c r="G30" s="7">
        <v>57.6</v>
      </c>
      <c r="H30" s="10"/>
      <c r="I30" s="9">
        <f>ROUND((H30*G30),2)</f>
        <v>0</v>
      </c>
      <c r="O30">
        <f>rekapitulace!H6</f>
        <v>21</v>
      </c>
      <c r="P30">
        <f>ROUND(O30/100*I30,2)</f>
        <v>0</v>
      </c>
    </row>
    <row r="31" ht="12.55">
      <c r="E31" s="11" t="s">
        <v>304</v>
      </c>
    </row>
    <row r="32" ht="200.75">
      <c r="E32" s="11" t="s">
        <v>305</v>
      </c>
    </row>
    <row r="33" spans="1:16" ht="37.65">
      <c r="A33" s="5">
        <v>6</v>
      </c>
      <c r="B33" s="5" t="s">
        <v>42</v>
      </c>
      <c r="C33" s="5" t="s">
        <v>306</v>
      </c>
      <c r="D33" s="5" t="s">
        <v>44</v>
      </c>
      <c r="E33" s="5" t="s">
        <v>307</v>
      </c>
      <c r="F33" s="5" t="s">
        <v>90</v>
      </c>
      <c r="G33" s="7">
        <v>28.8</v>
      </c>
      <c r="H33" s="10"/>
      <c r="I33" s="9">
        <f>ROUND((H33*G33),2)</f>
        <v>0</v>
      </c>
      <c r="O33">
        <f>rekapitulace!H6</f>
        <v>21</v>
      </c>
      <c r="P33">
        <f>ROUND(O33/100*I33,2)</f>
        <v>0</v>
      </c>
    </row>
    <row r="34" ht="112.95">
      <c r="E34" s="11" t="s">
        <v>308</v>
      </c>
    </row>
    <row r="35" ht="75.3">
      <c r="E35" s="11" t="s">
        <v>309</v>
      </c>
    </row>
    <row r="36" spans="1:16" ht="25.1">
      <c r="A36" s="5">
        <v>7</v>
      </c>
      <c r="B36" s="5" t="s">
        <v>42</v>
      </c>
      <c r="C36" s="5" t="s">
        <v>310</v>
      </c>
      <c r="D36" s="5" t="s">
        <v>44</v>
      </c>
      <c r="E36" s="5" t="s">
        <v>311</v>
      </c>
      <c r="F36" s="5" t="s">
        <v>157</v>
      </c>
      <c r="G36" s="7">
        <v>150</v>
      </c>
      <c r="H36" s="10"/>
      <c r="I36" s="9">
        <f>ROUND((H36*G36),2)</f>
        <v>0</v>
      </c>
      <c r="O36">
        <f>rekapitulace!H6</f>
        <v>21</v>
      </c>
      <c r="P36">
        <f>ROUND(O36/100*I36,2)</f>
        <v>0</v>
      </c>
    </row>
    <row r="37" ht="12.55">
      <c r="E37" s="11" t="s">
        <v>312</v>
      </c>
    </row>
    <row r="38" ht="50.25">
      <c r="E38" s="11" t="s">
        <v>313</v>
      </c>
    </row>
    <row r="39" spans="1:16" ht="25.1">
      <c r="A39" s="5">
        <v>8</v>
      </c>
      <c r="B39" s="5" t="s">
        <v>42</v>
      </c>
      <c r="C39" s="5" t="s">
        <v>193</v>
      </c>
      <c r="D39" s="5" t="s">
        <v>44</v>
      </c>
      <c r="E39" s="5" t="s">
        <v>194</v>
      </c>
      <c r="F39" s="5" t="s">
        <v>157</v>
      </c>
      <c r="G39" s="7">
        <v>1170</v>
      </c>
      <c r="H39" s="10"/>
      <c r="I39" s="9">
        <f>ROUND((H39*G39),2)</f>
        <v>0</v>
      </c>
      <c r="O39">
        <f>rekapitulace!H6</f>
        <v>21</v>
      </c>
      <c r="P39">
        <f>ROUND(O39/100*I39,2)</f>
        <v>0</v>
      </c>
    </row>
    <row r="40" ht="25.1">
      <c r="E40" s="11" t="s">
        <v>314</v>
      </c>
    </row>
    <row r="41" ht="37.65">
      <c r="E41" s="11" t="s">
        <v>196</v>
      </c>
    </row>
    <row r="42" spans="1:16" ht="13.25" customHeight="1">
      <c r="A42" s="12"/>
      <c r="B42" s="12"/>
      <c r="C42" s="12" t="s">
        <v>35</v>
      </c>
      <c r="D42" s="12"/>
      <c r="E42" s="12" t="s">
        <v>74</v>
      </c>
      <c r="F42" s="12"/>
      <c r="G42" s="12"/>
      <c r="H42" s="12"/>
      <c r="I42" s="12">
        <f>SUM(I27:I41)</f>
        <v>0</v>
      </c>
      <c r="P42">
        <f>SUM(P27:P41)</f>
        <v>0</v>
      </c>
    </row>
    <row r="44" spans="1:9" ht="13.25" customHeight="1">
      <c r="A44" s="6"/>
      <c r="B44" s="6"/>
      <c r="C44" s="6" t="s">
        <v>39</v>
      </c>
      <c r="D44" s="6"/>
      <c r="E44" s="6" t="s">
        <v>206</v>
      </c>
      <c r="F44" s="6"/>
      <c r="G44" s="8"/>
      <c r="H44" s="6"/>
      <c r="I44" s="8"/>
    </row>
    <row r="45" spans="1:16" ht="12.55">
      <c r="A45" s="5">
        <v>9</v>
      </c>
      <c r="B45" s="5" t="s">
        <v>42</v>
      </c>
      <c r="C45" s="5" t="s">
        <v>239</v>
      </c>
      <c r="D45" s="5" t="s">
        <v>44</v>
      </c>
      <c r="E45" s="5" t="s">
        <v>240</v>
      </c>
      <c r="F45" s="5" t="s">
        <v>157</v>
      </c>
      <c r="G45" s="7">
        <v>430</v>
      </c>
      <c r="H45" s="10"/>
      <c r="I45" s="9">
        <f>ROUND((H45*G45),2)</f>
        <v>0</v>
      </c>
      <c r="O45">
        <f>rekapitulace!H6</f>
        <v>21</v>
      </c>
      <c r="P45">
        <f>ROUND(O45/100*I45,2)</f>
        <v>0</v>
      </c>
    </row>
    <row r="46" ht="12.55">
      <c r="E46" s="11" t="s">
        <v>315</v>
      </c>
    </row>
    <row r="47" ht="12.55">
      <c r="E47" s="11" t="s">
        <v>242</v>
      </c>
    </row>
    <row r="48" spans="1:16" ht="13.25" customHeight="1">
      <c r="A48" s="12"/>
      <c r="B48" s="12"/>
      <c r="C48" s="12" t="s">
        <v>39</v>
      </c>
      <c r="D48" s="12"/>
      <c r="E48" s="12" t="s">
        <v>206</v>
      </c>
      <c r="F48" s="12"/>
      <c r="G48" s="12"/>
      <c r="H48" s="12"/>
      <c r="I48" s="12">
        <f>SUM(I45:I47)</f>
        <v>0</v>
      </c>
      <c r="P48">
        <f>SUM(P45:P47)</f>
        <v>0</v>
      </c>
    </row>
    <row r="50" spans="1:16" ht="13.25" customHeight="1">
      <c r="A50" s="12"/>
      <c r="B50" s="12"/>
      <c r="C50" s="12"/>
      <c r="D50" s="12"/>
      <c r="E50" s="12" t="s">
        <v>67</v>
      </c>
      <c r="F50" s="12"/>
      <c r="G50" s="12"/>
      <c r="H50" s="12"/>
      <c r="I50" s="12">
        <f>+I18+I24+I42+I48</f>
        <v>0</v>
      </c>
      <c r="P50">
        <f>+P18+P24+P42+P48</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4"/>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316</v>
      </c>
      <c r="D5" s="4"/>
      <c r="E5" s="4" t="s">
        <v>317</v>
      </c>
    </row>
    <row r="6" spans="1:5" ht="13.25" customHeight="1">
      <c r="A6" t="s">
        <v>13</v>
      </c>
      <c r="C6" s="4" t="s">
        <v>318</v>
      </c>
      <c r="D6" s="4"/>
      <c r="E6" s="4" t="s">
        <v>319</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206</v>
      </c>
      <c r="F11" s="6"/>
      <c r="G11" s="8"/>
      <c r="H11" s="6"/>
      <c r="I11" s="8"/>
    </row>
    <row r="12" spans="1:16" ht="25.1">
      <c r="A12" s="5">
        <v>1</v>
      </c>
      <c r="B12" s="5" t="s">
        <v>42</v>
      </c>
      <c r="C12" s="5" t="s">
        <v>320</v>
      </c>
      <c r="D12" s="5" t="s">
        <v>44</v>
      </c>
      <c r="E12" s="5" t="s">
        <v>321</v>
      </c>
      <c r="F12" s="5" t="s">
        <v>53</v>
      </c>
      <c r="G12" s="7">
        <v>1</v>
      </c>
      <c r="H12" s="10"/>
      <c r="I12" s="9">
        <f>ROUND((H12*G12),2)</f>
        <v>0</v>
      </c>
      <c r="O12">
        <f>rekapitulace!H6</f>
        <v>21</v>
      </c>
      <c r="P12">
        <f>ROUND(O12/100*I12,2)</f>
        <v>0</v>
      </c>
    </row>
    <row r="13" ht="12.55">
      <c r="E13" s="11" t="s">
        <v>54</v>
      </c>
    </row>
    <row r="14" ht="12.55">
      <c r="E14" s="11" t="s">
        <v>294</v>
      </c>
    </row>
    <row r="15" spans="1:16" ht="25.1">
      <c r="A15" s="5">
        <v>2</v>
      </c>
      <c r="B15" s="5" t="s">
        <v>42</v>
      </c>
      <c r="C15" s="5" t="s">
        <v>292</v>
      </c>
      <c r="D15" s="5" t="s">
        <v>44</v>
      </c>
      <c r="E15" s="5" t="s">
        <v>322</v>
      </c>
      <c r="F15" s="5" t="s">
        <v>53</v>
      </c>
      <c r="G15" s="7">
        <v>1</v>
      </c>
      <c r="H15" s="10"/>
      <c r="I15" s="9">
        <f>ROUND((H15*G15),2)</f>
        <v>0</v>
      </c>
      <c r="O15">
        <f>rekapitulace!H6</f>
        <v>21</v>
      </c>
      <c r="P15">
        <f>ROUND(O15/100*I15,2)</f>
        <v>0</v>
      </c>
    </row>
    <row r="16" ht="12.55">
      <c r="E16" s="11" t="s">
        <v>54</v>
      </c>
    </row>
    <row r="17" ht="12.55">
      <c r="E17" s="11" t="s">
        <v>294</v>
      </c>
    </row>
    <row r="18" spans="1:16" ht="37.65">
      <c r="A18" s="5">
        <v>3</v>
      </c>
      <c r="B18" s="5" t="s">
        <v>42</v>
      </c>
      <c r="C18" s="5" t="s">
        <v>323</v>
      </c>
      <c r="D18" s="5" t="s">
        <v>44</v>
      </c>
      <c r="E18" s="5" t="s">
        <v>324</v>
      </c>
      <c r="F18" s="5" t="s">
        <v>143</v>
      </c>
      <c r="G18" s="7">
        <v>16</v>
      </c>
      <c r="H18" s="10"/>
      <c r="I18" s="9">
        <f>ROUND((H18*G18),2)</f>
        <v>0</v>
      </c>
      <c r="O18">
        <f>rekapitulace!H6</f>
        <v>21</v>
      </c>
      <c r="P18">
        <f>ROUND(O18/100*I18,2)</f>
        <v>0</v>
      </c>
    </row>
    <row r="19" ht="12.55">
      <c r="E19" s="11" t="s">
        <v>325</v>
      </c>
    </row>
    <row r="20" ht="12.55">
      <c r="E20" s="11" t="s">
        <v>294</v>
      </c>
    </row>
    <row r="21" spans="1:16" ht="13.25" customHeight="1">
      <c r="A21" s="12"/>
      <c r="B21" s="12"/>
      <c r="C21" s="12" t="s">
        <v>41</v>
      </c>
      <c r="D21" s="12"/>
      <c r="E21" s="12" t="s">
        <v>206</v>
      </c>
      <c r="F21" s="12"/>
      <c r="G21" s="12"/>
      <c r="H21" s="12"/>
      <c r="I21" s="12">
        <f>SUM(I12:I20)</f>
        <v>0</v>
      </c>
      <c r="P21">
        <f>SUM(P12:P20)</f>
        <v>0</v>
      </c>
    </row>
    <row r="23" spans="1:9" ht="13.25" customHeight="1">
      <c r="A23" s="6"/>
      <c r="B23" s="6"/>
      <c r="C23" s="6" t="s">
        <v>39</v>
      </c>
      <c r="D23" s="6"/>
      <c r="E23" s="6" t="s">
        <v>206</v>
      </c>
      <c r="F23" s="6"/>
      <c r="G23" s="8"/>
      <c r="H23" s="6"/>
      <c r="I23" s="8"/>
    </row>
    <row r="24" spans="1:16" ht="12.55">
      <c r="A24" s="5">
        <v>4</v>
      </c>
      <c r="B24" s="5" t="s">
        <v>42</v>
      </c>
      <c r="C24" s="5" t="s">
        <v>326</v>
      </c>
      <c r="D24" s="5" t="s">
        <v>44</v>
      </c>
      <c r="E24" s="5" t="s">
        <v>327</v>
      </c>
      <c r="F24" s="5" t="s">
        <v>46</v>
      </c>
      <c r="G24" s="7">
        <v>10</v>
      </c>
      <c r="H24" s="10"/>
      <c r="I24" s="9">
        <f>ROUND((H24*G24),2)</f>
        <v>0</v>
      </c>
      <c r="O24">
        <f>rekapitulace!H6</f>
        <v>21</v>
      </c>
      <c r="P24">
        <f>ROUND(O24/100*I24,2)</f>
        <v>0</v>
      </c>
    </row>
    <row r="25" ht="12.55">
      <c r="E25" s="11" t="s">
        <v>328</v>
      </c>
    </row>
    <row r="26" ht="37.65">
      <c r="E26" s="11" t="s">
        <v>329</v>
      </c>
    </row>
    <row r="27" spans="1:16" ht="37.65">
      <c r="A27" s="5">
        <v>5</v>
      </c>
      <c r="B27" s="5" t="s">
        <v>42</v>
      </c>
      <c r="C27" s="5" t="s">
        <v>330</v>
      </c>
      <c r="D27" s="5" t="s">
        <v>44</v>
      </c>
      <c r="E27" s="5" t="s">
        <v>331</v>
      </c>
      <c r="F27" s="5" t="s">
        <v>46</v>
      </c>
      <c r="G27" s="7">
        <v>23</v>
      </c>
      <c r="H27" s="10"/>
      <c r="I27" s="9">
        <f>ROUND((H27*G27),2)</f>
        <v>0</v>
      </c>
      <c r="O27">
        <f>rekapitulace!H6</f>
        <v>21</v>
      </c>
      <c r="P27">
        <f>ROUND(O27/100*I27,2)</f>
        <v>0</v>
      </c>
    </row>
    <row r="28" ht="87.85">
      <c r="E28" s="11" t="s">
        <v>332</v>
      </c>
    </row>
    <row r="29" ht="50.25">
      <c r="E29" s="11" t="s">
        <v>333</v>
      </c>
    </row>
    <row r="30" spans="1:16" ht="12.55">
      <c r="A30" s="5">
        <v>6</v>
      </c>
      <c r="B30" s="5" t="s">
        <v>42</v>
      </c>
      <c r="C30" s="5" t="s">
        <v>334</v>
      </c>
      <c r="D30" s="5" t="s">
        <v>44</v>
      </c>
      <c r="E30" s="5" t="s">
        <v>335</v>
      </c>
      <c r="F30" s="5" t="s">
        <v>46</v>
      </c>
      <c r="G30" s="7">
        <v>23</v>
      </c>
      <c r="H30" s="10"/>
      <c r="I30" s="9">
        <f>ROUND((H30*G30),2)</f>
        <v>0</v>
      </c>
      <c r="O30">
        <f>rekapitulace!H6</f>
        <v>21</v>
      </c>
      <c r="P30">
        <f>ROUND(O30/100*I30,2)</f>
        <v>0</v>
      </c>
    </row>
    <row r="31" ht="12.55">
      <c r="E31" s="11" t="s">
        <v>336</v>
      </c>
    </row>
    <row r="32" ht="25.1">
      <c r="E32" s="11" t="s">
        <v>337</v>
      </c>
    </row>
    <row r="33" spans="1:16" ht="12.55">
      <c r="A33" s="5">
        <v>7</v>
      </c>
      <c r="B33" s="5" t="s">
        <v>42</v>
      </c>
      <c r="C33" s="5" t="s">
        <v>338</v>
      </c>
      <c r="D33" s="5" t="s">
        <v>44</v>
      </c>
      <c r="E33" s="5" t="s">
        <v>339</v>
      </c>
      <c r="F33" s="5" t="s">
        <v>340</v>
      </c>
      <c r="G33" s="7">
        <v>2760</v>
      </c>
      <c r="H33" s="10"/>
      <c r="I33" s="9">
        <f>ROUND((H33*G33),2)</f>
        <v>0</v>
      </c>
      <c r="O33">
        <f>rekapitulace!H6</f>
        <v>21</v>
      </c>
      <c r="P33">
        <f>ROUND(O33/100*I33,2)</f>
        <v>0</v>
      </c>
    </row>
    <row r="34" ht="12.55">
      <c r="E34" s="11" t="s">
        <v>341</v>
      </c>
    </row>
    <row r="35" ht="25.1">
      <c r="E35" s="11" t="s">
        <v>342</v>
      </c>
    </row>
    <row r="36" spans="1:16" ht="25.1">
      <c r="A36" s="5">
        <v>8</v>
      </c>
      <c r="B36" s="5" t="s">
        <v>42</v>
      </c>
      <c r="C36" s="5" t="s">
        <v>343</v>
      </c>
      <c r="D36" s="5" t="s">
        <v>44</v>
      </c>
      <c r="E36" s="5" t="s">
        <v>344</v>
      </c>
      <c r="F36" s="5" t="s">
        <v>46</v>
      </c>
      <c r="G36" s="7">
        <v>2</v>
      </c>
      <c r="H36" s="10"/>
      <c r="I36" s="9">
        <f>ROUND((H36*G36),2)</f>
        <v>0</v>
      </c>
      <c r="O36">
        <f>rekapitulace!H6</f>
        <v>21</v>
      </c>
      <c r="P36">
        <f>ROUND(O36/100*I36,2)</f>
        <v>0</v>
      </c>
    </row>
    <row r="37" ht="12.55">
      <c r="E37" s="11" t="s">
        <v>345</v>
      </c>
    </row>
    <row r="38" ht="50.25">
      <c r="E38" s="11" t="s">
        <v>333</v>
      </c>
    </row>
    <row r="39" spans="1:16" ht="12.55">
      <c r="A39" s="5">
        <v>9</v>
      </c>
      <c r="B39" s="5" t="s">
        <v>42</v>
      </c>
      <c r="C39" s="5" t="s">
        <v>346</v>
      </c>
      <c r="D39" s="5" t="s">
        <v>44</v>
      </c>
      <c r="E39" s="5" t="s">
        <v>347</v>
      </c>
      <c r="F39" s="5" t="s">
        <v>46</v>
      </c>
      <c r="G39" s="7">
        <v>2</v>
      </c>
      <c r="H39" s="10"/>
      <c r="I39" s="9">
        <f>ROUND((H39*G39),2)</f>
        <v>0</v>
      </c>
      <c r="O39">
        <f>rekapitulace!H6</f>
        <v>21</v>
      </c>
      <c r="P39">
        <f>ROUND(O39/100*I39,2)</f>
        <v>0</v>
      </c>
    </row>
    <row r="40" ht="12.55">
      <c r="E40" s="11" t="s">
        <v>348</v>
      </c>
    </row>
    <row r="41" ht="25.1">
      <c r="E41" s="11" t="s">
        <v>337</v>
      </c>
    </row>
    <row r="42" spans="1:16" ht="12.55">
      <c r="A42" s="5">
        <v>10</v>
      </c>
      <c r="B42" s="5" t="s">
        <v>42</v>
      </c>
      <c r="C42" s="5" t="s">
        <v>349</v>
      </c>
      <c r="D42" s="5" t="s">
        <v>44</v>
      </c>
      <c r="E42" s="5" t="s">
        <v>350</v>
      </c>
      <c r="F42" s="5" t="s">
        <v>340</v>
      </c>
      <c r="G42" s="7">
        <v>240</v>
      </c>
      <c r="H42" s="10"/>
      <c r="I42" s="9">
        <f>ROUND((H42*G42),2)</f>
        <v>0</v>
      </c>
      <c r="O42">
        <f>rekapitulace!H6</f>
        <v>21</v>
      </c>
      <c r="P42">
        <f>ROUND(O42/100*I42,2)</f>
        <v>0</v>
      </c>
    </row>
    <row r="43" ht="12.55">
      <c r="E43" s="11" t="s">
        <v>351</v>
      </c>
    </row>
    <row r="44" ht="25.1">
      <c r="E44" s="11" t="s">
        <v>342</v>
      </c>
    </row>
    <row r="45" spans="1:16" ht="12.55">
      <c r="A45" s="5">
        <v>11</v>
      </c>
      <c r="B45" s="5" t="s">
        <v>42</v>
      </c>
      <c r="C45" s="5" t="s">
        <v>352</v>
      </c>
      <c r="D45" s="5" t="s">
        <v>44</v>
      </c>
      <c r="E45" s="5" t="s">
        <v>353</v>
      </c>
      <c r="F45" s="5" t="s">
        <v>46</v>
      </c>
      <c r="G45" s="7">
        <v>2</v>
      </c>
      <c r="H45" s="10"/>
      <c r="I45" s="9">
        <f>ROUND((H45*G45),2)</f>
        <v>0</v>
      </c>
      <c r="O45">
        <f>rekapitulace!H6</f>
        <v>21</v>
      </c>
      <c r="P45">
        <f>ROUND(O45/100*I45,2)</f>
        <v>0</v>
      </c>
    </row>
    <row r="46" ht="12.55">
      <c r="E46" s="11" t="s">
        <v>354</v>
      </c>
    </row>
    <row r="47" ht="75.3">
      <c r="E47" s="11" t="s">
        <v>355</v>
      </c>
    </row>
    <row r="48" spans="1:16" ht="12.55">
      <c r="A48" s="5">
        <v>12</v>
      </c>
      <c r="B48" s="5" t="s">
        <v>42</v>
      </c>
      <c r="C48" s="5" t="s">
        <v>356</v>
      </c>
      <c r="D48" s="5" t="s">
        <v>44</v>
      </c>
      <c r="E48" s="5" t="s">
        <v>357</v>
      </c>
      <c r="F48" s="5" t="s">
        <v>46</v>
      </c>
      <c r="G48" s="7">
        <v>2</v>
      </c>
      <c r="H48" s="10"/>
      <c r="I48" s="9">
        <f>ROUND((H48*G48),2)</f>
        <v>0</v>
      </c>
      <c r="O48">
        <f>rekapitulace!H6</f>
        <v>21</v>
      </c>
      <c r="P48">
        <f>ROUND(O48/100*I48,2)</f>
        <v>0</v>
      </c>
    </row>
    <row r="49" ht="12.55">
      <c r="E49" s="11" t="s">
        <v>358</v>
      </c>
    </row>
    <row r="50" ht="25.1">
      <c r="E50" s="11" t="s">
        <v>359</v>
      </c>
    </row>
    <row r="51" spans="1:16" ht="12.55">
      <c r="A51" s="5">
        <v>13</v>
      </c>
      <c r="B51" s="5" t="s">
        <v>42</v>
      </c>
      <c r="C51" s="5" t="s">
        <v>360</v>
      </c>
      <c r="D51" s="5" t="s">
        <v>44</v>
      </c>
      <c r="E51" s="5" t="s">
        <v>361</v>
      </c>
      <c r="F51" s="5" t="s">
        <v>340</v>
      </c>
      <c r="G51" s="7">
        <v>240</v>
      </c>
      <c r="H51" s="10"/>
      <c r="I51" s="9">
        <f>ROUND((H51*G51),2)</f>
        <v>0</v>
      </c>
      <c r="O51">
        <f>rekapitulace!H6</f>
        <v>21</v>
      </c>
      <c r="P51">
        <f>ROUND(O51/100*I51,2)</f>
        <v>0</v>
      </c>
    </row>
    <row r="52" ht="12.55">
      <c r="E52" s="11" t="s">
        <v>362</v>
      </c>
    </row>
    <row r="53" ht="25.1">
      <c r="E53" s="11" t="s">
        <v>363</v>
      </c>
    </row>
    <row r="54" spans="1:16" ht="25.1">
      <c r="A54" s="5">
        <v>14</v>
      </c>
      <c r="B54" s="5" t="s">
        <v>42</v>
      </c>
      <c r="C54" s="5" t="s">
        <v>364</v>
      </c>
      <c r="D54" s="5" t="s">
        <v>44</v>
      </c>
      <c r="E54" s="5" t="s">
        <v>365</v>
      </c>
      <c r="F54" s="5" t="s">
        <v>46</v>
      </c>
      <c r="G54" s="7">
        <v>8</v>
      </c>
      <c r="H54" s="10"/>
      <c r="I54" s="9">
        <f>ROUND((H54*G54),2)</f>
        <v>0</v>
      </c>
      <c r="O54">
        <f>rekapitulace!H6</f>
        <v>21</v>
      </c>
      <c r="P54">
        <f>ROUND(O54/100*I54,2)</f>
        <v>0</v>
      </c>
    </row>
    <row r="55" ht="12.55">
      <c r="E55" s="11" t="s">
        <v>366</v>
      </c>
    </row>
    <row r="56" ht="62.75">
      <c r="E56" s="11" t="s">
        <v>367</v>
      </c>
    </row>
    <row r="57" spans="1:16" ht="12.55">
      <c r="A57" s="5">
        <v>15</v>
      </c>
      <c r="B57" s="5" t="s">
        <v>42</v>
      </c>
      <c r="C57" s="5" t="s">
        <v>368</v>
      </c>
      <c r="D57" s="5" t="s">
        <v>44</v>
      </c>
      <c r="E57" s="5" t="s">
        <v>369</v>
      </c>
      <c r="F57" s="5" t="s">
        <v>46</v>
      </c>
      <c r="G57" s="7">
        <v>8</v>
      </c>
      <c r="H57" s="10"/>
      <c r="I57" s="9">
        <f>ROUND((H57*G57),2)</f>
        <v>0</v>
      </c>
      <c r="O57">
        <f>rekapitulace!H6</f>
        <v>21</v>
      </c>
      <c r="P57">
        <f>ROUND(O57/100*I57,2)</f>
        <v>0</v>
      </c>
    </row>
    <row r="58" ht="12.55">
      <c r="E58" s="11" t="s">
        <v>370</v>
      </c>
    </row>
    <row r="59" ht="25.1">
      <c r="E59" s="11" t="s">
        <v>359</v>
      </c>
    </row>
    <row r="60" spans="1:16" ht="12.55">
      <c r="A60" s="5">
        <v>16</v>
      </c>
      <c r="B60" s="5" t="s">
        <v>42</v>
      </c>
      <c r="C60" s="5" t="s">
        <v>371</v>
      </c>
      <c r="D60" s="5" t="s">
        <v>44</v>
      </c>
      <c r="E60" s="5" t="s">
        <v>372</v>
      </c>
      <c r="F60" s="5" t="s">
        <v>340</v>
      </c>
      <c r="G60" s="7">
        <v>960</v>
      </c>
      <c r="H60" s="10"/>
      <c r="I60" s="9">
        <f>ROUND((H60*G60),2)</f>
        <v>0</v>
      </c>
      <c r="O60">
        <f>rekapitulace!H6</f>
        <v>21</v>
      </c>
      <c r="P60">
        <f>ROUND(O60/100*I60,2)</f>
        <v>0</v>
      </c>
    </row>
    <row r="61" ht="12.55">
      <c r="E61" s="11" t="s">
        <v>373</v>
      </c>
    </row>
    <row r="62" ht="25.1">
      <c r="E62" s="11" t="s">
        <v>363</v>
      </c>
    </row>
    <row r="63" spans="1:16" ht="12.55">
      <c r="A63" s="5">
        <v>17</v>
      </c>
      <c r="B63" s="5" t="s">
        <v>42</v>
      </c>
      <c r="C63" s="5" t="s">
        <v>374</v>
      </c>
      <c r="D63" s="5" t="s">
        <v>44</v>
      </c>
      <c r="E63" s="5" t="s">
        <v>375</v>
      </c>
      <c r="F63" s="5" t="s">
        <v>157</v>
      </c>
      <c r="G63" s="7">
        <v>20</v>
      </c>
      <c r="H63" s="10"/>
      <c r="I63" s="9">
        <f>ROUND((H63*G63),2)</f>
        <v>0</v>
      </c>
      <c r="O63">
        <f>rekapitulace!H6</f>
        <v>21</v>
      </c>
      <c r="P63">
        <f>ROUND(O63/100*I63,2)</f>
        <v>0</v>
      </c>
    </row>
    <row r="64" ht="12.55">
      <c r="E64" s="11" t="s">
        <v>376</v>
      </c>
    </row>
    <row r="65" ht="62.75">
      <c r="E65" s="11" t="s">
        <v>367</v>
      </c>
    </row>
    <row r="66" spans="1:16" ht="12.55">
      <c r="A66" s="5">
        <v>18</v>
      </c>
      <c r="B66" s="5" t="s">
        <v>42</v>
      </c>
      <c r="C66" s="5" t="s">
        <v>377</v>
      </c>
      <c r="D66" s="5" t="s">
        <v>44</v>
      </c>
      <c r="E66" s="5" t="s">
        <v>378</v>
      </c>
      <c r="F66" s="5" t="s">
        <v>157</v>
      </c>
      <c r="G66" s="7">
        <v>20</v>
      </c>
      <c r="H66" s="10"/>
      <c r="I66" s="9">
        <f>ROUND((H66*G66),2)</f>
        <v>0</v>
      </c>
      <c r="O66">
        <f>rekapitulace!H6</f>
        <v>21</v>
      </c>
      <c r="P66">
        <f>ROUND(O66/100*I66,2)</f>
        <v>0</v>
      </c>
    </row>
    <row r="67" ht="12.55">
      <c r="E67" s="11" t="s">
        <v>379</v>
      </c>
    </row>
    <row r="68" ht="25.1">
      <c r="E68" s="11" t="s">
        <v>359</v>
      </c>
    </row>
    <row r="69" spans="1:16" ht="12.55">
      <c r="A69" s="5">
        <v>19</v>
      </c>
      <c r="B69" s="5" t="s">
        <v>42</v>
      </c>
      <c r="C69" s="5" t="s">
        <v>380</v>
      </c>
      <c r="D69" s="5" t="s">
        <v>44</v>
      </c>
      <c r="E69" s="5" t="s">
        <v>381</v>
      </c>
      <c r="F69" s="5" t="s">
        <v>382</v>
      </c>
      <c r="G69" s="7">
        <v>2400</v>
      </c>
      <c r="H69" s="10"/>
      <c r="I69" s="9">
        <f>ROUND((H69*G69),2)</f>
        <v>0</v>
      </c>
      <c r="O69">
        <f>rekapitulace!H6</f>
        <v>21</v>
      </c>
      <c r="P69">
        <f>ROUND(O69/100*I69,2)</f>
        <v>0</v>
      </c>
    </row>
    <row r="70" ht="12.55">
      <c r="E70" s="11" t="s">
        <v>383</v>
      </c>
    </row>
    <row r="71" ht="25.1">
      <c r="E71" s="11" t="s">
        <v>384</v>
      </c>
    </row>
    <row r="72" spans="1:16" ht="13.25" customHeight="1">
      <c r="A72" s="12"/>
      <c r="B72" s="12"/>
      <c r="C72" s="12" t="s">
        <v>39</v>
      </c>
      <c r="D72" s="12"/>
      <c r="E72" s="12" t="s">
        <v>206</v>
      </c>
      <c r="F72" s="12"/>
      <c r="G72" s="12"/>
      <c r="H72" s="12"/>
      <c r="I72" s="12">
        <f>SUM(I24:I71)</f>
        <v>0</v>
      </c>
      <c r="P72">
        <f>SUM(P24:P71)</f>
        <v>0</v>
      </c>
    </row>
    <row r="74" spans="1:16" ht="13.25" customHeight="1">
      <c r="A74" s="12"/>
      <c r="B74" s="12"/>
      <c r="C74" s="12"/>
      <c r="D74" s="12"/>
      <c r="E74" s="12" t="s">
        <v>67</v>
      </c>
      <c r="F74" s="12"/>
      <c r="G74" s="12"/>
      <c r="H74" s="12"/>
      <c r="I74" s="12">
        <f>+I21+I72</f>
        <v>0</v>
      </c>
      <c r="P74">
        <f>+P21+P72</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45"/>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385</v>
      </c>
      <c r="D5" s="4"/>
      <c r="E5" s="4" t="s">
        <v>386</v>
      </c>
    </row>
    <row r="6" spans="1:5" ht="13.25" customHeight="1">
      <c r="A6" t="s">
        <v>13</v>
      </c>
      <c r="C6" s="4" t="s">
        <v>387</v>
      </c>
      <c r="D6" s="4"/>
      <c r="E6" s="4" t="s">
        <v>388</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25.1">
      <c r="A12" s="5">
        <v>1</v>
      </c>
      <c r="B12" s="5" t="s">
        <v>42</v>
      </c>
      <c r="C12" s="5" t="s">
        <v>77</v>
      </c>
      <c r="D12" s="5" t="s">
        <v>44</v>
      </c>
      <c r="E12" s="5" t="s">
        <v>78</v>
      </c>
      <c r="F12" s="5" t="s">
        <v>79</v>
      </c>
      <c r="G12" s="7">
        <v>1051.23</v>
      </c>
      <c r="H12" s="10"/>
      <c r="I12" s="9">
        <f>ROUND((H12*G12),2)</f>
        <v>0</v>
      </c>
      <c r="O12">
        <f>rekapitulace!H6</f>
        <v>21</v>
      </c>
      <c r="P12">
        <f>ROUND(O12/100*I12,2)</f>
        <v>0</v>
      </c>
    </row>
    <row r="13" ht="37.65">
      <c r="E13" s="11" t="s">
        <v>389</v>
      </c>
    </row>
    <row r="14" ht="12.55">
      <c r="E14" s="11" t="s">
        <v>81</v>
      </c>
    </row>
    <row r="15" spans="1:16" ht="25.1">
      <c r="A15" s="5">
        <v>2</v>
      </c>
      <c r="B15" s="5" t="s">
        <v>42</v>
      </c>
      <c r="C15" s="5" t="s">
        <v>77</v>
      </c>
      <c r="D15" s="5" t="s">
        <v>390</v>
      </c>
      <c r="E15" s="5" t="s">
        <v>391</v>
      </c>
      <c r="F15" s="5" t="s">
        <v>79</v>
      </c>
      <c r="G15" s="7">
        <v>66.24</v>
      </c>
      <c r="H15" s="10"/>
      <c r="I15" s="9">
        <f>ROUND((H15*G15),2)</f>
        <v>0</v>
      </c>
      <c r="O15">
        <f>rekapitulace!H6</f>
        <v>21</v>
      </c>
      <c r="P15">
        <f>ROUND(O15/100*I15,2)</f>
        <v>0</v>
      </c>
    </row>
    <row r="16" ht="12.55">
      <c r="E16" s="11" t="s">
        <v>392</v>
      </c>
    </row>
    <row r="17" ht="12.55">
      <c r="E17" s="11" t="s">
        <v>81</v>
      </c>
    </row>
    <row r="18" spans="1:16" ht="25.1">
      <c r="A18" s="5">
        <v>3</v>
      </c>
      <c r="B18" s="5" t="s">
        <v>42</v>
      </c>
      <c r="C18" s="5" t="s">
        <v>77</v>
      </c>
      <c r="D18" s="5" t="s">
        <v>393</v>
      </c>
      <c r="E18" s="5" t="s">
        <v>394</v>
      </c>
      <c r="F18" s="5" t="s">
        <v>79</v>
      </c>
      <c r="G18" s="7">
        <v>128.16</v>
      </c>
      <c r="H18" s="10"/>
      <c r="I18" s="9">
        <f>ROUND((H18*G18),2)</f>
        <v>0</v>
      </c>
      <c r="O18">
        <f>rekapitulace!H6</f>
        <v>21</v>
      </c>
      <c r="P18">
        <f>ROUND(O18/100*I18,2)</f>
        <v>0</v>
      </c>
    </row>
    <row r="19" ht="12.55">
      <c r="E19" s="11" t="s">
        <v>395</v>
      </c>
    </row>
    <row r="20" ht="12.55">
      <c r="E20" s="11" t="s">
        <v>81</v>
      </c>
    </row>
    <row r="21" spans="1:16" ht="25.1">
      <c r="A21" s="5">
        <v>4</v>
      </c>
      <c r="B21" s="5" t="s">
        <v>42</v>
      </c>
      <c r="C21" s="5" t="s">
        <v>77</v>
      </c>
      <c r="D21" s="5" t="s">
        <v>85</v>
      </c>
      <c r="E21" s="5" t="s">
        <v>86</v>
      </c>
      <c r="F21" s="5" t="s">
        <v>79</v>
      </c>
      <c r="G21" s="7">
        <v>27.72</v>
      </c>
      <c r="H21" s="10"/>
      <c r="I21" s="9">
        <f>ROUND((H21*G21),2)</f>
        <v>0</v>
      </c>
      <c r="O21">
        <f>rekapitulace!H6</f>
        <v>21</v>
      </c>
      <c r="P21">
        <f>ROUND(O21/100*I21,2)</f>
        <v>0</v>
      </c>
    </row>
    <row r="22" ht="12.55">
      <c r="E22" s="11" t="s">
        <v>396</v>
      </c>
    </row>
    <row r="23" ht="12.55">
      <c r="E23" s="11" t="s">
        <v>81</v>
      </c>
    </row>
    <row r="24" spans="1:16" ht="50.25">
      <c r="A24" s="5">
        <v>5</v>
      </c>
      <c r="B24" s="5" t="s">
        <v>42</v>
      </c>
      <c r="C24" s="5" t="s">
        <v>88</v>
      </c>
      <c r="D24" s="5" t="s">
        <v>397</v>
      </c>
      <c r="E24" s="5" t="s">
        <v>398</v>
      </c>
      <c r="F24" s="5" t="s">
        <v>90</v>
      </c>
      <c r="G24" s="7">
        <v>24.359</v>
      </c>
      <c r="H24" s="10"/>
      <c r="I24" s="9">
        <f>ROUND((H24*G24),2)</f>
        <v>0</v>
      </c>
      <c r="O24">
        <f>rekapitulace!H6</f>
        <v>21</v>
      </c>
      <c r="P24">
        <f>ROUND(O24/100*I24,2)</f>
        <v>0</v>
      </c>
    </row>
    <row r="25" ht="12.55">
      <c r="E25" s="11" t="s">
        <v>399</v>
      </c>
    </row>
    <row r="26" ht="25.1">
      <c r="E26" s="11" t="s">
        <v>92</v>
      </c>
    </row>
    <row r="27" spans="1:16" ht="25.1">
      <c r="A27" s="5">
        <v>6</v>
      </c>
      <c r="B27" s="5" t="s">
        <v>42</v>
      </c>
      <c r="C27" s="5" t="s">
        <v>93</v>
      </c>
      <c r="D27" s="5" t="s">
        <v>44</v>
      </c>
      <c r="E27" s="5" t="s">
        <v>94</v>
      </c>
      <c r="F27" s="5" t="s">
        <v>90</v>
      </c>
      <c r="G27" s="7">
        <v>18.48</v>
      </c>
      <c r="H27" s="10"/>
      <c r="I27" s="9">
        <f>ROUND((H27*G27),2)</f>
        <v>0</v>
      </c>
      <c r="O27">
        <f>rekapitulace!H6</f>
        <v>21</v>
      </c>
      <c r="P27">
        <f>ROUND(O27/100*I27,2)</f>
        <v>0</v>
      </c>
    </row>
    <row r="28" ht="12.55">
      <c r="E28" s="11" t="s">
        <v>400</v>
      </c>
    </row>
    <row r="29" ht="25.1">
      <c r="E29" s="11" t="s">
        <v>92</v>
      </c>
    </row>
    <row r="30" spans="1:16" ht="13.25" customHeight="1">
      <c r="A30" s="12"/>
      <c r="B30" s="12"/>
      <c r="C30" s="12" t="s">
        <v>41</v>
      </c>
      <c r="D30" s="12"/>
      <c r="E30" s="12" t="s">
        <v>40</v>
      </c>
      <c r="F30" s="12"/>
      <c r="G30" s="12"/>
      <c r="H30" s="12"/>
      <c r="I30" s="12">
        <f>SUM(I12:I29)</f>
        <v>0</v>
      </c>
      <c r="P30">
        <f>SUM(P12:P29)</f>
        <v>0</v>
      </c>
    </row>
    <row r="32" spans="1:9" ht="13.25" customHeight="1">
      <c r="A32" s="6"/>
      <c r="B32" s="6"/>
      <c r="C32" s="6" t="s">
        <v>21</v>
      </c>
      <c r="D32" s="6"/>
      <c r="E32" s="6" t="s">
        <v>96</v>
      </c>
      <c r="F32" s="6"/>
      <c r="G32" s="8"/>
      <c r="H32" s="6"/>
      <c r="I32" s="8"/>
    </row>
    <row r="33" spans="1:16" ht="12.55">
      <c r="A33" s="5">
        <v>7</v>
      </c>
      <c r="B33" s="5" t="s">
        <v>42</v>
      </c>
      <c r="C33" s="5" t="s">
        <v>101</v>
      </c>
      <c r="D33" s="5" t="s">
        <v>44</v>
      </c>
      <c r="E33" s="5" t="s">
        <v>401</v>
      </c>
      <c r="F33" s="5" t="s">
        <v>90</v>
      </c>
      <c r="G33" s="7">
        <v>11.55</v>
      </c>
      <c r="H33" s="10"/>
      <c r="I33" s="9">
        <f>ROUND((H33*G33),2)</f>
        <v>0</v>
      </c>
      <c r="O33">
        <f>rekapitulace!H6</f>
        <v>21</v>
      </c>
      <c r="P33">
        <f>ROUND(O33/100*I33,2)</f>
        <v>0</v>
      </c>
    </row>
    <row r="34" ht="25.1">
      <c r="E34" s="11" t="s">
        <v>402</v>
      </c>
    </row>
    <row r="35" ht="50.25">
      <c r="E35" s="11" t="s">
        <v>100</v>
      </c>
    </row>
    <row r="36" spans="1:16" ht="25.1">
      <c r="A36" s="5">
        <v>8</v>
      </c>
      <c r="B36" s="5" t="s">
        <v>42</v>
      </c>
      <c r="C36" s="5" t="s">
        <v>108</v>
      </c>
      <c r="D36" s="5" t="s">
        <v>44</v>
      </c>
      <c r="E36" s="5" t="s">
        <v>109</v>
      </c>
      <c r="F36" s="5" t="s">
        <v>90</v>
      </c>
      <c r="G36" s="7">
        <v>521.615</v>
      </c>
      <c r="H36" s="10"/>
      <c r="I36" s="9">
        <f>ROUND((H36*G36),2)</f>
        <v>0</v>
      </c>
      <c r="O36">
        <f>rekapitulace!H6</f>
        <v>21</v>
      </c>
      <c r="P36">
        <f>ROUND(O36/100*I36,2)</f>
        <v>0</v>
      </c>
    </row>
    <row r="37" ht="37.65">
      <c r="E37" s="11" t="s">
        <v>403</v>
      </c>
    </row>
    <row r="38" ht="301.1">
      <c r="E38" s="11" t="s">
        <v>111</v>
      </c>
    </row>
    <row r="39" spans="1:16" ht="25.1">
      <c r="A39" s="5">
        <v>9</v>
      </c>
      <c r="B39" s="5" t="s">
        <v>42</v>
      </c>
      <c r="C39" s="5" t="s">
        <v>108</v>
      </c>
      <c r="D39" s="5" t="s">
        <v>82</v>
      </c>
      <c r="E39" s="5" t="s">
        <v>404</v>
      </c>
      <c r="F39" s="5" t="s">
        <v>90</v>
      </c>
      <c r="G39" s="7">
        <v>243.585</v>
      </c>
      <c r="H39" s="10"/>
      <c r="I39" s="9">
        <f>ROUND((H39*G39),2)</f>
        <v>0</v>
      </c>
      <c r="O39">
        <f>rekapitulace!H6</f>
        <v>21</v>
      </c>
      <c r="P39">
        <f>ROUND(O39/100*I39,2)</f>
        <v>0</v>
      </c>
    </row>
    <row r="40" ht="37.65">
      <c r="E40" s="11" t="s">
        <v>405</v>
      </c>
    </row>
    <row r="41" ht="301.1">
      <c r="E41" s="11" t="s">
        <v>111</v>
      </c>
    </row>
    <row r="42" spans="1:16" ht="25.1">
      <c r="A42" s="5">
        <v>10</v>
      </c>
      <c r="B42" s="5" t="s">
        <v>42</v>
      </c>
      <c r="C42" s="5" t="s">
        <v>108</v>
      </c>
      <c r="D42" s="5" t="s">
        <v>112</v>
      </c>
      <c r="E42" s="5" t="s">
        <v>113</v>
      </c>
      <c r="F42" s="5" t="s">
        <v>90</v>
      </c>
      <c r="G42" s="7">
        <v>18.48</v>
      </c>
      <c r="H42" s="10"/>
      <c r="I42" s="9">
        <f>ROUND((H42*G42),2)</f>
        <v>0</v>
      </c>
      <c r="O42">
        <f>rekapitulace!H6</f>
        <v>21</v>
      </c>
      <c r="P42">
        <f>ROUND(O42/100*I42,2)</f>
        <v>0</v>
      </c>
    </row>
    <row r="43" ht="12.55">
      <c r="E43" s="11" t="s">
        <v>406</v>
      </c>
    </row>
    <row r="44" ht="301.1">
      <c r="E44" s="11" t="s">
        <v>111</v>
      </c>
    </row>
    <row r="45" spans="1:16" ht="50.25">
      <c r="A45" s="5">
        <v>11</v>
      </c>
      <c r="B45" s="5" t="s">
        <v>42</v>
      </c>
      <c r="C45" s="5" t="s">
        <v>108</v>
      </c>
      <c r="D45" s="5" t="s">
        <v>397</v>
      </c>
      <c r="E45" s="5" t="s">
        <v>407</v>
      </c>
      <c r="F45" s="5" t="s">
        <v>90</v>
      </c>
      <c r="G45" s="7">
        <v>24.359</v>
      </c>
      <c r="H45" s="10"/>
      <c r="I45" s="9">
        <f>ROUND((H45*G45),2)</f>
        <v>0</v>
      </c>
      <c r="O45">
        <f>rekapitulace!H6</f>
        <v>21</v>
      </c>
      <c r="P45">
        <f>ROUND(O45/100*I45,2)</f>
        <v>0</v>
      </c>
    </row>
    <row r="46" ht="12.55">
      <c r="E46" s="11" t="s">
        <v>399</v>
      </c>
    </row>
    <row r="47" ht="301.1">
      <c r="E47" s="11" t="s">
        <v>111</v>
      </c>
    </row>
    <row r="48" spans="1:16" ht="37.65">
      <c r="A48" s="5">
        <v>12</v>
      </c>
      <c r="B48" s="5" t="s">
        <v>42</v>
      </c>
      <c r="C48" s="5" t="s">
        <v>408</v>
      </c>
      <c r="D48" s="5" t="s">
        <v>82</v>
      </c>
      <c r="E48" s="5" t="s">
        <v>409</v>
      </c>
      <c r="F48" s="5" t="s">
        <v>90</v>
      </c>
      <c r="G48" s="7">
        <v>753.2</v>
      </c>
      <c r="H48" s="10"/>
      <c r="I48" s="9">
        <f>ROUND((H48*G48),2)</f>
        <v>0</v>
      </c>
      <c r="O48">
        <f>rekapitulace!H6</f>
        <v>21</v>
      </c>
      <c r="P48">
        <f>ROUND(O48/100*I48,2)</f>
        <v>0</v>
      </c>
    </row>
    <row r="49" ht="12.55">
      <c r="E49" s="11" t="s">
        <v>410</v>
      </c>
    </row>
    <row r="50" ht="313.65">
      <c r="E50" s="11" t="s">
        <v>411</v>
      </c>
    </row>
    <row r="51" spans="1:16" ht="12.55">
      <c r="A51" s="5">
        <v>13</v>
      </c>
      <c r="B51" s="5" t="s">
        <v>42</v>
      </c>
      <c r="C51" s="5" t="s">
        <v>412</v>
      </c>
      <c r="D51" s="5" t="s">
        <v>44</v>
      </c>
      <c r="E51" s="5" t="s">
        <v>413</v>
      </c>
      <c r="F51" s="5" t="s">
        <v>90</v>
      </c>
      <c r="G51" s="7">
        <v>63.585</v>
      </c>
      <c r="H51" s="10"/>
      <c r="I51" s="9">
        <f>ROUND((H51*G51),2)</f>
        <v>0</v>
      </c>
      <c r="O51">
        <f>rekapitulace!H6</f>
        <v>21</v>
      </c>
      <c r="P51">
        <f>ROUND(O51/100*I51,2)</f>
        <v>0</v>
      </c>
    </row>
    <row r="52" ht="12.55">
      <c r="E52" s="11" t="s">
        <v>414</v>
      </c>
    </row>
    <row r="53" ht="250.95">
      <c r="E53" s="11" t="s">
        <v>415</v>
      </c>
    </row>
    <row r="54" spans="1:16" ht="12.55">
      <c r="A54" s="5">
        <v>14</v>
      </c>
      <c r="B54" s="5" t="s">
        <v>42</v>
      </c>
      <c r="C54" s="5" t="s">
        <v>123</v>
      </c>
      <c r="D54" s="5" t="s">
        <v>44</v>
      </c>
      <c r="E54" s="5" t="s">
        <v>124</v>
      </c>
      <c r="F54" s="5" t="s">
        <v>90</v>
      </c>
      <c r="G54" s="7">
        <v>1274.815</v>
      </c>
      <c r="H54" s="10"/>
      <c r="I54" s="9">
        <f>ROUND((H54*G54),2)</f>
        <v>0</v>
      </c>
      <c r="O54">
        <f>rekapitulace!H6</f>
        <v>21</v>
      </c>
      <c r="P54">
        <f>ROUND(O54/100*I54,2)</f>
        <v>0</v>
      </c>
    </row>
    <row r="55" ht="37.65">
      <c r="E55" s="11" t="s">
        <v>416</v>
      </c>
    </row>
    <row r="56" ht="175.65">
      <c r="E56" s="11" t="s">
        <v>126</v>
      </c>
    </row>
    <row r="57" spans="1:16" ht="12.55">
      <c r="A57" s="5">
        <v>15</v>
      </c>
      <c r="B57" s="5" t="s">
        <v>42</v>
      </c>
      <c r="C57" s="5" t="s">
        <v>417</v>
      </c>
      <c r="D57" s="5" t="s">
        <v>44</v>
      </c>
      <c r="E57" s="5" t="s">
        <v>418</v>
      </c>
      <c r="F57" s="5" t="s">
        <v>90</v>
      </c>
      <c r="G57" s="7">
        <v>168</v>
      </c>
      <c r="H57" s="10"/>
      <c r="I57" s="9">
        <f>ROUND((H57*G57),2)</f>
        <v>0</v>
      </c>
      <c r="O57">
        <f>rekapitulace!H6</f>
        <v>21</v>
      </c>
      <c r="P57">
        <f>ROUND(O57/100*I57,2)</f>
        <v>0</v>
      </c>
    </row>
    <row r="58" ht="12.55">
      <c r="E58" s="11" t="s">
        <v>419</v>
      </c>
    </row>
    <row r="59" ht="263.45">
      <c r="E59" s="11" t="s">
        <v>420</v>
      </c>
    </row>
    <row r="60" spans="1:16" ht="12.55">
      <c r="A60" s="5">
        <v>16</v>
      </c>
      <c r="B60" s="5" t="s">
        <v>42</v>
      </c>
      <c r="C60" s="5" t="s">
        <v>258</v>
      </c>
      <c r="D60" s="5" t="s">
        <v>44</v>
      </c>
      <c r="E60" s="5" t="s">
        <v>421</v>
      </c>
      <c r="F60" s="5" t="s">
        <v>90</v>
      </c>
      <c r="G60" s="7">
        <v>15</v>
      </c>
      <c r="H60" s="10"/>
      <c r="I60" s="9">
        <f>ROUND((H60*G60),2)</f>
        <v>0</v>
      </c>
      <c r="O60">
        <f>rekapitulace!H6</f>
        <v>21</v>
      </c>
      <c r="P60">
        <f>ROUND(O60/100*I60,2)</f>
        <v>0</v>
      </c>
    </row>
    <row r="61" ht="12.55">
      <c r="E61" s="11" t="s">
        <v>422</v>
      </c>
    </row>
    <row r="62" ht="276">
      <c r="E62" s="11" t="s">
        <v>261</v>
      </c>
    </row>
    <row r="63" spans="1:16" ht="12.55">
      <c r="A63" s="5">
        <v>17</v>
      </c>
      <c r="B63" s="5" t="s">
        <v>42</v>
      </c>
      <c r="C63" s="5" t="s">
        <v>137</v>
      </c>
      <c r="D63" s="5" t="s">
        <v>44</v>
      </c>
      <c r="E63" s="5" t="s">
        <v>138</v>
      </c>
      <c r="F63" s="5" t="s">
        <v>90</v>
      </c>
      <c r="G63" s="7">
        <v>18.48</v>
      </c>
      <c r="H63" s="10"/>
      <c r="I63" s="9">
        <f>ROUND((H63*G63),2)</f>
        <v>0</v>
      </c>
      <c r="O63">
        <f>rekapitulace!H6</f>
        <v>21</v>
      </c>
      <c r="P63">
        <f>ROUND(O63/100*I63,2)</f>
        <v>0</v>
      </c>
    </row>
    <row r="64" ht="37.65">
      <c r="E64" s="11" t="s">
        <v>423</v>
      </c>
    </row>
    <row r="65" ht="37.65">
      <c r="E65" s="11" t="s">
        <v>140</v>
      </c>
    </row>
    <row r="66" spans="1:16" ht="12.55">
      <c r="A66" s="5">
        <v>18</v>
      </c>
      <c r="B66" s="5" t="s">
        <v>42</v>
      </c>
      <c r="C66" s="5" t="s">
        <v>141</v>
      </c>
      <c r="D66" s="5" t="s">
        <v>44</v>
      </c>
      <c r="E66" s="5" t="s">
        <v>142</v>
      </c>
      <c r="F66" s="5" t="s">
        <v>143</v>
      </c>
      <c r="G66" s="7">
        <v>92.4</v>
      </c>
      <c r="H66" s="10"/>
      <c r="I66" s="9">
        <f>ROUND((H66*G66),2)</f>
        <v>0</v>
      </c>
      <c r="O66">
        <f>rekapitulace!H6</f>
        <v>21</v>
      </c>
      <c r="P66">
        <f>ROUND(O66/100*I66,2)</f>
        <v>0</v>
      </c>
    </row>
    <row r="67" ht="12.55">
      <c r="E67" s="11" t="s">
        <v>424</v>
      </c>
    </row>
    <row r="68" ht="25.1">
      <c r="E68" s="11" t="s">
        <v>145</v>
      </c>
    </row>
    <row r="69" spans="1:16" ht="12.55">
      <c r="A69" s="5">
        <v>19</v>
      </c>
      <c r="B69" s="5" t="s">
        <v>42</v>
      </c>
      <c r="C69" s="5" t="s">
        <v>146</v>
      </c>
      <c r="D69" s="5" t="s">
        <v>44</v>
      </c>
      <c r="E69" s="5" t="s">
        <v>147</v>
      </c>
      <c r="F69" s="5" t="s">
        <v>143</v>
      </c>
      <c r="G69" s="7">
        <v>277.2</v>
      </c>
      <c r="H69" s="10"/>
      <c r="I69" s="9">
        <f>ROUND((H69*G69),2)</f>
        <v>0</v>
      </c>
      <c r="O69">
        <f>rekapitulace!H6</f>
        <v>21</v>
      </c>
      <c r="P69">
        <f>ROUND(O69/100*I69,2)</f>
        <v>0</v>
      </c>
    </row>
    <row r="70" ht="25.1">
      <c r="E70" s="11" t="s">
        <v>425</v>
      </c>
    </row>
    <row r="71" ht="25.1">
      <c r="E71" s="11" t="s">
        <v>149</v>
      </c>
    </row>
    <row r="72" spans="1:16" ht="13.25" customHeight="1">
      <c r="A72" s="12"/>
      <c r="B72" s="12"/>
      <c r="C72" s="12" t="s">
        <v>21</v>
      </c>
      <c r="D72" s="12"/>
      <c r="E72" s="12" t="s">
        <v>96</v>
      </c>
      <c r="F72" s="12"/>
      <c r="G72" s="12"/>
      <c r="H72" s="12"/>
      <c r="I72" s="12">
        <f>SUM(I33:I71)</f>
        <v>0</v>
      </c>
      <c r="P72">
        <f>SUM(P33:P71)</f>
        <v>0</v>
      </c>
    </row>
    <row r="74" spans="1:9" ht="13.25" customHeight="1">
      <c r="A74" s="6"/>
      <c r="B74" s="6"/>
      <c r="C74" s="6" t="s">
        <v>32</v>
      </c>
      <c r="D74" s="6"/>
      <c r="E74" s="6" t="s">
        <v>150</v>
      </c>
      <c r="F74" s="6"/>
      <c r="G74" s="8"/>
      <c r="H74" s="6"/>
      <c r="I74" s="8"/>
    </row>
    <row r="75" spans="1:16" ht="12.55">
      <c r="A75" s="5">
        <v>20</v>
      </c>
      <c r="B75" s="5" t="s">
        <v>42</v>
      </c>
      <c r="C75" s="5" t="s">
        <v>426</v>
      </c>
      <c r="D75" s="5" t="s">
        <v>44</v>
      </c>
      <c r="E75" s="5" t="s">
        <v>427</v>
      </c>
      <c r="F75" s="5" t="s">
        <v>90</v>
      </c>
      <c r="G75" s="7">
        <v>14.25</v>
      </c>
      <c r="H75" s="10"/>
      <c r="I75" s="9">
        <f>ROUND((H75*G75),2)</f>
        <v>0</v>
      </c>
      <c r="O75">
        <f>rekapitulace!H6</f>
        <v>21</v>
      </c>
      <c r="P75">
        <f>ROUND(O75/100*I75,2)</f>
        <v>0</v>
      </c>
    </row>
    <row r="76" ht="12.55">
      <c r="E76" s="11" t="s">
        <v>428</v>
      </c>
    </row>
    <row r="77" ht="37.65">
      <c r="E77" s="11" t="s">
        <v>429</v>
      </c>
    </row>
    <row r="78" spans="1:16" ht="12.55">
      <c r="A78" s="5">
        <v>21</v>
      </c>
      <c r="B78" s="5" t="s">
        <v>42</v>
      </c>
      <c r="C78" s="5" t="s">
        <v>430</v>
      </c>
      <c r="D78" s="5" t="s">
        <v>44</v>
      </c>
      <c r="E78" s="5" t="s">
        <v>431</v>
      </c>
      <c r="F78" s="5" t="s">
        <v>90</v>
      </c>
      <c r="G78" s="7">
        <v>1.049</v>
      </c>
      <c r="H78" s="10"/>
      <c r="I78" s="9">
        <f>ROUND((H78*G78),2)</f>
        <v>0</v>
      </c>
      <c r="O78">
        <f>rekapitulace!H6</f>
        <v>21</v>
      </c>
      <c r="P78">
        <f>ROUND(O78/100*I78,2)</f>
        <v>0</v>
      </c>
    </row>
    <row r="79" ht="12.55">
      <c r="E79" s="11" t="s">
        <v>432</v>
      </c>
    </row>
    <row r="80" ht="50.25">
      <c r="E80" s="11" t="s">
        <v>433</v>
      </c>
    </row>
    <row r="81" spans="1:16" ht="12.55">
      <c r="A81" s="5">
        <v>22</v>
      </c>
      <c r="B81" s="5" t="s">
        <v>42</v>
      </c>
      <c r="C81" s="5" t="s">
        <v>434</v>
      </c>
      <c r="D81" s="5" t="s">
        <v>44</v>
      </c>
      <c r="E81" s="5" t="s">
        <v>435</v>
      </c>
      <c r="F81" s="5" t="s">
        <v>90</v>
      </c>
      <c r="G81" s="7">
        <v>0.068</v>
      </c>
      <c r="H81" s="10"/>
      <c r="I81" s="9">
        <f>ROUND((H81*G81),2)</f>
        <v>0</v>
      </c>
      <c r="O81">
        <f>rekapitulace!H6</f>
        <v>21</v>
      </c>
      <c r="P81">
        <f>ROUND(O81/100*I81,2)</f>
        <v>0</v>
      </c>
    </row>
    <row r="82" ht="12.55">
      <c r="E82" s="11" t="s">
        <v>436</v>
      </c>
    </row>
    <row r="83" ht="50.25">
      <c r="E83" s="11" t="s">
        <v>433</v>
      </c>
    </row>
    <row r="84" spans="1:16" ht="12.55">
      <c r="A84" s="5">
        <v>23</v>
      </c>
      <c r="B84" s="5" t="s">
        <v>42</v>
      </c>
      <c r="C84" s="5" t="s">
        <v>437</v>
      </c>
      <c r="D84" s="5" t="s">
        <v>44</v>
      </c>
      <c r="E84" s="5" t="s">
        <v>438</v>
      </c>
      <c r="F84" s="5" t="s">
        <v>143</v>
      </c>
      <c r="G84" s="7">
        <v>80</v>
      </c>
      <c r="H84" s="10"/>
      <c r="I84" s="9">
        <f>ROUND((H84*G84),2)</f>
        <v>0</v>
      </c>
      <c r="O84">
        <f>rekapitulace!H6</f>
        <v>21</v>
      </c>
      <c r="P84">
        <f>ROUND(O84/100*I84,2)</f>
        <v>0</v>
      </c>
    </row>
    <row r="85" ht="12.55">
      <c r="E85" s="11" t="s">
        <v>439</v>
      </c>
    </row>
    <row r="86" ht="326.25">
      <c r="E86" s="11" t="s">
        <v>440</v>
      </c>
    </row>
    <row r="87" spans="1:16" ht="12.55">
      <c r="A87" s="5">
        <v>24</v>
      </c>
      <c r="B87" s="5" t="s">
        <v>42</v>
      </c>
      <c r="C87" s="5" t="s">
        <v>441</v>
      </c>
      <c r="D87" s="5" t="s">
        <v>44</v>
      </c>
      <c r="E87" s="5" t="s">
        <v>442</v>
      </c>
      <c r="F87" s="5" t="s">
        <v>157</v>
      </c>
      <c r="G87" s="7">
        <v>40</v>
      </c>
      <c r="H87" s="10"/>
      <c r="I87" s="9">
        <f>ROUND((H87*G87),2)</f>
        <v>0</v>
      </c>
      <c r="O87">
        <f>rekapitulace!H6</f>
        <v>21</v>
      </c>
      <c r="P87">
        <f>ROUND(O87/100*I87,2)</f>
        <v>0</v>
      </c>
    </row>
    <row r="88" ht="12.55">
      <c r="E88" s="11" t="s">
        <v>443</v>
      </c>
    </row>
    <row r="89" ht="12.55">
      <c r="E89" s="11" t="s">
        <v>444</v>
      </c>
    </row>
    <row r="90" spans="1:16" ht="12.55">
      <c r="A90" s="5">
        <v>25</v>
      </c>
      <c r="B90" s="5" t="s">
        <v>42</v>
      </c>
      <c r="C90" s="5" t="s">
        <v>445</v>
      </c>
      <c r="D90" s="5" t="s">
        <v>44</v>
      </c>
      <c r="E90" s="5" t="s">
        <v>446</v>
      </c>
      <c r="F90" s="5" t="s">
        <v>90</v>
      </c>
      <c r="G90" s="7">
        <v>9.72</v>
      </c>
      <c r="H90" s="10"/>
      <c r="I90" s="9">
        <f>ROUND((H90*G90),2)</f>
        <v>0</v>
      </c>
      <c r="O90">
        <f>rekapitulace!H6</f>
        <v>21</v>
      </c>
      <c r="P90">
        <f>ROUND(O90/100*I90,2)</f>
        <v>0</v>
      </c>
    </row>
    <row r="91" ht="12.55">
      <c r="E91" s="11" t="s">
        <v>447</v>
      </c>
    </row>
    <row r="92" ht="338.75">
      <c r="E92" s="11" t="s">
        <v>448</v>
      </c>
    </row>
    <row r="93" spans="1:16" ht="25.1">
      <c r="A93" s="5">
        <v>26</v>
      </c>
      <c r="B93" s="5" t="s">
        <v>42</v>
      </c>
      <c r="C93" s="5" t="s">
        <v>449</v>
      </c>
      <c r="D93" s="5" t="s">
        <v>44</v>
      </c>
      <c r="E93" s="5" t="s">
        <v>450</v>
      </c>
      <c r="F93" s="5" t="s">
        <v>90</v>
      </c>
      <c r="G93" s="7">
        <v>25.6</v>
      </c>
      <c r="H93" s="10"/>
      <c r="I93" s="9">
        <f>ROUND((H93*G93),2)</f>
        <v>0</v>
      </c>
      <c r="O93">
        <f>rekapitulace!H6</f>
        <v>21</v>
      </c>
      <c r="P93">
        <f>ROUND(O93/100*I93,2)</f>
        <v>0</v>
      </c>
    </row>
    <row r="94" ht="12.55">
      <c r="E94" s="11" t="s">
        <v>451</v>
      </c>
    </row>
    <row r="95" ht="338.75">
      <c r="E95" s="11" t="s">
        <v>452</v>
      </c>
    </row>
    <row r="96" spans="1:16" ht="12.55">
      <c r="A96" s="5">
        <v>27</v>
      </c>
      <c r="B96" s="5" t="s">
        <v>42</v>
      </c>
      <c r="C96" s="5" t="s">
        <v>453</v>
      </c>
      <c r="D96" s="5" t="s">
        <v>44</v>
      </c>
      <c r="E96" s="5" t="s">
        <v>454</v>
      </c>
      <c r="F96" s="5" t="s">
        <v>79</v>
      </c>
      <c r="G96" s="7">
        <v>3.584</v>
      </c>
      <c r="H96" s="10"/>
      <c r="I96" s="9">
        <f>ROUND((H96*G96),2)</f>
        <v>0</v>
      </c>
      <c r="O96">
        <f>rekapitulace!H6</f>
        <v>21</v>
      </c>
      <c r="P96">
        <f>ROUND(O96/100*I96,2)</f>
        <v>0</v>
      </c>
    </row>
    <row r="97" ht="12.55">
      <c r="E97" s="11" t="s">
        <v>455</v>
      </c>
    </row>
    <row r="98" ht="250.95">
      <c r="E98" s="11" t="s">
        <v>456</v>
      </c>
    </row>
    <row r="99" spans="1:16" ht="13.25" customHeight="1">
      <c r="A99" s="12"/>
      <c r="B99" s="12"/>
      <c r="C99" s="12" t="s">
        <v>32</v>
      </c>
      <c r="D99" s="12"/>
      <c r="E99" s="12" t="s">
        <v>150</v>
      </c>
      <c r="F99" s="12"/>
      <c r="G99" s="12"/>
      <c r="H99" s="12"/>
      <c r="I99" s="12">
        <f>SUM(I75:I98)</f>
        <v>0</v>
      </c>
      <c r="P99">
        <f>SUM(P75:P98)</f>
        <v>0</v>
      </c>
    </row>
    <row r="101" spans="1:9" ht="13.25" customHeight="1">
      <c r="A101" s="6"/>
      <c r="B101" s="6"/>
      <c r="C101" s="6" t="s">
        <v>33</v>
      </c>
      <c r="D101" s="6"/>
      <c r="E101" s="6" t="s">
        <v>457</v>
      </c>
      <c r="F101" s="6"/>
      <c r="G101" s="8"/>
      <c r="H101" s="6"/>
      <c r="I101" s="8"/>
    </row>
    <row r="102" spans="1:16" ht="12.55">
      <c r="A102" s="5">
        <v>28</v>
      </c>
      <c r="B102" s="5" t="s">
        <v>42</v>
      </c>
      <c r="C102" s="5" t="s">
        <v>458</v>
      </c>
      <c r="D102" s="5" t="s">
        <v>44</v>
      </c>
      <c r="E102" s="5" t="s">
        <v>459</v>
      </c>
      <c r="F102" s="5" t="s">
        <v>460</v>
      </c>
      <c r="G102" s="7">
        <v>63.12</v>
      </c>
      <c r="H102" s="10"/>
      <c r="I102" s="9">
        <f>ROUND((H102*G102),2)</f>
        <v>0</v>
      </c>
      <c r="O102">
        <f>rekapitulace!H6</f>
        <v>21</v>
      </c>
      <c r="P102">
        <f>ROUND(O102/100*I102,2)</f>
        <v>0</v>
      </c>
    </row>
    <row r="103" ht="12.55">
      <c r="E103" s="11" t="s">
        <v>461</v>
      </c>
    </row>
    <row r="104" ht="25.1">
      <c r="E104" s="11" t="s">
        <v>462</v>
      </c>
    </row>
    <row r="105" spans="1:16" ht="25.1">
      <c r="A105" s="5">
        <v>29</v>
      </c>
      <c r="B105" s="5" t="s">
        <v>42</v>
      </c>
      <c r="C105" s="5" t="s">
        <v>463</v>
      </c>
      <c r="D105" s="5" t="s">
        <v>44</v>
      </c>
      <c r="E105" s="5" t="s">
        <v>464</v>
      </c>
      <c r="F105" s="5" t="s">
        <v>90</v>
      </c>
      <c r="G105" s="7">
        <v>10.56</v>
      </c>
      <c r="H105" s="10"/>
      <c r="I105" s="9">
        <f>ROUND((H105*G105),2)</f>
        <v>0</v>
      </c>
      <c r="O105">
        <f>rekapitulace!H6</f>
        <v>21</v>
      </c>
      <c r="P105">
        <f>ROUND(O105/100*I105,2)</f>
        <v>0</v>
      </c>
    </row>
    <row r="106" ht="12.55">
      <c r="E106" s="11" t="s">
        <v>465</v>
      </c>
    </row>
    <row r="107" ht="351.3">
      <c r="E107" s="11" t="s">
        <v>466</v>
      </c>
    </row>
    <row r="108" spans="1:16" ht="12.55">
      <c r="A108" s="5">
        <v>30</v>
      </c>
      <c r="B108" s="5" t="s">
        <v>42</v>
      </c>
      <c r="C108" s="5" t="s">
        <v>467</v>
      </c>
      <c r="D108" s="5" t="s">
        <v>44</v>
      </c>
      <c r="E108" s="5" t="s">
        <v>468</v>
      </c>
      <c r="F108" s="5" t="s">
        <v>79</v>
      </c>
      <c r="G108" s="7">
        <v>2.112</v>
      </c>
      <c r="H108" s="10"/>
      <c r="I108" s="9">
        <f>ROUND((H108*G108),2)</f>
        <v>0</v>
      </c>
      <c r="O108">
        <f>rekapitulace!H6</f>
        <v>21</v>
      </c>
      <c r="P108">
        <f>ROUND(O108/100*I108,2)</f>
        <v>0</v>
      </c>
    </row>
    <row r="109" ht="12.55">
      <c r="E109" s="11" t="s">
        <v>469</v>
      </c>
    </row>
    <row r="110" ht="238.4">
      <c r="E110" s="11" t="s">
        <v>470</v>
      </c>
    </row>
    <row r="111" spans="1:16" ht="25.1">
      <c r="A111" s="5">
        <v>31</v>
      </c>
      <c r="B111" s="5" t="s">
        <v>42</v>
      </c>
      <c r="C111" s="5" t="s">
        <v>471</v>
      </c>
      <c r="D111" s="5" t="s">
        <v>44</v>
      </c>
      <c r="E111" s="5" t="s">
        <v>472</v>
      </c>
      <c r="F111" s="5" t="s">
        <v>90</v>
      </c>
      <c r="G111" s="7">
        <v>16.2</v>
      </c>
      <c r="H111" s="10"/>
      <c r="I111" s="9">
        <f>ROUND((H111*G111),2)</f>
        <v>0</v>
      </c>
      <c r="O111">
        <f>rekapitulace!H6</f>
        <v>21</v>
      </c>
      <c r="P111">
        <f>ROUND(O111/100*I111,2)</f>
        <v>0</v>
      </c>
    </row>
    <row r="112" ht="12.55">
      <c r="E112" s="11" t="s">
        <v>473</v>
      </c>
    </row>
    <row r="113" ht="50.25">
      <c r="E113" s="11" t="s">
        <v>474</v>
      </c>
    </row>
    <row r="114" spans="1:16" ht="62.75">
      <c r="A114" s="5">
        <v>32</v>
      </c>
      <c r="B114" s="5" t="s">
        <v>42</v>
      </c>
      <c r="C114" s="5" t="s">
        <v>475</v>
      </c>
      <c r="D114" s="5" t="s">
        <v>44</v>
      </c>
      <c r="E114" s="5" t="s">
        <v>476</v>
      </c>
      <c r="F114" s="5" t="s">
        <v>90</v>
      </c>
      <c r="G114" s="7">
        <v>11.34</v>
      </c>
      <c r="H114" s="10"/>
      <c r="I114" s="9">
        <f>ROUND((H114*G114),2)</f>
        <v>0</v>
      </c>
      <c r="O114">
        <f>rekapitulace!H6</f>
        <v>21</v>
      </c>
      <c r="P114">
        <f>ROUND(O114/100*I114,2)</f>
        <v>0</v>
      </c>
    </row>
    <row r="115" ht="25.1">
      <c r="E115" s="11" t="s">
        <v>477</v>
      </c>
    </row>
    <row r="116" ht="25.1">
      <c r="E116" s="11" t="s">
        <v>478</v>
      </c>
    </row>
    <row r="117" spans="1:16" ht="25.1">
      <c r="A117" s="5">
        <v>33</v>
      </c>
      <c r="B117" s="5" t="s">
        <v>42</v>
      </c>
      <c r="C117" s="5" t="s">
        <v>479</v>
      </c>
      <c r="D117" s="5" t="s">
        <v>44</v>
      </c>
      <c r="E117" s="5" t="s">
        <v>480</v>
      </c>
      <c r="F117" s="5" t="s">
        <v>90</v>
      </c>
      <c r="G117" s="7">
        <v>97</v>
      </c>
      <c r="H117" s="10"/>
      <c r="I117" s="9">
        <f>ROUND((H117*G117),2)</f>
        <v>0</v>
      </c>
      <c r="O117">
        <f>rekapitulace!H6</f>
        <v>21</v>
      </c>
      <c r="P117">
        <f>ROUND(O117/100*I117,2)</f>
        <v>0</v>
      </c>
    </row>
    <row r="118" ht="62.75">
      <c r="E118" s="11" t="s">
        <v>481</v>
      </c>
    </row>
    <row r="119" ht="338.75">
      <c r="E119" s="11" t="s">
        <v>482</v>
      </c>
    </row>
    <row r="120" spans="1:16" ht="12.55">
      <c r="A120" s="5">
        <v>34</v>
      </c>
      <c r="B120" s="5" t="s">
        <v>42</v>
      </c>
      <c r="C120" s="5" t="s">
        <v>483</v>
      </c>
      <c r="D120" s="5" t="s">
        <v>44</v>
      </c>
      <c r="E120" s="5" t="s">
        <v>484</v>
      </c>
      <c r="F120" s="5" t="s">
        <v>79</v>
      </c>
      <c r="G120" s="7">
        <v>16.56</v>
      </c>
      <c r="H120" s="10"/>
      <c r="I120" s="9">
        <f>ROUND((H120*G120),2)</f>
        <v>0</v>
      </c>
      <c r="O120">
        <f>rekapitulace!H6</f>
        <v>21</v>
      </c>
      <c r="P120">
        <f>ROUND(O120/100*I120,2)</f>
        <v>0</v>
      </c>
    </row>
    <row r="121" ht="12.55">
      <c r="E121" s="11" t="s">
        <v>485</v>
      </c>
    </row>
    <row r="122" ht="250.95">
      <c r="E122" s="11" t="s">
        <v>456</v>
      </c>
    </row>
    <row r="123" spans="1:16" ht="13.25" customHeight="1">
      <c r="A123" s="12"/>
      <c r="B123" s="12"/>
      <c r="C123" s="12" t="s">
        <v>33</v>
      </c>
      <c r="D123" s="12"/>
      <c r="E123" s="12" t="s">
        <v>457</v>
      </c>
      <c r="F123" s="12"/>
      <c r="G123" s="12"/>
      <c r="H123" s="12"/>
      <c r="I123" s="12">
        <f>SUM(I102:I122)</f>
        <v>0</v>
      </c>
      <c r="P123">
        <f>SUM(P102:P122)</f>
        <v>0</v>
      </c>
    </row>
    <row r="125" spans="1:9" ht="13.25" customHeight="1">
      <c r="A125" s="6"/>
      <c r="B125" s="6"/>
      <c r="C125" s="6" t="s">
        <v>34</v>
      </c>
      <c r="D125" s="6"/>
      <c r="E125" s="6" t="s">
        <v>160</v>
      </c>
      <c r="F125" s="6"/>
      <c r="G125" s="8"/>
      <c r="H125" s="6"/>
      <c r="I125" s="8"/>
    </row>
    <row r="126" spans="1:16" ht="12.55">
      <c r="A126" s="5">
        <v>35</v>
      </c>
      <c r="B126" s="5" t="s">
        <v>42</v>
      </c>
      <c r="C126" s="5" t="s">
        <v>161</v>
      </c>
      <c r="D126" s="5" t="s">
        <v>44</v>
      </c>
      <c r="E126" s="5" t="s">
        <v>486</v>
      </c>
      <c r="F126" s="5" t="s">
        <v>90</v>
      </c>
      <c r="G126" s="7">
        <v>5.46</v>
      </c>
      <c r="H126" s="10"/>
      <c r="I126" s="9">
        <f>ROUND((H126*G126),2)</f>
        <v>0</v>
      </c>
      <c r="O126">
        <f>rekapitulace!H6</f>
        <v>21</v>
      </c>
      <c r="P126">
        <f>ROUND(O126/100*I126,2)</f>
        <v>0</v>
      </c>
    </row>
    <row r="127" ht="75.3">
      <c r="E127" s="11" t="s">
        <v>487</v>
      </c>
    </row>
    <row r="128" ht="338.75">
      <c r="E128" s="11" t="s">
        <v>482</v>
      </c>
    </row>
    <row r="129" spans="1:16" ht="25.1">
      <c r="A129" s="5">
        <v>36</v>
      </c>
      <c r="B129" s="5" t="s">
        <v>42</v>
      </c>
      <c r="C129" s="5" t="s">
        <v>488</v>
      </c>
      <c r="D129" s="5" t="s">
        <v>44</v>
      </c>
      <c r="E129" s="5" t="s">
        <v>489</v>
      </c>
      <c r="F129" s="5" t="s">
        <v>90</v>
      </c>
      <c r="G129" s="7">
        <v>14.708</v>
      </c>
      <c r="H129" s="10"/>
      <c r="I129" s="9">
        <f>ROUND((H129*G129),2)</f>
        <v>0</v>
      </c>
      <c r="O129">
        <f>rekapitulace!H6</f>
        <v>21</v>
      </c>
      <c r="P129">
        <f>ROUND(O129/100*I129,2)</f>
        <v>0</v>
      </c>
    </row>
    <row r="130" ht="50.25">
      <c r="E130" s="11" t="s">
        <v>490</v>
      </c>
    </row>
    <row r="131" ht="338.75">
      <c r="E131" s="11" t="s">
        <v>482</v>
      </c>
    </row>
    <row r="132" spans="1:16" ht="12.55">
      <c r="A132" s="5">
        <v>37</v>
      </c>
      <c r="B132" s="5" t="s">
        <v>42</v>
      </c>
      <c r="C132" s="5" t="s">
        <v>491</v>
      </c>
      <c r="D132" s="5" t="s">
        <v>44</v>
      </c>
      <c r="E132" s="5" t="s">
        <v>492</v>
      </c>
      <c r="F132" s="5" t="s">
        <v>90</v>
      </c>
      <c r="G132" s="7">
        <v>180.5</v>
      </c>
      <c r="H132" s="10"/>
      <c r="I132" s="9">
        <f>ROUND((H132*G132),2)</f>
        <v>0</v>
      </c>
      <c r="O132">
        <f>rekapitulace!H6</f>
        <v>21</v>
      </c>
      <c r="P132">
        <f>ROUND(O132/100*I132,2)</f>
        <v>0</v>
      </c>
    </row>
    <row r="133" ht="12.55">
      <c r="E133" s="11" t="s">
        <v>493</v>
      </c>
    </row>
    <row r="134" ht="37.65">
      <c r="E134" s="11" t="s">
        <v>429</v>
      </c>
    </row>
    <row r="135" spans="1:16" ht="12.55">
      <c r="A135" s="5">
        <v>38</v>
      </c>
      <c r="B135" s="5" t="s">
        <v>42</v>
      </c>
      <c r="C135" s="5" t="s">
        <v>494</v>
      </c>
      <c r="D135" s="5" t="s">
        <v>44</v>
      </c>
      <c r="E135" s="5" t="s">
        <v>495</v>
      </c>
      <c r="F135" s="5" t="s">
        <v>90</v>
      </c>
      <c r="G135" s="7">
        <v>64.5</v>
      </c>
      <c r="H135" s="10"/>
      <c r="I135" s="9">
        <f>ROUND((H135*G135),2)</f>
        <v>0</v>
      </c>
      <c r="O135">
        <f>rekapitulace!H6</f>
        <v>21</v>
      </c>
      <c r="P135">
        <f>ROUND(O135/100*I135,2)</f>
        <v>0</v>
      </c>
    </row>
    <row r="136" ht="12.55">
      <c r="E136" s="11" t="s">
        <v>496</v>
      </c>
    </row>
    <row r="137" ht="37.65">
      <c r="E137" s="11" t="s">
        <v>429</v>
      </c>
    </row>
    <row r="138" spans="1:16" ht="12.55">
      <c r="A138" s="5">
        <v>39</v>
      </c>
      <c r="B138" s="5" t="s">
        <v>42</v>
      </c>
      <c r="C138" s="5" t="s">
        <v>497</v>
      </c>
      <c r="D138" s="5" t="s">
        <v>44</v>
      </c>
      <c r="E138" s="5" t="s">
        <v>498</v>
      </c>
      <c r="F138" s="5" t="s">
        <v>90</v>
      </c>
      <c r="G138" s="7">
        <v>1.92</v>
      </c>
      <c r="H138" s="10"/>
      <c r="I138" s="9">
        <f>ROUND((H138*G138),2)</f>
        <v>0</v>
      </c>
      <c r="O138">
        <f>rekapitulace!H6</f>
        <v>21</v>
      </c>
      <c r="P138">
        <f>ROUND(O138/100*I138,2)</f>
        <v>0</v>
      </c>
    </row>
    <row r="139" ht="37.65">
      <c r="E139" s="11" t="s">
        <v>499</v>
      </c>
    </row>
    <row r="140" ht="100.4">
      <c r="E140" s="11" t="s">
        <v>500</v>
      </c>
    </row>
    <row r="141" spans="1:16" ht="13.25" customHeight="1">
      <c r="A141" s="12"/>
      <c r="B141" s="12"/>
      <c r="C141" s="12" t="s">
        <v>34</v>
      </c>
      <c r="D141" s="12"/>
      <c r="E141" s="12" t="s">
        <v>160</v>
      </c>
      <c r="F141" s="12"/>
      <c r="G141" s="12"/>
      <c r="H141" s="12"/>
      <c r="I141" s="12">
        <f>SUM(I126:I140)</f>
        <v>0</v>
      </c>
      <c r="P141">
        <f>SUM(P126:P140)</f>
        <v>0</v>
      </c>
    </row>
    <row r="143" spans="1:9" ht="13.25" customHeight="1">
      <c r="A143" s="6"/>
      <c r="B143" s="6"/>
      <c r="C143" s="6" t="s">
        <v>35</v>
      </c>
      <c r="D143" s="6"/>
      <c r="E143" s="6" t="s">
        <v>74</v>
      </c>
      <c r="F143" s="6"/>
      <c r="G143" s="8"/>
      <c r="H143" s="6"/>
      <c r="I143" s="8"/>
    </row>
    <row r="144" spans="1:16" ht="25.1">
      <c r="A144" s="5">
        <v>40</v>
      </c>
      <c r="B144" s="5" t="s">
        <v>42</v>
      </c>
      <c r="C144" s="5" t="s">
        <v>176</v>
      </c>
      <c r="D144" s="5" t="s">
        <v>44</v>
      </c>
      <c r="E144" s="5" t="s">
        <v>177</v>
      </c>
      <c r="F144" s="5" t="s">
        <v>143</v>
      </c>
      <c r="G144" s="7">
        <v>84</v>
      </c>
      <c r="H144" s="10"/>
      <c r="I144" s="9">
        <f>ROUND((H144*G144),2)</f>
        <v>0</v>
      </c>
      <c r="O144">
        <f>rekapitulace!H6</f>
        <v>21</v>
      </c>
      <c r="P144">
        <f>ROUND(O144/100*I144,2)</f>
        <v>0</v>
      </c>
    </row>
    <row r="145" ht="12.55">
      <c r="E145" s="11" t="s">
        <v>501</v>
      </c>
    </row>
    <row r="146" ht="50.25">
      <c r="E146" s="11" t="s">
        <v>175</v>
      </c>
    </row>
    <row r="147" spans="1:16" ht="25.1">
      <c r="A147" s="5">
        <v>41</v>
      </c>
      <c r="B147" s="5" t="s">
        <v>42</v>
      </c>
      <c r="C147" s="5" t="s">
        <v>179</v>
      </c>
      <c r="D147" s="5" t="s">
        <v>44</v>
      </c>
      <c r="E147" s="5" t="s">
        <v>180</v>
      </c>
      <c r="F147" s="5" t="s">
        <v>143</v>
      </c>
      <c r="G147" s="7">
        <v>42</v>
      </c>
      <c r="H147" s="10"/>
      <c r="I147" s="9">
        <f>ROUND((H147*G147),2)</f>
        <v>0</v>
      </c>
      <c r="O147">
        <f>rekapitulace!H6</f>
        <v>21</v>
      </c>
      <c r="P147">
        <f>ROUND(O147/100*I147,2)</f>
        <v>0</v>
      </c>
    </row>
    <row r="148" ht="12.55">
      <c r="E148" s="11" t="s">
        <v>502</v>
      </c>
    </row>
    <row r="149" ht="138">
      <c r="E149" s="11" t="s">
        <v>182</v>
      </c>
    </row>
    <row r="150" spans="1:16" ht="25.1">
      <c r="A150" s="5">
        <v>42</v>
      </c>
      <c r="B150" s="5" t="s">
        <v>42</v>
      </c>
      <c r="C150" s="5" t="s">
        <v>183</v>
      </c>
      <c r="D150" s="5" t="s">
        <v>44</v>
      </c>
      <c r="E150" s="5" t="s">
        <v>184</v>
      </c>
      <c r="F150" s="5" t="s">
        <v>143</v>
      </c>
      <c r="G150" s="7">
        <v>42</v>
      </c>
      <c r="H150" s="10"/>
      <c r="I150" s="9">
        <f>ROUND((H150*G150),2)</f>
        <v>0</v>
      </c>
      <c r="O150">
        <f>rekapitulace!H6</f>
        <v>21</v>
      </c>
      <c r="P150">
        <f>ROUND(O150/100*I150,2)</f>
        <v>0</v>
      </c>
    </row>
    <row r="151" ht="12.55">
      <c r="E151" s="11" t="s">
        <v>502</v>
      </c>
    </row>
    <row r="152" ht="138">
      <c r="E152" s="11" t="s">
        <v>182</v>
      </c>
    </row>
    <row r="153" spans="1:16" ht="12.55">
      <c r="A153" s="5">
        <v>43</v>
      </c>
      <c r="B153" s="5" t="s">
        <v>42</v>
      </c>
      <c r="C153" s="5" t="s">
        <v>503</v>
      </c>
      <c r="D153" s="5" t="s">
        <v>44</v>
      </c>
      <c r="E153" s="5" t="s">
        <v>504</v>
      </c>
      <c r="F153" s="5" t="s">
        <v>143</v>
      </c>
      <c r="G153" s="7">
        <v>42</v>
      </c>
      <c r="H153" s="10"/>
      <c r="I153" s="9">
        <f>ROUND((H153*G153),2)</f>
        <v>0</v>
      </c>
      <c r="O153">
        <f>rekapitulace!H6</f>
        <v>21</v>
      </c>
      <c r="P153">
        <f>ROUND(O153/100*I153,2)</f>
        <v>0</v>
      </c>
    </row>
    <row r="154" ht="12.55">
      <c r="E154" s="11" t="s">
        <v>505</v>
      </c>
    </row>
    <row r="155" ht="138">
      <c r="E155" s="11" t="s">
        <v>182</v>
      </c>
    </row>
    <row r="156" spans="1:16" ht="13.25" customHeight="1">
      <c r="A156" s="12"/>
      <c r="B156" s="12"/>
      <c r="C156" s="12" t="s">
        <v>35</v>
      </c>
      <c r="D156" s="12"/>
      <c r="E156" s="12" t="s">
        <v>74</v>
      </c>
      <c r="F156" s="12"/>
      <c r="G156" s="12"/>
      <c r="H156" s="12"/>
      <c r="I156" s="12">
        <f>SUM(I144:I155)</f>
        <v>0</v>
      </c>
      <c r="P156">
        <f>SUM(P144:P155)</f>
        <v>0</v>
      </c>
    </row>
    <row r="158" spans="1:9" ht="13.25" customHeight="1">
      <c r="A158" s="6"/>
      <c r="B158" s="6"/>
      <c r="C158" s="6" t="s">
        <v>37</v>
      </c>
      <c r="D158" s="6"/>
      <c r="E158" s="6" t="s">
        <v>272</v>
      </c>
      <c r="F158" s="6"/>
      <c r="G158" s="8"/>
      <c r="H158" s="6"/>
      <c r="I158" s="8"/>
    </row>
    <row r="159" spans="1:16" ht="12.55">
      <c r="A159" s="5">
        <v>44</v>
      </c>
      <c r="B159" s="5" t="s">
        <v>42</v>
      </c>
      <c r="C159" s="5" t="s">
        <v>506</v>
      </c>
      <c r="D159" s="5" t="s">
        <v>44</v>
      </c>
      <c r="E159" s="5" t="s">
        <v>507</v>
      </c>
      <c r="F159" s="5" t="s">
        <v>143</v>
      </c>
      <c r="G159" s="7">
        <v>75</v>
      </c>
      <c r="H159" s="10"/>
      <c r="I159" s="9">
        <f>ROUND((H159*G159),2)</f>
        <v>0</v>
      </c>
      <c r="O159">
        <f>rekapitulace!H6</f>
        <v>21</v>
      </c>
      <c r="P159">
        <f>ROUND(O159/100*I159,2)</f>
        <v>0</v>
      </c>
    </row>
    <row r="160" ht="12.55">
      <c r="E160" s="11" t="s">
        <v>508</v>
      </c>
    </row>
    <row r="161" ht="175.65">
      <c r="E161" s="11" t="s">
        <v>509</v>
      </c>
    </row>
    <row r="162" spans="1:16" ht="25.1">
      <c r="A162" s="5">
        <v>45</v>
      </c>
      <c r="B162" s="5" t="s">
        <v>42</v>
      </c>
      <c r="C162" s="5" t="s">
        <v>510</v>
      </c>
      <c r="D162" s="5" t="s">
        <v>44</v>
      </c>
      <c r="E162" s="5" t="s">
        <v>511</v>
      </c>
      <c r="F162" s="5" t="s">
        <v>143</v>
      </c>
      <c r="G162" s="7">
        <v>100</v>
      </c>
      <c r="H162" s="10"/>
      <c r="I162" s="9">
        <f>ROUND((H162*G162),2)</f>
        <v>0</v>
      </c>
      <c r="O162">
        <f>rekapitulace!H6</f>
        <v>21</v>
      </c>
      <c r="P162">
        <f>ROUND(O162/100*I162,2)</f>
        <v>0</v>
      </c>
    </row>
    <row r="163" ht="12.55">
      <c r="E163" s="11" t="s">
        <v>512</v>
      </c>
    </row>
    <row r="164" ht="188.25">
      <c r="E164" s="11" t="s">
        <v>513</v>
      </c>
    </row>
    <row r="165" spans="1:16" ht="37.65">
      <c r="A165" s="5">
        <v>46</v>
      </c>
      <c r="B165" s="5" t="s">
        <v>42</v>
      </c>
      <c r="C165" s="5" t="s">
        <v>514</v>
      </c>
      <c r="D165" s="5" t="s">
        <v>44</v>
      </c>
      <c r="E165" s="5" t="s">
        <v>515</v>
      </c>
      <c r="F165" s="5" t="s">
        <v>143</v>
      </c>
      <c r="G165" s="7">
        <v>8.4</v>
      </c>
      <c r="H165" s="10"/>
      <c r="I165" s="9">
        <f>ROUND((H165*G165),2)</f>
        <v>0</v>
      </c>
      <c r="O165">
        <f>rekapitulace!H6</f>
        <v>21</v>
      </c>
      <c r="P165">
        <f>ROUND(O165/100*I165,2)</f>
        <v>0</v>
      </c>
    </row>
    <row r="166" ht="12.55">
      <c r="E166" s="11" t="s">
        <v>516</v>
      </c>
    </row>
    <row r="167" ht="37.65">
      <c r="E167" s="11" t="s">
        <v>517</v>
      </c>
    </row>
    <row r="168" spans="1:16" ht="25.1">
      <c r="A168" s="5">
        <v>47</v>
      </c>
      <c r="B168" s="5" t="s">
        <v>42</v>
      </c>
      <c r="C168" s="5" t="s">
        <v>518</v>
      </c>
      <c r="D168" s="5" t="s">
        <v>44</v>
      </c>
      <c r="E168" s="5" t="s">
        <v>519</v>
      </c>
      <c r="F168" s="5" t="s">
        <v>143</v>
      </c>
      <c r="G168" s="7">
        <v>84</v>
      </c>
      <c r="H168" s="10"/>
      <c r="I168" s="9">
        <f>ROUND((H168*G168),2)</f>
        <v>0</v>
      </c>
      <c r="O168">
        <f>rekapitulace!H6</f>
        <v>21</v>
      </c>
      <c r="P168">
        <f>ROUND(O168/100*I168,2)</f>
        <v>0</v>
      </c>
    </row>
    <row r="169" ht="12.55">
      <c r="E169" s="11" t="s">
        <v>520</v>
      </c>
    </row>
    <row r="170" ht="37.65">
      <c r="E170" s="11" t="s">
        <v>517</v>
      </c>
    </row>
    <row r="171" spans="1:16" ht="12.55">
      <c r="A171" s="5">
        <v>48</v>
      </c>
      <c r="B171" s="5" t="s">
        <v>42</v>
      </c>
      <c r="C171" s="5" t="s">
        <v>521</v>
      </c>
      <c r="D171" s="5" t="s">
        <v>44</v>
      </c>
      <c r="E171" s="5" t="s">
        <v>522</v>
      </c>
      <c r="F171" s="5" t="s">
        <v>143</v>
      </c>
      <c r="G171" s="7">
        <v>8</v>
      </c>
      <c r="H171" s="10"/>
      <c r="I171" s="9">
        <f>ROUND((H171*G171),2)</f>
        <v>0</v>
      </c>
      <c r="O171">
        <f>rekapitulace!H6</f>
        <v>21</v>
      </c>
      <c r="P171">
        <f>ROUND(O171/100*I171,2)</f>
        <v>0</v>
      </c>
    </row>
    <row r="172" ht="12.55">
      <c r="E172" s="11" t="s">
        <v>523</v>
      </c>
    </row>
    <row r="173" ht="37.65">
      <c r="E173" s="11" t="s">
        <v>524</v>
      </c>
    </row>
    <row r="174" spans="1:16" ht="12.55">
      <c r="A174" s="5">
        <v>49</v>
      </c>
      <c r="B174" s="5" t="s">
        <v>42</v>
      </c>
      <c r="C174" s="5" t="s">
        <v>525</v>
      </c>
      <c r="D174" s="5" t="s">
        <v>44</v>
      </c>
      <c r="E174" s="5" t="s">
        <v>526</v>
      </c>
      <c r="F174" s="5" t="s">
        <v>143</v>
      </c>
      <c r="G174" s="7">
        <v>9.6</v>
      </c>
      <c r="H174" s="10"/>
      <c r="I174" s="9">
        <f>ROUND((H174*G174),2)</f>
        <v>0</v>
      </c>
      <c r="O174">
        <f>rekapitulace!H6</f>
        <v>21</v>
      </c>
      <c r="P174">
        <f>ROUND(O174/100*I174,2)</f>
        <v>0</v>
      </c>
    </row>
    <row r="175" ht="12.55">
      <c r="E175" s="11" t="s">
        <v>527</v>
      </c>
    </row>
    <row r="176" ht="37.65">
      <c r="E176" s="11" t="s">
        <v>524</v>
      </c>
    </row>
    <row r="177" spans="1:16" ht="13.25" customHeight="1">
      <c r="A177" s="12"/>
      <c r="B177" s="12"/>
      <c r="C177" s="12" t="s">
        <v>37</v>
      </c>
      <c r="D177" s="12"/>
      <c r="E177" s="12" t="s">
        <v>272</v>
      </c>
      <c r="F177" s="12"/>
      <c r="G177" s="12"/>
      <c r="H177" s="12"/>
      <c r="I177" s="12">
        <f>SUM(I159:I176)</f>
        <v>0</v>
      </c>
      <c r="P177">
        <f>SUM(P159:P176)</f>
        <v>0</v>
      </c>
    </row>
    <row r="179" spans="1:9" ht="13.25" customHeight="1">
      <c r="A179" s="6"/>
      <c r="B179" s="6"/>
      <c r="C179" s="6" t="s">
        <v>38</v>
      </c>
      <c r="D179" s="6"/>
      <c r="E179" s="6" t="s">
        <v>197</v>
      </c>
      <c r="F179" s="6"/>
      <c r="G179" s="8"/>
      <c r="H179" s="6"/>
      <c r="I179" s="8"/>
    </row>
    <row r="180" spans="1:16" ht="25.1">
      <c r="A180" s="5">
        <v>50</v>
      </c>
      <c r="B180" s="5" t="s">
        <v>42</v>
      </c>
      <c r="C180" s="5" t="s">
        <v>528</v>
      </c>
      <c r="D180" s="5" t="s">
        <v>44</v>
      </c>
      <c r="E180" s="5" t="s">
        <v>529</v>
      </c>
      <c r="F180" s="5" t="s">
        <v>157</v>
      </c>
      <c r="G180" s="7">
        <v>16</v>
      </c>
      <c r="H180" s="10"/>
      <c r="I180" s="9">
        <f>ROUND((H180*G180),2)</f>
        <v>0</v>
      </c>
      <c r="O180">
        <f>rekapitulace!H6</f>
        <v>21</v>
      </c>
      <c r="P180">
        <f>ROUND(O180/100*I180,2)</f>
        <v>0</v>
      </c>
    </row>
    <row r="181" ht="12.55">
      <c r="E181" s="11" t="s">
        <v>530</v>
      </c>
    </row>
    <row r="182" ht="225.85">
      <c r="E182" s="11" t="s">
        <v>531</v>
      </c>
    </row>
    <row r="183" spans="1:16" ht="25.1">
      <c r="A183" s="5">
        <v>51</v>
      </c>
      <c r="B183" s="5" t="s">
        <v>42</v>
      </c>
      <c r="C183" s="5" t="s">
        <v>277</v>
      </c>
      <c r="D183" s="5" t="s">
        <v>44</v>
      </c>
      <c r="E183" s="5" t="s">
        <v>278</v>
      </c>
      <c r="F183" s="5" t="s">
        <v>157</v>
      </c>
      <c r="G183" s="7">
        <v>80</v>
      </c>
      <c r="H183" s="10"/>
      <c r="I183" s="9">
        <f>ROUND((H183*G183),2)</f>
        <v>0</v>
      </c>
      <c r="O183">
        <f>rekapitulace!H6</f>
        <v>21</v>
      </c>
      <c r="P183">
        <f>ROUND(O183/100*I183,2)</f>
        <v>0</v>
      </c>
    </row>
    <row r="184" ht="12.55">
      <c r="E184" s="11" t="s">
        <v>532</v>
      </c>
    </row>
    <row r="185" ht="225.85">
      <c r="E185" s="11" t="s">
        <v>280</v>
      </c>
    </row>
    <row r="186" spans="1:16" ht="13.25" customHeight="1">
      <c r="A186" s="12"/>
      <c r="B186" s="12"/>
      <c r="C186" s="12" t="s">
        <v>38</v>
      </c>
      <c r="D186" s="12"/>
      <c r="E186" s="12" t="s">
        <v>197</v>
      </c>
      <c r="F186" s="12"/>
      <c r="G186" s="12"/>
      <c r="H186" s="12"/>
      <c r="I186" s="12">
        <f>SUM(I180:I185)</f>
        <v>0</v>
      </c>
      <c r="P186">
        <f>SUM(P180:P185)</f>
        <v>0</v>
      </c>
    </row>
    <row r="188" spans="1:9" ht="13.25" customHeight="1">
      <c r="A188" s="6"/>
      <c r="B188" s="6"/>
      <c r="C188" s="6" t="s">
        <v>39</v>
      </c>
      <c r="D188" s="6"/>
      <c r="E188" s="6" t="s">
        <v>206</v>
      </c>
      <c r="F188" s="6"/>
      <c r="G188" s="8"/>
      <c r="H188" s="6"/>
      <c r="I188" s="8"/>
    </row>
    <row r="189" spans="1:16" ht="12.55">
      <c r="A189" s="5">
        <v>52</v>
      </c>
      <c r="B189" s="5" t="s">
        <v>42</v>
      </c>
      <c r="C189" s="5" t="s">
        <v>533</v>
      </c>
      <c r="D189" s="5" t="s">
        <v>44</v>
      </c>
      <c r="E189" s="5" t="s">
        <v>534</v>
      </c>
      <c r="F189" s="5" t="s">
        <v>157</v>
      </c>
      <c r="G189" s="7">
        <v>32</v>
      </c>
      <c r="H189" s="10"/>
      <c r="I189" s="9">
        <f>ROUND((H189*G189),2)</f>
        <v>0</v>
      </c>
      <c r="O189">
        <f>rekapitulace!H6</f>
        <v>21</v>
      </c>
      <c r="P189">
        <f>ROUND(O189/100*I189,2)</f>
        <v>0</v>
      </c>
    </row>
    <row r="190" ht="12.55">
      <c r="E190" s="11" t="s">
        <v>535</v>
      </c>
    </row>
    <row r="191" ht="37.65">
      <c r="E191" s="11" t="s">
        <v>536</v>
      </c>
    </row>
    <row r="192" spans="1:16" ht="12.55">
      <c r="A192" s="5">
        <v>53</v>
      </c>
      <c r="B192" s="5" t="s">
        <v>42</v>
      </c>
      <c r="C192" s="5" t="s">
        <v>537</v>
      </c>
      <c r="D192" s="5" t="s">
        <v>44</v>
      </c>
      <c r="E192" s="5" t="s">
        <v>538</v>
      </c>
      <c r="F192" s="5" t="s">
        <v>157</v>
      </c>
      <c r="G192" s="7">
        <v>30</v>
      </c>
      <c r="H192" s="10"/>
      <c r="I192" s="9">
        <f>ROUND((H192*G192),2)</f>
        <v>0</v>
      </c>
      <c r="O192">
        <f>rekapitulace!H6</f>
        <v>21</v>
      </c>
      <c r="P192">
        <f>ROUND(O192/100*I192,2)</f>
        <v>0</v>
      </c>
    </row>
    <row r="193" ht="12.55">
      <c r="E193" s="11" t="s">
        <v>539</v>
      </c>
    </row>
    <row r="194" ht="125.45">
      <c r="E194" s="11" t="s">
        <v>540</v>
      </c>
    </row>
    <row r="195" spans="1:16" ht="37.65">
      <c r="A195" s="5">
        <v>54</v>
      </c>
      <c r="B195" s="5" t="s">
        <v>42</v>
      </c>
      <c r="C195" s="5" t="s">
        <v>541</v>
      </c>
      <c r="D195" s="5" t="s">
        <v>44</v>
      </c>
      <c r="E195" s="5" t="s">
        <v>542</v>
      </c>
      <c r="F195" s="5" t="s">
        <v>157</v>
      </c>
      <c r="G195" s="7">
        <v>40</v>
      </c>
      <c r="H195" s="10"/>
      <c r="I195" s="9">
        <f>ROUND((H195*G195),2)</f>
        <v>0</v>
      </c>
      <c r="O195">
        <f>rekapitulace!H6</f>
        <v>21</v>
      </c>
      <c r="P195">
        <f>ROUND(O195/100*I195,2)</f>
        <v>0</v>
      </c>
    </row>
    <row r="196" ht="12.55">
      <c r="E196" s="11" t="s">
        <v>543</v>
      </c>
    </row>
    <row r="197" ht="100.4">
      <c r="E197" s="11" t="s">
        <v>544</v>
      </c>
    </row>
    <row r="198" spans="1:16" ht="25.1">
      <c r="A198" s="5">
        <v>55</v>
      </c>
      <c r="B198" s="5" t="s">
        <v>42</v>
      </c>
      <c r="C198" s="5" t="s">
        <v>545</v>
      </c>
      <c r="D198" s="5" t="s">
        <v>44</v>
      </c>
      <c r="E198" s="5" t="s">
        <v>546</v>
      </c>
      <c r="F198" s="5" t="s">
        <v>46</v>
      </c>
      <c r="G198" s="7">
        <v>10</v>
      </c>
      <c r="H198" s="10"/>
      <c r="I198" s="9">
        <f>ROUND((H198*G198),2)</f>
        <v>0</v>
      </c>
      <c r="O198">
        <f>rekapitulace!H6</f>
        <v>21</v>
      </c>
      <c r="P198">
        <f>ROUND(O198/100*I198,2)</f>
        <v>0</v>
      </c>
    </row>
    <row r="199" ht="12.55">
      <c r="E199" s="11" t="s">
        <v>547</v>
      </c>
    </row>
    <row r="200" ht="50.25">
      <c r="E200" s="11" t="s">
        <v>210</v>
      </c>
    </row>
    <row r="201" spans="1:16" ht="25.1">
      <c r="A201" s="5">
        <v>56</v>
      </c>
      <c r="B201" s="5" t="s">
        <v>42</v>
      </c>
      <c r="C201" s="5" t="s">
        <v>548</v>
      </c>
      <c r="D201" s="5" t="s">
        <v>44</v>
      </c>
      <c r="E201" s="5" t="s">
        <v>549</v>
      </c>
      <c r="F201" s="5" t="s">
        <v>46</v>
      </c>
      <c r="G201" s="7">
        <v>4</v>
      </c>
      <c r="H201" s="10"/>
      <c r="I201" s="9">
        <f>ROUND((H201*G201),2)</f>
        <v>0</v>
      </c>
      <c r="O201">
        <f>rekapitulace!H6</f>
        <v>21</v>
      </c>
      <c r="P201">
        <f>ROUND(O201/100*I201,2)</f>
        <v>0</v>
      </c>
    </row>
    <row r="202" ht="12.55">
      <c r="E202" s="11" t="s">
        <v>550</v>
      </c>
    </row>
    <row r="203" ht="37.65">
      <c r="E203" s="11" t="s">
        <v>551</v>
      </c>
    </row>
    <row r="204" spans="1:16" ht="12.55">
      <c r="A204" s="5">
        <v>57</v>
      </c>
      <c r="B204" s="5" t="s">
        <v>42</v>
      </c>
      <c r="C204" s="5" t="s">
        <v>552</v>
      </c>
      <c r="D204" s="5" t="s">
        <v>44</v>
      </c>
      <c r="E204" s="5" t="s">
        <v>553</v>
      </c>
      <c r="F204" s="5" t="s">
        <v>46</v>
      </c>
      <c r="G204" s="7">
        <v>2</v>
      </c>
      <c r="H204" s="10"/>
      <c r="I204" s="9">
        <f>ROUND((H204*G204),2)</f>
        <v>0</v>
      </c>
      <c r="O204">
        <f>rekapitulace!H6</f>
        <v>21</v>
      </c>
      <c r="P204">
        <f>ROUND(O204/100*I204,2)</f>
        <v>0</v>
      </c>
    </row>
    <row r="205" ht="12.55">
      <c r="E205" s="11" t="s">
        <v>554</v>
      </c>
    </row>
    <row r="206" ht="25.1">
      <c r="E206" s="11" t="s">
        <v>219</v>
      </c>
    </row>
    <row r="207" spans="1:16" ht="25.1">
      <c r="A207" s="5">
        <v>58</v>
      </c>
      <c r="B207" s="5" t="s">
        <v>42</v>
      </c>
      <c r="C207" s="5" t="s">
        <v>555</v>
      </c>
      <c r="D207" s="5" t="s">
        <v>44</v>
      </c>
      <c r="E207" s="5" t="s">
        <v>556</v>
      </c>
      <c r="F207" s="5" t="s">
        <v>157</v>
      </c>
      <c r="G207" s="7">
        <v>72.8</v>
      </c>
      <c r="H207" s="10"/>
      <c r="I207" s="9">
        <f>ROUND((H207*G207),2)</f>
        <v>0</v>
      </c>
      <c r="O207">
        <f>rekapitulace!H6</f>
        <v>21</v>
      </c>
      <c r="P207">
        <f>ROUND(O207/100*I207,2)</f>
        <v>0</v>
      </c>
    </row>
    <row r="208" ht="50.25">
      <c r="E208" s="11" t="s">
        <v>557</v>
      </c>
    </row>
    <row r="209" ht="50.25">
      <c r="E209" s="11" t="s">
        <v>558</v>
      </c>
    </row>
    <row r="210" spans="1:16" ht="25.1">
      <c r="A210" s="5">
        <v>59</v>
      </c>
      <c r="B210" s="5" t="s">
        <v>42</v>
      </c>
      <c r="C210" s="5" t="s">
        <v>235</v>
      </c>
      <c r="D210" s="5" t="s">
        <v>44</v>
      </c>
      <c r="E210" s="5" t="s">
        <v>559</v>
      </c>
      <c r="F210" s="5" t="s">
        <v>157</v>
      </c>
      <c r="G210" s="7">
        <v>8</v>
      </c>
      <c r="H210" s="10"/>
      <c r="I210" s="9">
        <f>ROUND((H210*G210),2)</f>
        <v>0</v>
      </c>
      <c r="O210">
        <f>rekapitulace!H6</f>
        <v>21</v>
      </c>
      <c r="P210">
        <f>ROUND(O210/100*I210,2)</f>
        <v>0</v>
      </c>
    </row>
    <row r="211" ht="12.55">
      <c r="E211" s="11" t="s">
        <v>560</v>
      </c>
    </row>
    <row r="212" ht="50.25">
      <c r="E212" s="11" t="s">
        <v>558</v>
      </c>
    </row>
    <row r="213" spans="1:16" ht="12.55">
      <c r="A213" s="5">
        <v>60</v>
      </c>
      <c r="B213" s="5" t="s">
        <v>42</v>
      </c>
      <c r="C213" s="5" t="s">
        <v>239</v>
      </c>
      <c r="D213" s="5" t="s">
        <v>44</v>
      </c>
      <c r="E213" s="5" t="s">
        <v>240</v>
      </c>
      <c r="F213" s="5" t="s">
        <v>157</v>
      </c>
      <c r="G213" s="7">
        <v>14</v>
      </c>
      <c r="H213" s="10"/>
      <c r="I213" s="9">
        <f>ROUND((H213*G213),2)</f>
        <v>0</v>
      </c>
      <c r="O213">
        <f>rekapitulace!H6</f>
        <v>21</v>
      </c>
      <c r="P213">
        <f>ROUND(O213/100*I213,2)</f>
        <v>0</v>
      </c>
    </row>
    <row r="214" ht="12.55">
      <c r="E214" s="11" t="s">
        <v>561</v>
      </c>
    </row>
    <row r="215" ht="12.55">
      <c r="E215" s="11" t="s">
        <v>242</v>
      </c>
    </row>
    <row r="216" spans="1:16" ht="25.1">
      <c r="A216" s="5">
        <v>61</v>
      </c>
      <c r="B216" s="5" t="s">
        <v>42</v>
      </c>
      <c r="C216" s="5" t="s">
        <v>562</v>
      </c>
      <c r="D216" s="5" t="s">
        <v>44</v>
      </c>
      <c r="E216" s="5" t="s">
        <v>563</v>
      </c>
      <c r="F216" s="5" t="s">
        <v>90</v>
      </c>
      <c r="G216" s="7">
        <v>0.067</v>
      </c>
      <c r="H216" s="10"/>
      <c r="I216" s="9">
        <f>ROUND((H216*G216),2)</f>
        <v>0</v>
      </c>
      <c r="O216">
        <f>rekapitulace!H6</f>
        <v>21</v>
      </c>
      <c r="P216">
        <f>ROUND(O216/100*I216,2)</f>
        <v>0</v>
      </c>
    </row>
    <row r="217" ht="37.65">
      <c r="E217" s="11" t="s">
        <v>564</v>
      </c>
    </row>
    <row r="218" ht="37.65">
      <c r="E218" s="11" t="s">
        <v>565</v>
      </c>
    </row>
    <row r="219" spans="1:16" ht="12.55">
      <c r="A219" s="5">
        <v>62</v>
      </c>
      <c r="B219" s="5" t="s">
        <v>42</v>
      </c>
      <c r="C219" s="5" t="s">
        <v>566</v>
      </c>
      <c r="D219" s="5" t="s">
        <v>44</v>
      </c>
      <c r="E219" s="5" t="s">
        <v>567</v>
      </c>
      <c r="F219" s="5" t="s">
        <v>157</v>
      </c>
      <c r="G219" s="7">
        <v>40</v>
      </c>
      <c r="H219" s="10"/>
      <c r="I219" s="9">
        <f>ROUND((H219*G219),2)</f>
        <v>0</v>
      </c>
      <c r="O219">
        <f>rekapitulace!H6</f>
        <v>21</v>
      </c>
      <c r="P219">
        <f>ROUND(O219/100*I219,2)</f>
        <v>0</v>
      </c>
    </row>
    <row r="220" ht="12.55">
      <c r="E220" s="11" t="s">
        <v>568</v>
      </c>
    </row>
    <row r="221" ht="25.1">
      <c r="E221" s="11" t="s">
        <v>569</v>
      </c>
    </row>
    <row r="222" spans="1:16" ht="25.1">
      <c r="A222" s="5">
        <v>63</v>
      </c>
      <c r="B222" s="5" t="s">
        <v>42</v>
      </c>
      <c r="C222" s="5" t="s">
        <v>285</v>
      </c>
      <c r="D222" s="5" t="s">
        <v>44</v>
      </c>
      <c r="E222" s="5" t="s">
        <v>286</v>
      </c>
      <c r="F222" s="5" t="s">
        <v>143</v>
      </c>
      <c r="G222" s="7">
        <v>11.52</v>
      </c>
      <c r="H222" s="10"/>
      <c r="I222" s="9">
        <f>ROUND((H222*G222),2)</f>
        <v>0</v>
      </c>
      <c r="O222">
        <f>rekapitulace!H6</f>
        <v>21</v>
      </c>
      <c r="P222">
        <f>ROUND(O222/100*I222,2)</f>
        <v>0</v>
      </c>
    </row>
    <row r="223" ht="25.1">
      <c r="E223" s="11" t="s">
        <v>570</v>
      </c>
    </row>
    <row r="224" ht="87.85">
      <c r="E224" s="11" t="s">
        <v>288</v>
      </c>
    </row>
    <row r="225" spans="1:16" ht="25.1">
      <c r="A225" s="5">
        <v>64</v>
      </c>
      <c r="B225" s="5" t="s">
        <v>42</v>
      </c>
      <c r="C225" s="5" t="s">
        <v>571</v>
      </c>
      <c r="D225" s="5" t="s">
        <v>44</v>
      </c>
      <c r="E225" s="5" t="s">
        <v>572</v>
      </c>
      <c r="F225" s="5" t="s">
        <v>46</v>
      </c>
      <c r="G225" s="7">
        <v>2</v>
      </c>
      <c r="H225" s="10"/>
      <c r="I225" s="9">
        <f>ROUND((H225*G225),2)</f>
        <v>0</v>
      </c>
      <c r="O225">
        <f>rekapitulace!H6</f>
        <v>21</v>
      </c>
      <c r="P225">
        <f>ROUND(O225/100*I225,2)</f>
        <v>0</v>
      </c>
    </row>
    <row r="226" ht="12.55">
      <c r="E226" s="11" t="s">
        <v>573</v>
      </c>
    </row>
    <row r="227" ht="25.1">
      <c r="E227" s="11" t="s">
        <v>574</v>
      </c>
    </row>
    <row r="228" spans="1:16" ht="25.1">
      <c r="A228" s="5">
        <v>65</v>
      </c>
      <c r="B228" s="5" t="s">
        <v>42</v>
      </c>
      <c r="C228" s="5" t="s">
        <v>575</v>
      </c>
      <c r="D228" s="5" t="s">
        <v>44</v>
      </c>
      <c r="E228" s="5" t="s">
        <v>576</v>
      </c>
      <c r="F228" s="5" t="s">
        <v>46</v>
      </c>
      <c r="G228" s="7">
        <v>2</v>
      </c>
      <c r="H228" s="10"/>
      <c r="I228" s="9">
        <f>ROUND((H228*G228),2)</f>
        <v>0</v>
      </c>
      <c r="O228">
        <f>rekapitulace!H6</f>
        <v>21</v>
      </c>
      <c r="P228">
        <f>ROUND(O228/100*I228,2)</f>
        <v>0</v>
      </c>
    </row>
    <row r="229" ht="12.55">
      <c r="E229" s="11" t="s">
        <v>577</v>
      </c>
    </row>
    <row r="230" ht="250.95">
      <c r="E230" s="11" t="s">
        <v>578</v>
      </c>
    </row>
    <row r="231" spans="1:16" ht="25.1">
      <c r="A231" s="5">
        <v>66</v>
      </c>
      <c r="B231" s="5" t="s">
        <v>42</v>
      </c>
      <c r="C231" s="5" t="s">
        <v>579</v>
      </c>
      <c r="D231" s="5" t="s">
        <v>44</v>
      </c>
      <c r="E231" s="5" t="s">
        <v>580</v>
      </c>
      <c r="F231" s="5" t="s">
        <v>143</v>
      </c>
      <c r="G231" s="7">
        <v>111.6</v>
      </c>
      <c r="H231" s="10"/>
      <c r="I231" s="9">
        <f>ROUND((H231*G231),2)</f>
        <v>0</v>
      </c>
      <c r="O231">
        <f>rekapitulace!H6</f>
        <v>21</v>
      </c>
      <c r="P231">
        <f>ROUND(O231/100*I231,2)</f>
        <v>0</v>
      </c>
    </row>
    <row r="232" ht="12.55">
      <c r="E232" s="11" t="s">
        <v>581</v>
      </c>
    </row>
    <row r="233" ht="12.55">
      <c r="E233" s="11" t="s">
        <v>582</v>
      </c>
    </row>
    <row r="234" spans="1:16" ht="25.1">
      <c r="A234" s="5">
        <v>67</v>
      </c>
      <c r="B234" s="5" t="s">
        <v>42</v>
      </c>
      <c r="C234" s="5" t="s">
        <v>583</v>
      </c>
      <c r="D234" s="5" t="s">
        <v>44</v>
      </c>
      <c r="E234" s="5" t="s">
        <v>584</v>
      </c>
      <c r="F234" s="5" t="s">
        <v>90</v>
      </c>
      <c r="G234" s="7">
        <v>51.264</v>
      </c>
      <c r="H234" s="10"/>
      <c r="I234" s="9">
        <f>ROUND((H234*G234),2)</f>
        <v>0</v>
      </c>
      <c r="O234">
        <f>rekapitulace!H6</f>
        <v>21</v>
      </c>
      <c r="P234">
        <f>ROUND(O234/100*I234,2)</f>
        <v>0</v>
      </c>
    </row>
    <row r="235" ht="50.25">
      <c r="E235" s="11" t="s">
        <v>585</v>
      </c>
    </row>
    <row r="236" ht="100.4">
      <c r="E236" s="11" t="s">
        <v>586</v>
      </c>
    </row>
    <row r="237" spans="1:16" ht="12.55">
      <c r="A237" s="5">
        <v>68</v>
      </c>
      <c r="B237" s="5" t="s">
        <v>42</v>
      </c>
      <c r="C237" s="5" t="s">
        <v>587</v>
      </c>
      <c r="D237" s="5" t="s">
        <v>44</v>
      </c>
      <c r="E237" s="5" t="s">
        <v>588</v>
      </c>
      <c r="F237" s="5" t="s">
        <v>90</v>
      </c>
      <c r="G237" s="7">
        <v>28.8</v>
      </c>
      <c r="H237" s="10"/>
      <c r="I237" s="9">
        <f>ROUND((H237*G237),2)</f>
        <v>0</v>
      </c>
      <c r="O237">
        <f>rekapitulace!H6</f>
        <v>21</v>
      </c>
      <c r="P237">
        <f>ROUND(O237/100*I237,2)</f>
        <v>0</v>
      </c>
    </row>
    <row r="238" ht="12.55">
      <c r="E238" s="11" t="s">
        <v>589</v>
      </c>
    </row>
    <row r="239" ht="100.4">
      <c r="E239" s="11" t="s">
        <v>586</v>
      </c>
    </row>
    <row r="240" spans="1:16" ht="12.55">
      <c r="A240" s="5">
        <v>69</v>
      </c>
      <c r="B240" s="5" t="s">
        <v>42</v>
      </c>
      <c r="C240" s="5" t="s">
        <v>590</v>
      </c>
      <c r="D240" s="5" t="s">
        <v>44</v>
      </c>
      <c r="E240" s="5" t="s">
        <v>591</v>
      </c>
      <c r="F240" s="5" t="s">
        <v>90</v>
      </c>
      <c r="G240" s="7">
        <v>18</v>
      </c>
      <c r="H240" s="10"/>
      <c r="I240" s="9">
        <f>ROUND((H240*G240),2)</f>
        <v>0</v>
      </c>
      <c r="O240">
        <f>rekapitulace!H6</f>
        <v>21</v>
      </c>
      <c r="P240">
        <f>ROUND(O240/100*I240,2)</f>
        <v>0</v>
      </c>
    </row>
    <row r="241" ht="50.25">
      <c r="E241" s="11" t="s">
        <v>592</v>
      </c>
    </row>
    <row r="242" ht="100.4">
      <c r="E242" s="11" t="s">
        <v>586</v>
      </c>
    </row>
    <row r="243" spans="1:16" ht="13.25" customHeight="1">
      <c r="A243" s="12"/>
      <c r="B243" s="12"/>
      <c r="C243" s="12" t="s">
        <v>39</v>
      </c>
      <c r="D243" s="12"/>
      <c r="E243" s="12" t="s">
        <v>206</v>
      </c>
      <c r="F243" s="12"/>
      <c r="G243" s="12"/>
      <c r="H243" s="12"/>
      <c r="I243" s="12">
        <f>SUM(I189:I242)</f>
        <v>0</v>
      </c>
      <c r="P243">
        <f>SUM(P189:P242)</f>
        <v>0</v>
      </c>
    </row>
    <row r="245" spans="1:16" ht="13.25" customHeight="1">
      <c r="A245" s="12"/>
      <c r="B245" s="12"/>
      <c r="C245" s="12"/>
      <c r="D245" s="12"/>
      <c r="E245" s="12" t="s">
        <v>67</v>
      </c>
      <c r="F245" s="12"/>
      <c r="G245" s="12"/>
      <c r="H245" s="12"/>
      <c r="I245" s="12">
        <f>+I30+I72+I99+I123+I141+I156+I177+I186+I243</f>
        <v>0</v>
      </c>
      <c r="P245">
        <f>+P30+P72+P99+P123+P141+P156+P177+P186+P243</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1"/>
  <sheetViews>
    <sheetView showGridLines="0" zoomScale="80" zoomScaleNormal="80" workbookViewId="0" topLeftCell="A1">
      <pane ySplit="10" topLeftCell="A11" activePane="bottomLeft" state="frozen"/>
      <selection pane="topLeft" activeCell="A3" sqref="A3"/>
      <selection pane="bottomLeft" activeCell="A3" sqref="A3"/>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00390625" style="0" hidden="1" customWidth="1"/>
  </cols>
  <sheetData>
    <row r="1" ht="13.25" customHeight="1">
      <c r="A1" s="4"/>
    </row>
    <row r="2" spans="1:9" ht="13.25" customHeight="1">
      <c r="A2" s="80" t="s">
        <v>711</v>
      </c>
      <c r="B2" s="80"/>
      <c r="C2" s="80"/>
      <c r="D2" s="80"/>
      <c r="E2" s="80"/>
      <c r="F2" s="80"/>
      <c r="G2" s="80"/>
      <c r="H2" s="80"/>
      <c r="I2" s="80"/>
    </row>
    <row r="4" spans="1:5" ht="13.25" customHeight="1">
      <c r="A4" t="s">
        <v>11</v>
      </c>
      <c r="C4" s="4" t="s">
        <v>14</v>
      </c>
      <c r="D4" s="4"/>
      <c r="E4" s="4" t="s">
        <v>15</v>
      </c>
    </row>
    <row r="5" spans="1:5" ht="13.25" customHeight="1">
      <c r="A5" t="s">
        <v>12</v>
      </c>
      <c r="C5" s="4" t="s">
        <v>385</v>
      </c>
      <c r="D5" s="4"/>
      <c r="E5" s="4" t="s">
        <v>386</v>
      </c>
    </row>
    <row r="6" spans="1:5" ht="13.25" customHeight="1">
      <c r="A6" t="s">
        <v>13</v>
      </c>
      <c r="C6" s="4" t="s">
        <v>593</v>
      </c>
      <c r="D6" s="4"/>
      <c r="E6" s="4" t="s">
        <v>594</v>
      </c>
    </row>
    <row r="7" spans="3:5" ht="13.25" customHeight="1">
      <c r="C7" s="4"/>
      <c r="D7" s="4"/>
      <c r="E7" s="4"/>
    </row>
    <row r="8" spans="1:16" ht="13.25" customHeight="1">
      <c r="A8" s="83" t="s">
        <v>20</v>
      </c>
      <c r="B8" s="83" t="s">
        <v>22</v>
      </c>
      <c r="C8" s="83" t="s">
        <v>23</v>
      </c>
      <c r="D8" s="83" t="s">
        <v>24</v>
      </c>
      <c r="E8" s="83" t="s">
        <v>25</v>
      </c>
      <c r="F8" s="83" t="s">
        <v>26</v>
      </c>
      <c r="G8" s="83" t="s">
        <v>27</v>
      </c>
      <c r="H8" s="83" t="s">
        <v>28</v>
      </c>
      <c r="I8" s="83"/>
      <c r="O8" t="s">
        <v>31</v>
      </c>
      <c r="P8" t="s">
        <v>9</v>
      </c>
    </row>
    <row r="9" spans="1:15" ht="13.65">
      <c r="A9" s="83"/>
      <c r="B9" s="83"/>
      <c r="C9" s="83"/>
      <c r="D9" s="83"/>
      <c r="E9" s="83"/>
      <c r="F9" s="83"/>
      <c r="G9" s="83"/>
      <c r="H9" s="3" t="s">
        <v>29</v>
      </c>
      <c r="I9" s="3" t="s">
        <v>30</v>
      </c>
      <c r="O9" t="s">
        <v>9</v>
      </c>
    </row>
    <row r="10" spans="1:9" ht="13.65">
      <c r="A10" s="3" t="s">
        <v>21</v>
      </c>
      <c r="B10" s="3" t="s">
        <v>32</v>
      </c>
      <c r="C10" s="3" t="s">
        <v>33</v>
      </c>
      <c r="D10" s="3" t="s">
        <v>34</v>
      </c>
      <c r="E10" s="3" t="s">
        <v>35</v>
      </c>
      <c r="F10" s="3" t="s">
        <v>36</v>
      </c>
      <c r="G10" s="3" t="s">
        <v>37</v>
      </c>
      <c r="H10" s="3" t="s">
        <v>38</v>
      </c>
      <c r="I10" s="3" t="s">
        <v>39</v>
      </c>
    </row>
    <row r="11" spans="1:9" ht="13.25" customHeight="1">
      <c r="A11" s="6"/>
      <c r="B11" s="6"/>
      <c r="C11" s="6" t="s">
        <v>41</v>
      </c>
      <c r="D11" s="6"/>
      <c r="E11" s="6" t="s">
        <v>40</v>
      </c>
      <c r="F11" s="6"/>
      <c r="G11" s="8"/>
      <c r="H11" s="6"/>
      <c r="I11" s="8"/>
    </row>
    <row r="12" spans="1:16" ht="25.1">
      <c r="A12" s="5">
        <v>1</v>
      </c>
      <c r="B12" s="5" t="s">
        <v>42</v>
      </c>
      <c r="C12" s="5" t="s">
        <v>77</v>
      </c>
      <c r="D12" s="5" t="s">
        <v>44</v>
      </c>
      <c r="E12" s="5" t="s">
        <v>78</v>
      </c>
      <c r="F12" s="5" t="s">
        <v>79</v>
      </c>
      <c r="G12" s="7">
        <v>42</v>
      </c>
      <c r="H12" s="10"/>
      <c r="I12" s="9">
        <f>ROUND((H12*G12),2)</f>
        <v>0</v>
      </c>
      <c r="O12">
        <f>rekapitulace!H6</f>
        <v>21</v>
      </c>
      <c r="P12">
        <f>ROUND(O12/100*I12,2)</f>
        <v>0</v>
      </c>
    </row>
    <row r="13" ht="25.1">
      <c r="E13" s="11" t="s">
        <v>595</v>
      </c>
    </row>
    <row r="14" ht="12.55">
      <c r="E14" s="11" t="s">
        <v>81</v>
      </c>
    </row>
    <row r="15" spans="1:16" ht="13.25" customHeight="1">
      <c r="A15" s="12"/>
      <c r="B15" s="12"/>
      <c r="C15" s="12" t="s">
        <v>41</v>
      </c>
      <c r="D15" s="12"/>
      <c r="E15" s="12" t="s">
        <v>40</v>
      </c>
      <c r="F15" s="12"/>
      <c r="G15" s="12"/>
      <c r="H15" s="12"/>
      <c r="I15" s="12">
        <f>SUM(I12:I14)</f>
        <v>0</v>
      </c>
      <c r="P15">
        <f>SUM(P12:P14)</f>
        <v>0</v>
      </c>
    </row>
    <row r="17" spans="1:9" ht="13.25" customHeight="1">
      <c r="A17" s="6"/>
      <c r="B17" s="6"/>
      <c r="C17" s="6" t="s">
        <v>21</v>
      </c>
      <c r="D17" s="6"/>
      <c r="E17" s="6" t="s">
        <v>96</v>
      </c>
      <c r="F17" s="6"/>
      <c r="G17" s="8"/>
      <c r="H17" s="6"/>
      <c r="I17" s="8"/>
    </row>
    <row r="18" spans="1:16" ht="25.1">
      <c r="A18" s="5">
        <v>2</v>
      </c>
      <c r="B18" s="5" t="s">
        <v>42</v>
      </c>
      <c r="C18" s="5" t="s">
        <v>596</v>
      </c>
      <c r="D18" s="5" t="s">
        <v>44</v>
      </c>
      <c r="E18" s="5" t="s">
        <v>597</v>
      </c>
      <c r="F18" s="5" t="s">
        <v>157</v>
      </c>
      <c r="G18" s="7">
        <v>36</v>
      </c>
      <c r="H18" s="10"/>
      <c r="I18" s="9">
        <f>ROUND((H18*G18),2)</f>
        <v>0</v>
      </c>
      <c r="O18">
        <f>rekapitulace!H6</f>
        <v>21</v>
      </c>
      <c r="P18">
        <f>ROUND(O18/100*I18,2)</f>
        <v>0</v>
      </c>
    </row>
    <row r="19" ht="25.1">
      <c r="E19" s="11" t="s">
        <v>598</v>
      </c>
    </row>
    <row r="20" ht="37.65">
      <c r="E20" s="11" t="s">
        <v>599</v>
      </c>
    </row>
    <row r="21" spans="1:16" ht="25.1">
      <c r="A21" s="5">
        <v>3</v>
      </c>
      <c r="B21" s="5" t="s">
        <v>42</v>
      </c>
      <c r="C21" s="5" t="s">
        <v>600</v>
      </c>
      <c r="D21" s="5" t="s">
        <v>44</v>
      </c>
      <c r="E21" s="5" t="s">
        <v>601</v>
      </c>
      <c r="F21" s="5" t="s">
        <v>90</v>
      </c>
      <c r="G21" s="7">
        <v>21</v>
      </c>
      <c r="H21" s="10"/>
      <c r="I21" s="9">
        <f>ROUND((H21*G21),2)</f>
        <v>0</v>
      </c>
      <c r="O21">
        <f>rekapitulace!H6</f>
        <v>21</v>
      </c>
      <c r="P21">
        <f>ROUND(O21/100*I21,2)</f>
        <v>0</v>
      </c>
    </row>
    <row r="22" ht="25.1">
      <c r="E22" s="11" t="s">
        <v>602</v>
      </c>
    </row>
    <row r="23" ht="363.85">
      <c r="E23" s="11" t="s">
        <v>603</v>
      </c>
    </row>
    <row r="24" spans="1:16" ht="12.55">
      <c r="A24" s="5">
        <v>4</v>
      </c>
      <c r="B24" s="5" t="s">
        <v>42</v>
      </c>
      <c r="C24" s="5" t="s">
        <v>123</v>
      </c>
      <c r="D24" s="5" t="s">
        <v>44</v>
      </c>
      <c r="E24" s="5" t="s">
        <v>124</v>
      </c>
      <c r="F24" s="5" t="s">
        <v>90</v>
      </c>
      <c r="G24" s="7">
        <v>21</v>
      </c>
      <c r="H24" s="10"/>
      <c r="I24" s="9">
        <f>ROUND((H24*G24),2)</f>
        <v>0</v>
      </c>
      <c r="O24">
        <f>rekapitulace!H6</f>
        <v>21</v>
      </c>
      <c r="P24">
        <f>ROUND(O24/100*I24,2)</f>
        <v>0</v>
      </c>
    </row>
    <row r="25" ht="25.1">
      <c r="E25" s="11" t="s">
        <v>604</v>
      </c>
    </row>
    <row r="26" ht="175.65">
      <c r="E26" s="11" t="s">
        <v>126</v>
      </c>
    </row>
    <row r="27" spans="1:16" ht="13.25" customHeight="1">
      <c r="A27" s="12"/>
      <c r="B27" s="12"/>
      <c r="C27" s="12" t="s">
        <v>21</v>
      </c>
      <c r="D27" s="12"/>
      <c r="E27" s="12" t="s">
        <v>96</v>
      </c>
      <c r="F27" s="12"/>
      <c r="G27" s="12"/>
      <c r="H27" s="12"/>
      <c r="I27" s="12">
        <f>SUM(I18:I26)</f>
        <v>0</v>
      </c>
      <c r="P27">
        <f>SUM(P18:P26)</f>
        <v>0</v>
      </c>
    </row>
    <row r="29" spans="1:9" ht="13.25" customHeight="1">
      <c r="A29" s="6"/>
      <c r="B29" s="6"/>
      <c r="C29" s="6" t="s">
        <v>34</v>
      </c>
      <c r="D29" s="6"/>
      <c r="E29" s="6" t="s">
        <v>160</v>
      </c>
      <c r="F29" s="6"/>
      <c r="G29" s="8"/>
      <c r="H29" s="6"/>
      <c r="I29" s="8"/>
    </row>
    <row r="30" spans="1:16" ht="12.55">
      <c r="A30" s="5">
        <v>5</v>
      </c>
      <c r="B30" s="5" t="s">
        <v>42</v>
      </c>
      <c r="C30" s="5" t="s">
        <v>161</v>
      </c>
      <c r="D30" s="5" t="s">
        <v>44</v>
      </c>
      <c r="E30" s="5" t="s">
        <v>486</v>
      </c>
      <c r="F30" s="5" t="s">
        <v>90</v>
      </c>
      <c r="G30" s="7">
        <v>4.5</v>
      </c>
      <c r="H30" s="10"/>
      <c r="I30" s="9">
        <f>ROUND((H30*G30),2)</f>
        <v>0</v>
      </c>
      <c r="O30">
        <f>rekapitulace!H6</f>
        <v>21</v>
      </c>
      <c r="P30">
        <f>ROUND(O30/100*I30,2)</f>
        <v>0</v>
      </c>
    </row>
    <row r="31" ht="37.65">
      <c r="E31" s="11" t="s">
        <v>605</v>
      </c>
    </row>
    <row r="32" ht="338.75">
      <c r="E32" s="11" t="s">
        <v>482</v>
      </c>
    </row>
    <row r="33" spans="1:16" ht="25.1">
      <c r="A33" s="5">
        <v>6</v>
      </c>
      <c r="B33" s="5" t="s">
        <v>42</v>
      </c>
      <c r="C33" s="5" t="s">
        <v>606</v>
      </c>
      <c r="D33" s="5" t="s">
        <v>44</v>
      </c>
      <c r="E33" s="5" t="s">
        <v>607</v>
      </c>
      <c r="F33" s="5" t="s">
        <v>90</v>
      </c>
      <c r="G33" s="7">
        <v>7.5</v>
      </c>
      <c r="H33" s="10"/>
      <c r="I33" s="9">
        <f>ROUND((H33*G33),2)</f>
        <v>0</v>
      </c>
      <c r="O33">
        <f>rekapitulace!H6</f>
        <v>21</v>
      </c>
      <c r="P33">
        <f>ROUND(O33/100*I33,2)</f>
        <v>0</v>
      </c>
    </row>
    <row r="34" ht="25.1">
      <c r="E34" s="11" t="s">
        <v>608</v>
      </c>
    </row>
    <row r="35" ht="50.25">
      <c r="E35" s="11" t="s">
        <v>609</v>
      </c>
    </row>
    <row r="36" spans="1:16" ht="12.55">
      <c r="A36" s="5">
        <v>7</v>
      </c>
      <c r="B36" s="5" t="s">
        <v>42</v>
      </c>
      <c r="C36" s="5" t="s">
        <v>497</v>
      </c>
      <c r="D36" s="5" t="s">
        <v>44</v>
      </c>
      <c r="E36" s="5" t="s">
        <v>498</v>
      </c>
      <c r="F36" s="5" t="s">
        <v>90</v>
      </c>
      <c r="G36" s="7">
        <v>9</v>
      </c>
      <c r="H36" s="10"/>
      <c r="I36" s="9">
        <f>ROUND((H36*G36),2)</f>
        <v>0</v>
      </c>
      <c r="O36">
        <f>rekapitulace!H6</f>
        <v>21</v>
      </c>
      <c r="P36">
        <f>ROUND(O36/100*I36,2)</f>
        <v>0</v>
      </c>
    </row>
    <row r="37" ht="37.65">
      <c r="E37" s="11" t="s">
        <v>610</v>
      </c>
    </row>
    <row r="38" ht="100.4">
      <c r="E38" s="11" t="s">
        <v>500</v>
      </c>
    </row>
    <row r="39" spans="1:16" ht="25.1">
      <c r="A39" s="5">
        <v>8</v>
      </c>
      <c r="B39" s="5" t="s">
        <v>42</v>
      </c>
      <c r="C39" s="5" t="s">
        <v>611</v>
      </c>
      <c r="D39" s="5" t="s">
        <v>44</v>
      </c>
      <c r="E39" s="5" t="s">
        <v>612</v>
      </c>
      <c r="F39" s="5" t="s">
        <v>90</v>
      </c>
      <c r="G39" s="7">
        <v>4</v>
      </c>
      <c r="H39" s="10"/>
      <c r="I39" s="9">
        <f>ROUND((H39*G39),2)</f>
        <v>0</v>
      </c>
      <c r="O39">
        <f>rekapitulace!H6</f>
        <v>21</v>
      </c>
      <c r="P39">
        <f>ROUND(O39/100*I39,2)</f>
        <v>0</v>
      </c>
    </row>
    <row r="40" ht="25.1">
      <c r="E40" s="11" t="s">
        <v>613</v>
      </c>
    </row>
    <row r="41" ht="326.25">
      <c r="E41" s="11" t="s">
        <v>614</v>
      </c>
    </row>
    <row r="42" spans="1:16" ht="13.25" customHeight="1">
      <c r="A42" s="12"/>
      <c r="B42" s="12"/>
      <c r="C42" s="12" t="s">
        <v>34</v>
      </c>
      <c r="D42" s="12"/>
      <c r="E42" s="12" t="s">
        <v>160</v>
      </c>
      <c r="F42" s="12"/>
      <c r="G42" s="12"/>
      <c r="H42" s="12"/>
      <c r="I42" s="12">
        <f>SUM(I30:I41)</f>
        <v>0</v>
      </c>
      <c r="P42">
        <f>SUM(P30:P41)</f>
        <v>0</v>
      </c>
    </row>
    <row r="44" spans="1:9" ht="13.25" customHeight="1">
      <c r="A44" s="6"/>
      <c r="B44" s="6"/>
      <c r="C44" s="6" t="s">
        <v>39</v>
      </c>
      <c r="D44" s="6"/>
      <c r="E44" s="6" t="s">
        <v>206</v>
      </c>
      <c r="F44" s="6"/>
      <c r="G44" s="8"/>
      <c r="H44" s="6"/>
      <c r="I44" s="8"/>
    </row>
    <row r="45" spans="1:16" ht="25.1">
      <c r="A45" s="5">
        <v>9</v>
      </c>
      <c r="B45" s="5" t="s">
        <v>42</v>
      </c>
      <c r="C45" s="5" t="s">
        <v>615</v>
      </c>
      <c r="D45" s="5" t="s">
        <v>44</v>
      </c>
      <c r="E45" s="5" t="s">
        <v>616</v>
      </c>
      <c r="F45" s="5" t="s">
        <v>46</v>
      </c>
      <c r="G45" s="7">
        <v>1</v>
      </c>
      <c r="H45" s="10"/>
      <c r="I45" s="9">
        <f>ROUND((H45*G45),2)</f>
        <v>0</v>
      </c>
      <c r="O45">
        <f>rekapitulace!H6</f>
        <v>21</v>
      </c>
      <c r="P45">
        <f>ROUND(O45/100*I45,2)</f>
        <v>0</v>
      </c>
    </row>
    <row r="46" ht="75.3">
      <c r="E46" s="11" t="s">
        <v>617</v>
      </c>
    </row>
    <row r="47" spans="1:16" ht="25.1">
      <c r="A47" s="5">
        <v>10</v>
      </c>
      <c r="B47" s="5" t="s">
        <v>42</v>
      </c>
      <c r="C47" s="5" t="s">
        <v>618</v>
      </c>
      <c r="D47" s="5" t="s">
        <v>44</v>
      </c>
      <c r="E47" s="5" t="s">
        <v>619</v>
      </c>
      <c r="F47" s="5" t="s">
        <v>46</v>
      </c>
      <c r="G47" s="7">
        <v>1</v>
      </c>
      <c r="H47" s="10"/>
      <c r="I47" s="9">
        <f>ROUND((H47*G47),2)</f>
        <v>0</v>
      </c>
      <c r="O47">
        <f>rekapitulace!H6</f>
        <v>21</v>
      </c>
      <c r="P47">
        <f>ROUND(O47/100*I47,2)</f>
        <v>0</v>
      </c>
    </row>
    <row r="48" ht="75.3">
      <c r="E48" s="11" t="s">
        <v>617</v>
      </c>
    </row>
    <row r="49" spans="1:16" ht="13.25" customHeight="1">
      <c r="A49" s="12"/>
      <c r="B49" s="12"/>
      <c r="C49" s="12" t="s">
        <v>39</v>
      </c>
      <c r="D49" s="12"/>
      <c r="E49" s="12" t="s">
        <v>206</v>
      </c>
      <c r="F49" s="12"/>
      <c r="G49" s="12"/>
      <c r="H49" s="12"/>
      <c r="I49" s="12">
        <f>SUM(I45:I48)</f>
        <v>0</v>
      </c>
      <c r="P49">
        <f>SUM(P45:P48)</f>
        <v>0</v>
      </c>
    </row>
    <row r="51" spans="1:16" ht="13.25" customHeight="1">
      <c r="A51" s="12"/>
      <c r="B51" s="12"/>
      <c r="C51" s="12"/>
      <c r="D51" s="12"/>
      <c r="E51" s="12" t="s">
        <v>67</v>
      </c>
      <c r="F51" s="12"/>
      <c r="G51" s="12"/>
      <c r="H51" s="12"/>
      <c r="I51" s="12">
        <f>+I15+I27+I42+I49</f>
        <v>0</v>
      </c>
      <c r="P51">
        <f>+P15+P27+P42+P49</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Wolverine</dc:creator>
  <cp:keywords/>
  <dc:description/>
  <cp:lastModifiedBy>RS</cp:lastModifiedBy>
  <cp:lastPrinted>2022-11-20T23:08:53Z</cp:lastPrinted>
  <dcterms:created xsi:type="dcterms:W3CDTF">2022-11-20T22:57:56Z</dcterms:created>
  <dcterms:modified xsi:type="dcterms:W3CDTF">2023-01-31T18:27:36Z</dcterms:modified>
  <cp:category/>
  <cp:version/>
  <cp:contentType/>
  <cp:contentStatus/>
</cp:coreProperties>
</file>