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ova\Desktop\š\KRAJSKÝ ÚŘAD - SÁL RADY\14.11.2022\"/>
    </mc:Choice>
  </mc:AlternateContent>
  <bookViews>
    <workbookView xWindow="0" yWindow="0" windowWidth="0" windowHeight="0"/>
  </bookViews>
  <sheets>
    <sheet name="Rekapitulace stavby" sheetId="1" r:id="rId1"/>
    <sheet name="a - Architektonicko stave..." sheetId="2" r:id="rId2"/>
    <sheet name="b - Interiéry" sheetId="3" r:id="rId3"/>
    <sheet name="ca - Vnitřní kanalizace" sheetId="4" r:id="rId4"/>
    <sheet name="cb - Vnitřní vodovod" sheetId="5" r:id="rId5"/>
    <sheet name="cc - ÚT" sheetId="6" r:id="rId6"/>
    <sheet name="d - Elektro - silnoproud" sheetId="7" r:id="rId7"/>
    <sheet name="e - Elektro - slaboproud" sheetId="8" r:id="rId8"/>
    <sheet name="f - VZT " sheetId="9" r:id="rId9"/>
    <sheet name="g - VRN" sheetId="10" r:id="rId10"/>
    <sheet name="Pokyny pro vyplnění" sheetId="11" r:id="rId11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'a - Architektonicko stave...'!$C$92:$K$409</definedName>
    <definedName name="_xlnm.Print_Area" localSheetId="1">'a - Architektonicko stave...'!$C$4:$J$39,'a - Architektonicko stave...'!$C$45:$J$74,'a - Architektonicko stave...'!$C$80:$K$409</definedName>
    <definedName name="_xlnm.Print_Titles" localSheetId="1">'a - Architektonicko stave...'!$92:$92</definedName>
    <definedName name="_xlnm._FilterDatabase" localSheetId="2" hidden="1">'b - Interiéry'!$C$79:$K$85</definedName>
    <definedName name="_xlnm.Print_Area" localSheetId="2">'b - Interiéry'!$C$4:$J$39,'b - Interiéry'!$C$45:$J$61,'b - Interiéry'!$C$67:$K$85</definedName>
    <definedName name="_xlnm.Print_Titles" localSheetId="2">'b - Interiéry'!$79:$79</definedName>
    <definedName name="_xlnm._FilterDatabase" localSheetId="3" hidden="1">'ca - Vnitřní kanalizace'!$C$87:$K$129</definedName>
    <definedName name="_xlnm.Print_Area" localSheetId="3">'ca - Vnitřní kanalizace'!$C$4:$J$41,'ca - Vnitřní kanalizace'!$C$47:$J$67,'ca - Vnitřní kanalizace'!$C$73:$K$129</definedName>
    <definedName name="_xlnm.Print_Titles" localSheetId="3">'ca - Vnitřní kanalizace'!$87:$87</definedName>
    <definedName name="_xlnm._FilterDatabase" localSheetId="4" hidden="1">'cb - Vnitřní vodovod'!$C$86:$K$125</definedName>
    <definedName name="_xlnm.Print_Area" localSheetId="4">'cb - Vnitřní vodovod'!$C$4:$J$41,'cb - Vnitřní vodovod'!$C$47:$J$66,'cb - Vnitřní vodovod'!$C$72:$K$125</definedName>
    <definedName name="_xlnm.Print_Titles" localSheetId="4">'cb - Vnitřní vodovod'!$86:$86</definedName>
    <definedName name="_xlnm._FilterDatabase" localSheetId="5" hidden="1">'cc - ÚT'!$C$85:$K$91</definedName>
    <definedName name="_xlnm.Print_Area" localSheetId="5">'cc - ÚT'!$C$4:$J$41,'cc - ÚT'!$C$47:$J$65,'cc - ÚT'!$C$71:$K$91</definedName>
    <definedName name="_xlnm.Print_Titles" localSheetId="5">'cc - ÚT'!$85:$85</definedName>
    <definedName name="_xlnm._FilterDatabase" localSheetId="6" hidden="1">'d - Elektro - silnoproud'!$C$80:$K$88</definedName>
    <definedName name="_xlnm.Print_Area" localSheetId="6">'d - Elektro - silnoproud'!$C$4:$J$39,'d - Elektro - silnoproud'!$C$45:$J$62,'d - Elektro - silnoproud'!$C$68:$K$88</definedName>
    <definedName name="_xlnm.Print_Titles" localSheetId="6">'d - Elektro - silnoproud'!$80:$80</definedName>
    <definedName name="_xlnm._FilterDatabase" localSheetId="7" hidden="1">'e - Elektro - slaboproud'!$C$80:$K$87</definedName>
    <definedName name="_xlnm.Print_Area" localSheetId="7">'e - Elektro - slaboproud'!$C$4:$J$39,'e - Elektro - slaboproud'!$C$45:$J$62,'e - Elektro - slaboproud'!$C$68:$K$87</definedName>
    <definedName name="_xlnm.Print_Titles" localSheetId="7">'e - Elektro - slaboproud'!$80:$80</definedName>
    <definedName name="_xlnm._FilterDatabase" localSheetId="8" hidden="1">'f - VZT '!$C$80:$K$85</definedName>
    <definedName name="_xlnm.Print_Area" localSheetId="8">'f - VZT '!$C$4:$J$39,'f - VZT '!$C$45:$J$62,'f - VZT '!$C$68:$K$85</definedName>
    <definedName name="_xlnm.Print_Titles" localSheetId="8">'f - VZT '!$80:$80</definedName>
    <definedName name="_xlnm._FilterDatabase" localSheetId="9" hidden="1">'g - VRN'!$C$85:$K$119</definedName>
    <definedName name="_xlnm.Print_Area" localSheetId="9">'g - VRN'!$C$4:$J$39,'g - VRN'!$C$45:$J$67,'g - VRN'!$C$73:$K$119</definedName>
    <definedName name="_xlnm.Print_Titles" localSheetId="9">'g - VRN'!$85:$85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7"/>
  <c r="J36"/>
  <c i="1" r="AY64"/>
  <c i="10" r="J35"/>
  <c i="1" r="AX64"/>
  <c i="10" r="BI117"/>
  <c r="BH117"/>
  <c r="BG117"/>
  <c r="BF117"/>
  <c r="T117"/>
  <c r="T116"/>
  <c r="R117"/>
  <c r="R116"/>
  <c r="P117"/>
  <c r="P116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T92"/>
  <c r="R93"/>
  <c r="R92"/>
  <c r="P93"/>
  <c r="P92"/>
  <c r="BI89"/>
  <c r="BH89"/>
  <c r="BG89"/>
  <c r="BF89"/>
  <c r="T89"/>
  <c r="T88"/>
  <c r="R89"/>
  <c r="R88"/>
  <c r="P89"/>
  <c r="P88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48"/>
  <c i="9" r="J37"/>
  <c r="J36"/>
  <c i="1" r="AY63"/>
  <c i="9" r="J35"/>
  <c i="1" r="AX63"/>
  <c i="9"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52"/>
  <c r="E7"/>
  <c r="E71"/>
  <c i="8" r="J37"/>
  <c r="J36"/>
  <c i="1" r="AY62"/>
  <c i="8" r="J35"/>
  <c i="1" r="AX62"/>
  <c i="8"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52"/>
  <c r="E7"/>
  <c r="E48"/>
  <c i="7" r="J37"/>
  <c r="J36"/>
  <c i="1" r="AY61"/>
  <c i="7" r="J35"/>
  <c i="1" r="AX61"/>
  <c i="7"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71"/>
  <c i="6" r="J39"/>
  <c r="J38"/>
  <c i="1" r="AY60"/>
  <c i="6" r="J37"/>
  <c i="1" r="AX60"/>
  <c i="6" r="BI90"/>
  <c r="BH90"/>
  <c r="BG90"/>
  <c r="BF90"/>
  <c r="T90"/>
  <c r="R90"/>
  <c r="P90"/>
  <c r="BI88"/>
  <c r="BH88"/>
  <c r="BG88"/>
  <c r="BF88"/>
  <c r="T88"/>
  <c r="R88"/>
  <c r="P88"/>
  <c r="J82"/>
  <c r="F82"/>
  <c r="F80"/>
  <c r="E78"/>
  <c r="J58"/>
  <c r="F58"/>
  <c r="F56"/>
  <c r="E54"/>
  <c r="J26"/>
  <c r="E26"/>
  <c r="J83"/>
  <c r="J25"/>
  <c r="J20"/>
  <c r="E20"/>
  <c r="F59"/>
  <c r="J19"/>
  <c r="J14"/>
  <c r="J80"/>
  <c r="E7"/>
  <c r="E50"/>
  <c i="5" r="J39"/>
  <c r="J38"/>
  <c i="1" r="AY59"/>
  <c i="5" r="J37"/>
  <c i="1" r="AX59"/>
  <c i="5"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59"/>
  <c r="J19"/>
  <c r="J14"/>
  <c r="J81"/>
  <c r="E7"/>
  <c r="E75"/>
  <c i="4" r="J39"/>
  <c r="J38"/>
  <c i="1" r="AY58"/>
  <c i="4" r="J37"/>
  <c i="1" r="AX58"/>
  <c i="4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59"/>
  <c r="J19"/>
  <c r="J14"/>
  <c r="J82"/>
  <c r="E7"/>
  <c r="E76"/>
  <c i="3" r="J37"/>
  <c r="J36"/>
  <c i="1" r="AY56"/>
  <c i="3" r="J35"/>
  <c i="1" r="AX56"/>
  <c i="3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6"/>
  <c r="F76"/>
  <c r="F74"/>
  <c r="E72"/>
  <c r="J54"/>
  <c r="F54"/>
  <c r="F52"/>
  <c r="E50"/>
  <c r="J24"/>
  <c r="E24"/>
  <c r="J55"/>
  <c r="J23"/>
  <c r="J18"/>
  <c r="E18"/>
  <c r="F77"/>
  <c r="J17"/>
  <c r="J12"/>
  <c r="J52"/>
  <c r="E7"/>
  <c r="E70"/>
  <c i="2" r="J37"/>
  <c r="J36"/>
  <c i="1" r="AY55"/>
  <c i="2" r="J35"/>
  <c i="1" r="AX55"/>
  <c i="2" r="BI407"/>
  <c r="BH407"/>
  <c r="BG407"/>
  <c r="BF407"/>
  <c r="T407"/>
  <c r="R407"/>
  <c r="P407"/>
  <c r="BI404"/>
  <c r="BH404"/>
  <c r="BG404"/>
  <c r="BF404"/>
  <c r="T404"/>
  <c r="R404"/>
  <c r="P404"/>
  <c r="BI395"/>
  <c r="BH395"/>
  <c r="BG395"/>
  <c r="BF395"/>
  <c r="T395"/>
  <c r="R395"/>
  <c r="P395"/>
  <c r="BI392"/>
  <c r="BH392"/>
  <c r="BG392"/>
  <c r="BF392"/>
  <c r="T392"/>
  <c r="R392"/>
  <c r="P392"/>
  <c r="BI386"/>
  <c r="BH386"/>
  <c r="BG386"/>
  <c r="BF386"/>
  <c r="T386"/>
  <c r="R386"/>
  <c r="P386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1"/>
  <c r="BH361"/>
  <c r="BG361"/>
  <c r="BF361"/>
  <c r="T361"/>
  <c r="R361"/>
  <c r="P361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297"/>
  <c r="BH297"/>
  <c r="BG297"/>
  <c r="BF297"/>
  <c r="T297"/>
  <c r="R297"/>
  <c r="P297"/>
  <c r="BI294"/>
  <c r="BH294"/>
  <c r="BG294"/>
  <c r="BF294"/>
  <c r="T294"/>
  <c r="R294"/>
  <c r="P294"/>
  <c r="BI286"/>
  <c r="BH286"/>
  <c r="BG286"/>
  <c r="BF286"/>
  <c r="T286"/>
  <c r="T279"/>
  <c r="R286"/>
  <c r="R279"/>
  <c r="P286"/>
  <c r="P279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16"/>
  <c r="BH216"/>
  <c r="BG216"/>
  <c r="BF216"/>
  <c r="T216"/>
  <c r="R216"/>
  <c r="P216"/>
  <c r="BI209"/>
  <c r="BH209"/>
  <c r="BG209"/>
  <c r="BF209"/>
  <c r="T209"/>
  <c r="R209"/>
  <c r="P209"/>
  <c r="BI204"/>
  <c r="BH204"/>
  <c r="BG204"/>
  <c r="BF204"/>
  <c r="T204"/>
  <c r="T203"/>
  <c r="R204"/>
  <c r="R203"/>
  <c r="P204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1"/>
  <c r="BH161"/>
  <c r="BG161"/>
  <c r="BF161"/>
  <c r="T161"/>
  <c r="R161"/>
  <c r="P161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13"/>
  <c r="BH113"/>
  <c r="BG113"/>
  <c r="BF113"/>
  <c r="T113"/>
  <c r="R113"/>
  <c r="P113"/>
  <c r="BI110"/>
  <c r="BH110"/>
  <c r="BG110"/>
  <c r="BF110"/>
  <c r="T110"/>
  <c r="R110"/>
  <c r="P110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89"/>
  <c r="F89"/>
  <c r="F87"/>
  <c r="E85"/>
  <c r="J54"/>
  <c r="F54"/>
  <c r="F52"/>
  <c r="E50"/>
  <c r="J24"/>
  <c r="E24"/>
  <c r="J55"/>
  <c r="J23"/>
  <c r="J18"/>
  <c r="E18"/>
  <c r="F90"/>
  <c r="J17"/>
  <c r="J12"/>
  <c r="J87"/>
  <c r="E7"/>
  <c r="E48"/>
  <c i="1" r="L50"/>
  <c r="AM50"/>
  <c r="AM49"/>
  <c r="L49"/>
  <c r="AM47"/>
  <c r="L47"/>
  <c r="L45"/>
  <c r="L44"/>
  <c i="2" r="BK369"/>
  <c r="J322"/>
  <c r="J167"/>
  <c r="J110"/>
  <c i="5" r="J123"/>
  <c i="10" r="J117"/>
  <c i="2" r="BK309"/>
  <c r="BK342"/>
  <c i="4" r="J121"/>
  <c i="5" r="J107"/>
  <c i="10" r="J113"/>
  <c i="2" r="BK373"/>
  <c r="J148"/>
  <c r="BK280"/>
  <c i="4" r="BK103"/>
  <c i="8" r="J86"/>
  <c i="2" r="BK376"/>
  <c r="BK96"/>
  <c r="BK182"/>
  <c i="4" r="J93"/>
  <c i="10" r="J100"/>
  <c i="2" r="J351"/>
  <c r="J189"/>
  <c r="J104"/>
  <c i="5" r="BK123"/>
  <c i="10" r="BK100"/>
  <c i="3" r="BK83"/>
  <c i="5" r="BK119"/>
  <c i="2" r="J271"/>
  <c r="J315"/>
  <c r="J294"/>
  <c i="4" r="J113"/>
  <c i="5" r="BK101"/>
  <c i="10" r="BK117"/>
  <c i="2" r="J345"/>
  <c r="BK265"/>
  <c r="BK170"/>
  <c i="4" r="J105"/>
  <c i="9" r="J85"/>
  <c i="2" r="BK196"/>
  <c r="J204"/>
  <c i="1" r="AS57"/>
  <c i="5" r="J103"/>
  <c i="2" r="J404"/>
  <c r="BK348"/>
  <c r="BK297"/>
  <c i="5" r="BK103"/>
  <c i="2" r="BK267"/>
  <c r="J318"/>
  <c r="BK240"/>
  <c i="4" r="BK101"/>
  <c i="5" r="BK113"/>
  <c i="10" r="BK89"/>
  <c i="2" r="J348"/>
  <c r="BK135"/>
  <c r="J335"/>
  <c r="BK271"/>
  <c r="BK144"/>
  <c i="5" r="J121"/>
  <c i="2" r="J246"/>
  <c r="BK192"/>
  <c r="BK322"/>
  <c i="4" r="BK117"/>
  <c r="J97"/>
  <c i="5" r="BK115"/>
  <c i="2" r="J240"/>
  <c i="4" r="J101"/>
  <c i="5" r="J96"/>
  <c i="2" r="J227"/>
  <c r="J131"/>
  <c r="J269"/>
  <c i="4" r="J117"/>
  <c i="6" r="J90"/>
  <c i="2" r="J373"/>
  <c r="BK311"/>
  <c r="BK100"/>
  <c i="4" r="J115"/>
  <c i="7" r="BK85"/>
  <c i="2" r="BK345"/>
  <c r="BK273"/>
  <c r="J234"/>
  <c r="BK246"/>
  <c i="4" r="BK127"/>
  <c i="5" r="J113"/>
  <c i="2" r="BK269"/>
  <c r="J229"/>
  <c r="BK315"/>
  <c r="BK131"/>
  <c i="5" r="J119"/>
  <c i="10" r="BK110"/>
  <c i="2" r="J342"/>
  <c r="J325"/>
  <c r="J96"/>
  <c i="4" r="J99"/>
  <c i="10" r="J104"/>
  <c i="2" r="J286"/>
  <c i="3" r="J84"/>
  <c i="5" r="BK90"/>
  <c i="2" r="BK386"/>
  <c r="BK263"/>
  <c r="J170"/>
  <c i="3" r="BK84"/>
  <c i="5" r="BK93"/>
  <c i="2" r="BK98"/>
  <c i="4" r="BK97"/>
  <c i="5" r="J99"/>
  <c i="10" r="J107"/>
  <c i="2" r="BK338"/>
  <c r="BK318"/>
  <c i="4" r="BK105"/>
  <c i="2" r="J273"/>
  <c r="J297"/>
  <c r="BK178"/>
  <c r="BK379"/>
  <c i="5" r="J105"/>
  <c i="2" r="J274"/>
  <c r="J305"/>
  <c r="BK383"/>
  <c i="3" r="J83"/>
  <c i="4" r="BK95"/>
  <c i="7" r="J85"/>
  <c i="2" r="BK216"/>
  <c r="BK113"/>
  <c r="BK161"/>
  <c i="4" r="BK115"/>
  <c i="7" r="BK84"/>
  <c i="2" r="BK199"/>
  <c r="BK209"/>
  <c r="BK186"/>
  <c i="4" r="J91"/>
  <c i="5" r="J90"/>
  <c i="2" r="J392"/>
  <c r="BK325"/>
  <c i="4" r="J125"/>
  <c i="5" r="J101"/>
  <c i="2" r="J209"/>
  <c r="BK335"/>
  <c r="J244"/>
  <c r="BK104"/>
  <c i="4" r="J123"/>
  <c i="5" r="J117"/>
  <c i="10" r="J93"/>
  <c i="4" r="BK107"/>
  <c i="5" r="BK96"/>
  <c i="2" r="BK395"/>
  <c r="BK204"/>
  <c r="J141"/>
  <c r="J178"/>
  <c i="5" r="BK107"/>
  <c i="2" r="BK224"/>
  <c r="J265"/>
  <c r="J100"/>
  <c i="3" r="J85"/>
  <c i="5" r="BK105"/>
  <c i="10" r="BK93"/>
  <c i="2" r="BK234"/>
  <c r="BK167"/>
  <c r="J250"/>
  <c r="BK110"/>
  <c i="4" r="BK93"/>
  <c i="10" r="J89"/>
  <c i="2" r="J369"/>
  <c r="BK404"/>
  <c r="BK274"/>
  <c i="4" r="J127"/>
  <c i="9" r="J84"/>
  <c i="2" r="BK392"/>
  <c r="J262"/>
  <c r="J311"/>
  <c i="4" r="J103"/>
  <c i="6" r="BK90"/>
  <c i="2" r="BK227"/>
  <c r="BK250"/>
  <c i="4" r="J95"/>
  <c i="6" r="BK88"/>
  <c i="2" r="J367"/>
  <c r="J98"/>
  <c r="BK229"/>
  <c i="8" r="BK86"/>
  <c i="2" r="J135"/>
  <c i="5" r="J109"/>
  <c i="8" r="BK84"/>
  <c i="2" r="J174"/>
  <c r="BK276"/>
  <c r="J267"/>
  <c i="4" r="BK111"/>
  <c i="7" r="J87"/>
  <c i="2" r="J386"/>
  <c r="J224"/>
  <c r="J276"/>
  <c r="BK244"/>
  <c i="5" r="BK121"/>
  <c i="10" r="BK97"/>
  <c i="2" r="J407"/>
  <c r="J216"/>
  <c r="J127"/>
  <c i="4" r="BK91"/>
  <c i="9" r="BK85"/>
  <c i="2" r="BK407"/>
  <c r="J151"/>
  <c r="J144"/>
  <c i="4" r="BK99"/>
  <c i="8" r="J84"/>
  <c i="2" r="J113"/>
  <c r="BK189"/>
  <c i="3" r="BK85"/>
  <c i="5" r="BK109"/>
  <c i="2" r="BK148"/>
  <c r="J182"/>
  <c r="J263"/>
  <c r="BK305"/>
  <c r="J157"/>
  <c i="5" r="J115"/>
  <c i="2" r="BK127"/>
  <c r="BK294"/>
  <c r="J309"/>
  <c i="4" r="J111"/>
  <c i="7" r="BK87"/>
  <c i="2" r="J192"/>
  <c i="4" r="BK121"/>
  <c i="7" r="J84"/>
  <c i="2" r="BK361"/>
  <c r="BK157"/>
  <c i="3" r="J82"/>
  <c i="5" r="BK117"/>
  <c i="9" r="BK84"/>
  <c i="2" r="BK351"/>
  <c r="BK174"/>
  <c r="BK286"/>
  <c i="4" r="BK123"/>
  <c i="5" r="J111"/>
  <c r="J93"/>
  <c i="2" r="J280"/>
  <c r="J196"/>
  <c i="3" r="BK82"/>
  <c i="5" r="BK99"/>
  <c i="2" r="J361"/>
  <c r="J395"/>
  <c r="BK151"/>
  <c i="5" r="BK111"/>
  <c i="10" r="BK104"/>
  <c i="2" r="BK367"/>
  <c r="J383"/>
  <c i="4" r="BK125"/>
  <c i="10" r="J110"/>
  <c i="2" r="J376"/>
  <c r="BK141"/>
  <c r="J199"/>
  <c i="4" r="BK109"/>
  <c i="10" r="J97"/>
  <c i="4" r="J109"/>
  <c i="10" r="BK107"/>
  <c i="2" r="J379"/>
  <c r="BK262"/>
  <c r="J161"/>
  <c i="4" r="J107"/>
  <c i="10" r="BK113"/>
  <c i="2" r="J186"/>
  <c r="J338"/>
  <c i="4" r="BK113"/>
  <c i="6" r="J88"/>
  <c i="2" l="1" r="P95"/>
  <c r="R143"/>
  <c r="T208"/>
  <c r="P293"/>
  <c r="BK382"/>
  <c r="J382"/>
  <c r="J73"/>
  <c i="4" r="P120"/>
  <c i="6" r="P87"/>
  <c r="P86"/>
  <c i="1" r="AU60"/>
  <c i="7" r="P83"/>
  <c r="P82"/>
  <c r="P81"/>
  <c i="1" r="AU61"/>
  <c i="2" r="BK95"/>
  <c r="J95"/>
  <c r="J61"/>
  <c r="R99"/>
  <c r="T112"/>
  <c r="R185"/>
  <c r="P249"/>
  <c r="P341"/>
  <c i="4" r="T120"/>
  <c i="6" r="T87"/>
  <c r="T86"/>
  <c i="2" r="R95"/>
  <c r="T99"/>
  <c r="R112"/>
  <c r="P185"/>
  <c r="R249"/>
  <c r="BK341"/>
  <c r="J341"/>
  <c r="J72"/>
  <c r="R382"/>
  <c i="3" r="T81"/>
  <c r="T80"/>
  <c i="4" r="P90"/>
  <c r="P89"/>
  <c r="P88"/>
  <c i="1" r="AU58"/>
  <c i="5" r="T89"/>
  <c r="T88"/>
  <c r="T87"/>
  <c i="7" r="R83"/>
  <c r="R82"/>
  <c r="R81"/>
  <c i="8" r="BK83"/>
  <c r="J83"/>
  <c r="J61"/>
  <c r="T83"/>
  <c r="T82"/>
  <c r="T81"/>
  <c i="9" r="T83"/>
  <c r="T82"/>
  <c r="T81"/>
  <c i="2" r="P99"/>
  <c r="T143"/>
  <c r="R208"/>
  <c r="T293"/>
  <c r="T382"/>
  <c i="4" r="R90"/>
  <c i="5" r="P89"/>
  <c r="P88"/>
  <c r="P87"/>
  <c i="1" r="AU59"/>
  <c i="6" r="R87"/>
  <c r="R86"/>
  <c i="7" r="BK83"/>
  <c r="BK82"/>
  <c r="J82"/>
  <c r="J60"/>
  <c i="8" r="R83"/>
  <c r="R82"/>
  <c r="R81"/>
  <c i="9" r="R83"/>
  <c r="R82"/>
  <c r="R81"/>
  <c i="10" r="BK96"/>
  <c r="J96"/>
  <c r="J63"/>
  <c r="R96"/>
  <c r="T103"/>
  <c i="2" r="BK112"/>
  <c r="J112"/>
  <c r="J63"/>
  <c r="P112"/>
  <c r="BK185"/>
  <c r="J185"/>
  <c r="J65"/>
  <c r="P208"/>
  <c r="R293"/>
  <c r="P382"/>
  <c i="3" r="BK81"/>
  <c r="BK80"/>
  <c r="J80"/>
  <c i="4" r="R120"/>
  <c i="8" r="P83"/>
  <c r="P82"/>
  <c r="P81"/>
  <c i="1" r="AU62"/>
  <c i="9" r="P83"/>
  <c r="P82"/>
  <c r="P81"/>
  <c i="1" r="AU63"/>
  <c i="10" r="T96"/>
  <c r="T87"/>
  <c r="T86"/>
  <c r="R103"/>
  <c i="2" r="T95"/>
  <c r="P143"/>
  <c r="BK208"/>
  <c r="J208"/>
  <c r="J68"/>
  <c r="T249"/>
  <c r="T341"/>
  <c i="3" r="R81"/>
  <c r="R80"/>
  <c i="4" r="T90"/>
  <c r="T89"/>
  <c r="T88"/>
  <c i="5" r="R89"/>
  <c r="R88"/>
  <c r="R87"/>
  <c i="7" r="T83"/>
  <c r="T82"/>
  <c r="T81"/>
  <c i="9" r="BK83"/>
  <c r="J83"/>
  <c r="J61"/>
  <c i="10" r="BK103"/>
  <c r="J103"/>
  <c r="J64"/>
  <c i="2" r="BK99"/>
  <c r="J99"/>
  <c r="J62"/>
  <c r="BK143"/>
  <c r="J143"/>
  <c r="J64"/>
  <c r="T185"/>
  <c r="BK249"/>
  <c r="J249"/>
  <c r="J69"/>
  <c r="BK293"/>
  <c r="J293"/>
  <c r="J71"/>
  <c r="R341"/>
  <c i="3" r="P81"/>
  <c r="P80"/>
  <c i="1" r="AU56"/>
  <c i="4" r="BK90"/>
  <c r="J90"/>
  <c r="J65"/>
  <c r="BK120"/>
  <c r="J120"/>
  <c r="J66"/>
  <c i="5" r="BK89"/>
  <c r="J89"/>
  <c r="J65"/>
  <c i="6" r="BK87"/>
  <c r="J87"/>
  <c r="J64"/>
  <c i="10" r="P96"/>
  <c r="P87"/>
  <c r="P86"/>
  <c i="1" r="AU64"/>
  <c i="10" r="P103"/>
  <c i="2" r="BK279"/>
  <c r="J279"/>
  <c r="J70"/>
  <c r="BK203"/>
  <c r="J203"/>
  <c r="J66"/>
  <c i="10" r="BK88"/>
  <c r="BK116"/>
  <c r="J116"/>
  <c r="J66"/>
  <c r="BK92"/>
  <c r="J92"/>
  <c r="J62"/>
  <c r="BK112"/>
  <c r="J112"/>
  <c r="J65"/>
  <c i="9" r="BK82"/>
  <c r="BK81"/>
  <c r="J81"/>
  <c r="J59"/>
  <c i="10" r="F83"/>
  <c r="BE89"/>
  <c r="BE107"/>
  <c r="J55"/>
  <c r="E76"/>
  <c r="BE100"/>
  <c r="BE110"/>
  <c r="BE117"/>
  <c r="J52"/>
  <c r="BE93"/>
  <c r="BE97"/>
  <c r="BE113"/>
  <c r="BE104"/>
  <c i="9" r="E48"/>
  <c r="J75"/>
  <c r="BE84"/>
  <c r="F55"/>
  <c r="J78"/>
  <c i="8" r="BK82"/>
  <c r="BK81"/>
  <c r="J81"/>
  <c r="J59"/>
  <c i="9" r="BE85"/>
  <c i="7" r="BK81"/>
  <c r="J81"/>
  <c r="J83"/>
  <c r="J61"/>
  <c i="8" r="F55"/>
  <c r="BE86"/>
  <c r="J75"/>
  <c r="J78"/>
  <c r="BE84"/>
  <c r="E71"/>
  <c i="7" r="J75"/>
  <c i="6" r="BK86"/>
  <c r="J86"/>
  <c r="J63"/>
  <c i="7" r="F55"/>
  <c r="J55"/>
  <c r="BE84"/>
  <c r="BE85"/>
  <c r="E48"/>
  <c r="BE87"/>
  <c i="6" r="E74"/>
  <c r="J56"/>
  <c i="5" r="BK88"/>
  <c r="J88"/>
  <c r="J64"/>
  <c i="6" r="F83"/>
  <c r="J59"/>
  <c r="BE88"/>
  <c r="BE90"/>
  <c i="5" r="J56"/>
  <c r="F84"/>
  <c r="BE113"/>
  <c r="BE115"/>
  <c r="BE117"/>
  <c r="J59"/>
  <c r="BE90"/>
  <c r="BE99"/>
  <c r="BE103"/>
  <c r="BE109"/>
  <c r="BE111"/>
  <c r="BE119"/>
  <c r="E50"/>
  <c r="BE96"/>
  <c r="BE107"/>
  <c r="BE123"/>
  <c r="BE93"/>
  <c r="BE121"/>
  <c i="4" r="BK89"/>
  <c r="BK88"/>
  <c r="J88"/>
  <c r="J63"/>
  <c i="5" r="BE101"/>
  <c r="BE105"/>
  <c i="3" r="J81"/>
  <c r="J60"/>
  <c i="4" r="J59"/>
  <c r="F85"/>
  <c r="BE111"/>
  <c r="BE113"/>
  <c r="BE115"/>
  <c r="BE117"/>
  <c r="BE101"/>
  <c r="BE103"/>
  <c r="J56"/>
  <c r="BE91"/>
  <c i="3" r="J59"/>
  <c i="4" r="BE93"/>
  <c r="BE95"/>
  <c r="BE97"/>
  <c r="BE109"/>
  <c r="BE123"/>
  <c r="BE127"/>
  <c r="BE121"/>
  <c r="BE99"/>
  <c r="E50"/>
  <c r="BE105"/>
  <c r="BE107"/>
  <c r="BE125"/>
  <c i="3" r="BE83"/>
  <c r="BE85"/>
  <c r="E48"/>
  <c r="J74"/>
  <c r="J77"/>
  <c r="F55"/>
  <c r="BE84"/>
  <c r="BE82"/>
  <c i="2" r="BK207"/>
  <c r="J207"/>
  <c r="J67"/>
  <c r="J52"/>
  <c r="BE98"/>
  <c r="BE104"/>
  <c r="E83"/>
  <c r="J90"/>
  <c r="BE127"/>
  <c r="BE135"/>
  <c r="BE141"/>
  <c r="BE148"/>
  <c r="BE157"/>
  <c r="BE174"/>
  <c r="BE196"/>
  <c r="BE227"/>
  <c r="BE113"/>
  <c r="BE151"/>
  <c r="BE167"/>
  <c r="BE182"/>
  <c r="BE234"/>
  <c r="BE265"/>
  <c r="BE269"/>
  <c r="BE273"/>
  <c r="BE274"/>
  <c r="BE280"/>
  <c r="BE286"/>
  <c r="BE294"/>
  <c r="BE309"/>
  <c r="BE315"/>
  <c r="BE318"/>
  <c r="BE335"/>
  <c r="BE338"/>
  <c r="BE407"/>
  <c r="BE100"/>
  <c r="BE192"/>
  <c r="BE204"/>
  <c r="BE216"/>
  <c r="BE246"/>
  <c r="BE263"/>
  <c r="BE267"/>
  <c r="BE395"/>
  <c r="BE404"/>
  <c r="F55"/>
  <c r="BE161"/>
  <c r="BE379"/>
  <c r="BE131"/>
  <c r="BE178"/>
  <c r="BE199"/>
  <c r="BE297"/>
  <c r="BE305"/>
  <c r="BE311"/>
  <c r="BE322"/>
  <c r="BE325"/>
  <c r="BE342"/>
  <c r="BE345"/>
  <c r="BE348"/>
  <c r="BE351"/>
  <c r="BE361"/>
  <c r="BE367"/>
  <c r="BE369"/>
  <c r="BE373"/>
  <c r="BE376"/>
  <c r="BE96"/>
  <c r="BE110"/>
  <c r="BE144"/>
  <c r="BE170"/>
  <c r="BE186"/>
  <c r="BE189"/>
  <c r="BE209"/>
  <c r="BE224"/>
  <c r="BE229"/>
  <c r="BE240"/>
  <c r="BE244"/>
  <c r="BE250"/>
  <c r="BE262"/>
  <c r="BE271"/>
  <c r="BE276"/>
  <c r="BE383"/>
  <c r="BE386"/>
  <c r="BE392"/>
  <c i="4" r="F37"/>
  <c i="1" r="BB58"/>
  <c i="2" r="F37"/>
  <c i="1" r="BD55"/>
  <c i="6" r="F39"/>
  <c i="1" r="BD60"/>
  <c i="8" r="F35"/>
  <c i="1" r="BB62"/>
  <c i="10" r="F36"/>
  <c i="1" r="BC64"/>
  <c i="3" r="J34"/>
  <c i="1" r="AW56"/>
  <c i="6" r="J36"/>
  <c i="1" r="AW60"/>
  <c i="6" r="F37"/>
  <c i="1" r="BB60"/>
  <c i="8" r="F34"/>
  <c i="1" r="BA62"/>
  <c i="2" r="F36"/>
  <c i="1" r="BC55"/>
  <c i="3" r="F36"/>
  <c i="1" r="BC56"/>
  <c i="8" r="F37"/>
  <c i="1" r="BD62"/>
  <c i="2" r="F34"/>
  <c i="1" r="BA55"/>
  <c i="5" r="F37"/>
  <c i="1" r="BB59"/>
  <c i="2" r="F35"/>
  <c i="1" r="BB55"/>
  <c i="5" r="J36"/>
  <c i="1" r="AW59"/>
  <c i="10" r="F37"/>
  <c i="1" r="BD64"/>
  <c i="4" r="F38"/>
  <c i="1" r="BC58"/>
  <c i="8" r="F36"/>
  <c i="1" r="BC62"/>
  <c i="10" r="F35"/>
  <c i="1" r="BB64"/>
  <c i="5" r="F38"/>
  <c i="1" r="BC59"/>
  <c i="8" r="J34"/>
  <c i="1" r="AW62"/>
  <c i="4" r="F39"/>
  <c i="1" r="BD58"/>
  <c i="2" r="J34"/>
  <c i="1" r="AW55"/>
  <c i="7" r="F36"/>
  <c i="1" r="BC61"/>
  <c i="10" r="F34"/>
  <c i="1" r="BA64"/>
  <c i="3" r="F35"/>
  <c i="1" r="BB56"/>
  <c i="5" r="F39"/>
  <c i="1" r="BD59"/>
  <c i="7" r="F37"/>
  <c i="1" r="BD61"/>
  <c i="9" r="J34"/>
  <c i="1" r="AW63"/>
  <c i="3" r="F37"/>
  <c i="1" r="BD56"/>
  <c i="4" r="J36"/>
  <c i="1" r="AW58"/>
  <c i="6" r="F38"/>
  <c i="1" r="BC60"/>
  <c i="7" r="F35"/>
  <c i="1" r="BB61"/>
  <c i="9" r="F35"/>
  <c i="1" r="BB63"/>
  <c i="3" r="F34"/>
  <c i="1" r="BA56"/>
  <c i="7" r="J30"/>
  <c i="9" r="F37"/>
  <c i="1" r="BD63"/>
  <c i="3" r="J30"/>
  <c i="9" r="F36"/>
  <c i="1" r="BC63"/>
  <c i="9" r="F34"/>
  <c i="1" r="BA63"/>
  <c i="4" r="F36"/>
  <c i="1" r="BA58"/>
  <c i="7" r="F34"/>
  <c i="1" r="BA61"/>
  <c r="AS54"/>
  <c i="5" r="F36"/>
  <c i="1" r="BA59"/>
  <c i="6" r="F36"/>
  <c i="1" r="BA60"/>
  <c i="7" r="J34"/>
  <c i="1" r="AW61"/>
  <c i="10" r="J34"/>
  <c i="1" r="AW64"/>
  <c i="10" l="1" r="R87"/>
  <c r="R86"/>
  <c i="2" r="T94"/>
  <c r="T207"/>
  <c r="T93"/>
  <c i="4" r="R89"/>
  <c r="R88"/>
  <c i="10" r="BK87"/>
  <c r="BK86"/>
  <c r="J86"/>
  <c r="J59"/>
  <c i="2" r="R207"/>
  <c r="P207"/>
  <c r="R94"/>
  <c r="P94"/>
  <c r="P93"/>
  <c i="1" r="AU55"/>
  <c r="AG56"/>
  <c i="2" r="BK94"/>
  <c r="J94"/>
  <c r="J60"/>
  <c i="10" r="J88"/>
  <c r="J61"/>
  <c i="9" r="J82"/>
  <c r="J60"/>
  <c i="8" r="J82"/>
  <c r="J60"/>
  <c i="1" r="AG61"/>
  <c i="7" r="J59"/>
  <c i="5" r="BK87"/>
  <c r="J87"/>
  <c i="4" r="J89"/>
  <c r="J64"/>
  <c i="2" r="BK93"/>
  <c r="J93"/>
  <c r="J59"/>
  <c i="4" r="J35"/>
  <c i="1" r="AV58"/>
  <c r="AT58"/>
  <c i="4" r="F35"/>
  <c i="1" r="AZ58"/>
  <c i="8" r="J33"/>
  <c i="1" r="AV62"/>
  <c r="AT62"/>
  <c i="9" r="J30"/>
  <c i="1" r="AG63"/>
  <c i="8" r="J30"/>
  <c i="1" r="AG62"/>
  <c r="AU57"/>
  <c i="9" r="F33"/>
  <c i="1" r="AZ63"/>
  <c i="3" r="F33"/>
  <c i="1" r="AZ56"/>
  <c i="7" r="F33"/>
  <c i="1" r="AZ61"/>
  <c i="6" r="J35"/>
  <c i="1" r="AV60"/>
  <c r="AT60"/>
  <c i="7" r="J33"/>
  <c i="1" r="AV61"/>
  <c r="AT61"/>
  <c r="AN61"/>
  <c i="9" r="J33"/>
  <c i="1" r="AV63"/>
  <c r="AT63"/>
  <c i="8" r="F33"/>
  <c i="1" r="AZ62"/>
  <c i="4" r="J32"/>
  <c i="1" r="AG58"/>
  <c i="6" r="J32"/>
  <c i="1" r="AG60"/>
  <c i="10" r="J33"/>
  <c i="1" r="AV64"/>
  <c r="AT64"/>
  <c r="BB57"/>
  <c r="AX57"/>
  <c r="BA57"/>
  <c r="AW57"/>
  <c i="5" r="F35"/>
  <c i="1" r="AZ59"/>
  <c i="10" r="F33"/>
  <c i="1" r="AZ64"/>
  <c i="3" r="J33"/>
  <c i="1" r="AV56"/>
  <c r="AT56"/>
  <c r="AN56"/>
  <c i="2" r="F33"/>
  <c i="1" r="AZ55"/>
  <c r="BC57"/>
  <c r="AY57"/>
  <c i="2" r="J33"/>
  <c i="1" r="AV55"/>
  <c r="AT55"/>
  <c i="6" r="F35"/>
  <c i="1" r="AZ60"/>
  <c r="BD57"/>
  <c i="5" r="J35"/>
  <c i="1" r="AV59"/>
  <c r="AT59"/>
  <c i="5" r="J32"/>
  <c i="1" r="AG59"/>
  <c i="2" l="1" r="R93"/>
  <c i="10" r="J87"/>
  <c r="J60"/>
  <c i="1" r="AN63"/>
  <c r="AN62"/>
  <c i="9" r="J39"/>
  <c i="8" r="J39"/>
  <c i="1" r="AN60"/>
  <c i="7" r="J39"/>
  <c i="1" r="AN59"/>
  <c i="5" r="J63"/>
  <c i="6" r="J41"/>
  <c i="1" r="AN58"/>
  <c i="5" r="J41"/>
  <c i="4" r="J41"/>
  <c i="3" r="J39"/>
  <c i="1" r="AZ57"/>
  <c r="AV57"/>
  <c r="AT57"/>
  <c i="10" r="J30"/>
  <c i="1" r="AG64"/>
  <c r="AG57"/>
  <c r="AU54"/>
  <c r="BB54"/>
  <c r="W31"/>
  <c i="2" r="J30"/>
  <c i="1" r="AG55"/>
  <c r="BA54"/>
  <c r="AW54"/>
  <c r="AK30"/>
  <c r="BC54"/>
  <c r="AY54"/>
  <c r="BD54"/>
  <c r="W33"/>
  <c i="10" l="1" r="J39"/>
  <c i="1" r="AN57"/>
  <c i="2" r="J39"/>
  <c i="1" r="AN55"/>
  <c r="AN64"/>
  <c r="AX54"/>
  <c r="W32"/>
  <c r="W30"/>
  <c r="AG54"/>
  <c r="AK26"/>
  <c r="AZ54"/>
  <c r="AV54"/>
  <c r="AK29"/>
  <c l="1"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<sst xmlns="http://schemas.openxmlformats.org/spreadsheetml/2006/main">
  <si>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</si>
  <si>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</si>
  <si>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</si>
  <si>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</si>
  <si>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</si>
  <si>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{8b866d32-89f8-4d77-b870-f7c4eb0f4720}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</si>
  <si>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</si>
  <si>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</si>
  <si>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</si>
  <si>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</si>
  <si>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</si>
  <si>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</si>
  <si>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</si>
  <si>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</si>
  <si>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a2b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</si>
  <si>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</si>
  <si>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</si>
  <si>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jednacího sálu Rady Pardubického kraje</t>
  </si>
  <si>
    <t>KSO:</t>
  </si>
  <si>
    <t/>
  </si>
  <si>
    <t>CC-CZ:</t>
  </si>
  <si>
    <t>Místo:</t>
  </si>
  <si>
    <t>Komenského nám. 125, Klášterní 124, Pardubice</t>
  </si>
  <si>
    <t>Datum:</t>
  </si>
  <si>
    <t>14. 11. 2022</t>
  </si>
  <si>
    <t>Zadavatel:</t>
  </si>
  <si>
    <t>IČ:</t>
  </si>
  <si>
    <t>70892822</t>
  </si>
  <si>
    <t>Pardubický kraj</t>
  </si>
  <si>
    <t>DIČ:</t>
  </si>
  <si>
    <t>Uchazeč:</t>
  </si>
  <si>
    <t>Vyplň údaj</t>
  </si>
  <si>
    <t>Projektant:</t>
  </si>
  <si>
    <t>47452064</t>
  </si>
  <si>
    <t>ADAM PRVNÍ spol. s r.o., architektonický ateliér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</si>
  <si>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</si>
  <si>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</si>
  <si>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</si>
  <si>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</si>
  <si>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</si>
  <si>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</si>
  <si>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</si>
  <si>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</si>
  <si>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</si>
  <si>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</si>
  <si>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</si>
  <si>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</si>
  <si>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</si>
  <si>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</si>
  <si>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</si>
  <si>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</si>
  <si>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</si>
  <si>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</si>
  <si>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</si>
  <si>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</si>
  <si>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</si>
  <si>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</si>
  <si>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</si>
  <si>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</si>
  <si>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</si>
  <si>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</si>
  <si>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</si>
  <si>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</si>
  <si>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</si>
  <si>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</si>
  <si>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</si>
  <si>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</si>
  <si>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</si>
  <si>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</si>
  <si>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</si>
  <si>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</si>
  <si>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</si>
  <si>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</si>
  <si>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</si>
  <si>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</si>
  <si>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</si>
  <si>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</si>
  <si>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</si>
  <si>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</si>
  <si>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</si>
  <si>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Architektonicko stavební část</t>
  </si>
  <si>
    <t>STA</t>
  </si>
  <si>
    <t>1</t>
  </si>
  <si>
    <t>{fbd25445-37d7-45e8-98a5-b7ed6539ec6e}</t>
  </si>
  <si>
    <t>2</t>
  </si>
  <si>
    <t>b</t>
  </si>
  <si>
    <t>Interiéry</t>
  </si>
  <si>
    <t>{64ed2956-0abf-4628-87a0-edb7d14bcc9c}</t>
  </si>
  <si>
    <t>c</t>
  </si>
  <si>
    <t>Zdravotechnika</t>
  </si>
  <si>
    <t>{5fe066e0-4265-4a3d-9ff7-5d8e654fa355}</t>
  </si>
  <si>
    <t>ca</t>
  </si>
  <si>
    <t>Vnitřní kanalizace</t>
  </si>
  <si>
    <t>Soupis</t>
  </si>
  <si>
    <t>{cc8cd1e3-d778-44a3-81bc-75e6121779d3}</t>
  </si>
  <si>
    <t>cb</t>
  </si>
  <si>
    <t>Vnitřní vodovod</t>
  </si>
  <si>
    <t>{c3c40260-0558-4fcb-9393-75be3bdb03a0}</t>
  </si>
  <si>
    <t>cc</t>
  </si>
  <si>
    <t>ÚT</t>
  </si>
  <si>
    <t>{3151f670-5e2a-4336-8dd0-c817150a465c}</t>
  </si>
  <si>
    <t>d</t>
  </si>
  <si>
    <t>Elektro - silnoproud</t>
  </si>
  <si>
    <t>{751958c2-1d37-445e-adbe-6a9ab92bd62b}</t>
  </si>
  <si>
    <t>e</t>
  </si>
  <si>
    <t>Elektro - slaboproud</t>
  </si>
  <si>
    <t>{1eae06fa-e6fb-4c59-8bbd-3e05841a7ff4}</t>
  </si>
  <si>
    <t>f</t>
  </si>
  <si>
    <t xml:space="preserve">VZT </t>
  </si>
  <si>
    <t>{5f8c0685-ef8e-48b6-b0d6-bd47d7ac9b5e}</t>
  </si>
  <si>
    <t>g</t>
  </si>
  <si>
    <t>VRN</t>
  </si>
  <si>
    <t>{04efdc56-c917-475b-bbc9-cb37c458d996}</t>
  </si>
  <si>
    <t>KRYCÍ LIST SOUPISU PRACÍ</t>
  </si>
  <si>
    <t>Objekt:</t>
  </si>
  <si>
    <t>a - Architektonicko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</si>
  <si>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</si>
  <si>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</si>
  <si>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</si>
  <si>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</si>
  <si>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</si>
  <si>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</si>
  <si>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</si>
  <si>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</si>
  <si>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</si>
  <si>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</si>
  <si>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</si>
  <si>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</si>
  <si>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</si>
  <si>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</si>
  <si>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</si>
  <si>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</si>
  <si>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</si>
  <si>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</si>
  <si>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</si>
  <si>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</si>
  <si>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</si>
  <si>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</si>
  <si>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</si>
  <si>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</si>
  <si>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</si>
  <si>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</si>
  <si>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</si>
  <si>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</si>
  <si>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</si>
  <si>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</si>
  <si>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</si>
  <si>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</si>
  <si>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</si>
  <si>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</si>
  <si>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</si>
  <si>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</si>
  <si>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279311116R</t>
  </si>
  <si>
    <t>Přibetonování stáv.základu C25/30 XC2 pro VZT včetně potřebného bednění a spřažení se stávajícím základem dle PD</t>
  </si>
  <si>
    <t>m3</t>
  </si>
  <si>
    <t>4</t>
  </si>
  <si>
    <t>-1657647026</t>
  </si>
  <si>
    <t>VV</t>
  </si>
  <si>
    <t>(2,25*0,5*0,95)-(1,1*0,5*0,95)</t>
  </si>
  <si>
    <t>R11</t>
  </si>
  <si>
    <t>Zemní práce potřebné pro přibetonování základu pro VZT, včetně zapravení a napojení na stávající okolní plochy, včetně odvozu a likvidace přebytečného výkopku</t>
  </si>
  <si>
    <t>kpl</t>
  </si>
  <si>
    <t>605449977</t>
  </si>
  <si>
    <t>3</t>
  </si>
  <si>
    <t>Svislé a kompletní konstrukce</t>
  </si>
  <si>
    <t>310239211</t>
  </si>
  <si>
    <t>Zazdívka otvorů pl přes 1 do 4 m2 ve zdivu nadzákladovém cihlami pálenými na MVC</t>
  </si>
  <si>
    <t>CS ÚRS 2022 01</t>
  </si>
  <si>
    <t>50507658</t>
  </si>
  <si>
    <t>PP</t>
  </si>
  <si>
    <t>Zazdívka otvorů ve zdivu nadzákladovém cihlami pálenými plochy přes 1 m2 do 4 m2 na maltu vápenocementovou</t>
  </si>
  <si>
    <t>Online PSC</t>
  </si>
  <si>
    <t>https://podminky.urs.cz/item/CS_URS_2022_01/310239211</t>
  </si>
  <si>
    <t>0,9*1,52*0,45</t>
  </si>
  <si>
    <t>317944321</t>
  </si>
  <si>
    <t>Válcované nosníky do č.12 dodatečně osazované do připravených otvorů</t>
  </si>
  <si>
    <t>t</t>
  </si>
  <si>
    <t>727281840</t>
  </si>
  <si>
    <t>Válcované nosníky dodatečně osazované do připravených otvorů bez zazdění hlav do č. 12</t>
  </si>
  <si>
    <t>https://podminky.urs.cz/item/CS_URS_2022_01/317944321</t>
  </si>
  <si>
    <t>8,1*1,2*4/1000</t>
  </si>
  <si>
    <t>8,1*1,3*4/1000</t>
  </si>
  <si>
    <t>Součet</t>
  </si>
  <si>
    <t>5</t>
  </si>
  <si>
    <t>R4</t>
  </si>
  <si>
    <t xml:space="preserve">Maltové lože pro dodatečné I překlady, vyklínování překladů ocelovými klíny, zapravení a začištění otvoru pro niku po celém obvodu </t>
  </si>
  <si>
    <t>1422685265</t>
  </si>
  <si>
    <t xml:space="preserve">Maltové lože pro dodatečné I překlady, vyklínování ocelovými klíny, zapravení a začištění po vložení překladů </t>
  </si>
  <si>
    <t>6</t>
  </si>
  <si>
    <t>Úpravy povrchů, podlahy a osazování výplní</t>
  </si>
  <si>
    <t>612131121</t>
  </si>
  <si>
    <t>Penetrační disperzní nátěr vnitřních stěn nanášený ručně</t>
  </si>
  <si>
    <t>m2</t>
  </si>
  <si>
    <t>-1815748361</t>
  </si>
  <si>
    <t>Podkladní a spojovací vrstva vnitřních omítaných ploch penetrace disperzní nanášená ručně stěn</t>
  </si>
  <si>
    <t>https://podminky.urs.cz/item/CS_URS_2022_01/612131121</t>
  </si>
  <si>
    <t>4*(15,26+15,26+5,35+5,35)</t>
  </si>
  <si>
    <t>-((1,3*2,46)+(1,32*2,46)+(1,31*2,46)+(1,31*2,45)+(1,72*3,28)+(1,11*2,1)+(1,68*2,34))</t>
  </si>
  <si>
    <t>0,5*(1,3+1,3+2,46+2,46+1,32+1,32+2,46+2,46+1,31+1,31+2,46+2,46+1,31+1,31+2,45+2,45+1,72+1,72+3,28+3,28)</t>
  </si>
  <si>
    <t>0,8*(1,11+2,1+2,1+1,68+2,34+2,34)</t>
  </si>
  <si>
    <t>0,45*(0,9+0,9+1,52+1,52)</t>
  </si>
  <si>
    <t>4*(7,91+7,91+5,4+5,4)</t>
  </si>
  <si>
    <t>-((1,19*2,31)+(1,2*2,31)+(1,68+2,34)+(1,15*2,38)+(1,69*2,51))</t>
  </si>
  <si>
    <t>0,5*(1,19+1,19+2,31+2,31+1,2+1,2+2,31+2,31)</t>
  </si>
  <si>
    <t>0,35*(1,15+2,38)</t>
  </si>
  <si>
    <t>7</t>
  </si>
  <si>
    <t>612325417</t>
  </si>
  <si>
    <t xml:space="preserve">Oprava vnitřní vápenocementové hladké omítky stěn v rozsahu plochy přes 10 do 30 %  s celoplošným přeštukováním</t>
  </si>
  <si>
    <t>-47594140</t>
  </si>
  <si>
    <t>Oprava vápenocementové omítky vnitřních ploch hladké, tloušťky do 20 mm, s celoplošným přeštukováním, tloušťky štuku 3 mm stěn, v rozsahu opravované plochy přes 10 do 30%</t>
  </si>
  <si>
    <t>https://podminky.urs.cz/item/CS_URS_2022_01/612325417</t>
  </si>
  <si>
    <t>272,067*0,5</t>
  </si>
  <si>
    <t>8</t>
  </si>
  <si>
    <t>612325419</t>
  </si>
  <si>
    <t xml:space="preserve">Oprava vnitřní vápenocementové hladké omítky stěn v rozsahu plochy přes 30 do 50 %  s celoplošným přeštukováním</t>
  </si>
  <si>
    <t>832156689</t>
  </si>
  <si>
    <t>Oprava vápenocementové omítky vnitřních ploch hladké, tloušťky do 20 mm, s celoplošným přeštukováním, tloušťky štuku 3 mm stěn, v rozsahu opravované plochy přes 30 do 50%</t>
  </si>
  <si>
    <t>https://podminky.urs.cz/item/CS_URS_2022_01/612325419</t>
  </si>
  <si>
    <t>9</t>
  </si>
  <si>
    <t>631312141</t>
  </si>
  <si>
    <t>Doplnění rýh v dosavadních mazaninách betonem prostým</t>
  </si>
  <si>
    <t>623742053</t>
  </si>
  <si>
    <t>Doplnění dosavadních mazanin prostým betonem s dodáním hmot, bez potěru, plochy jednotlivě rýh v dosavadních mazaninách</t>
  </si>
  <si>
    <t>https://podminky.urs.cz/item/CS_URS_2022_01/631312141</t>
  </si>
  <si>
    <t>25*0,1*0,15</t>
  </si>
  <si>
    <t>1,8*0,25*0,3</t>
  </si>
  <si>
    <t>10</t>
  </si>
  <si>
    <t>R10</t>
  </si>
  <si>
    <t>Zapravení fasády po prostupech pro VZT vč. napojení na stávající fasádu</t>
  </si>
  <si>
    <t>463490582</t>
  </si>
  <si>
    <t>Zapravení fasády po prostupu potrubí VZT vč. napojení na stávající fasádu</t>
  </si>
  <si>
    <t>Ostatní konstrukce a práce, bourání</t>
  </si>
  <si>
    <t>11</t>
  </si>
  <si>
    <t>949101112</t>
  </si>
  <si>
    <t>Lešení pomocné pro objekty pozemních staveb s lešeňovou podlahou v přes 1,9 do 3,5 m zatížení do 150 kg/m2</t>
  </si>
  <si>
    <t>-983638547</t>
  </si>
  <si>
    <t>Lešení pomocné pracovní pro objekty pozemních staveb pro zatížení do 150 kg/m2, o výšce lešeňové podlahy přes 1,9 do 3,5 m</t>
  </si>
  <si>
    <t>https://podminky.urs.cz/item/CS_URS_2022_01/949101112</t>
  </si>
  <si>
    <t>126,135+20,10+3,55+1,75+5,8</t>
  </si>
  <si>
    <t>12</t>
  </si>
  <si>
    <t>952901114</t>
  </si>
  <si>
    <t>Vyčištění budov bytové a občanské výstavby při výšce podlaží přes 4 m</t>
  </si>
  <si>
    <t>59399483</t>
  </si>
  <si>
    <t>Vyčištění budov nebo objektů před předáním do užívání budov bytové nebo občanské výstavby, světlé výšky podlaží přes 4 m</t>
  </si>
  <si>
    <t>https://podminky.urs.cz/item/CS_URS_2022_01/952901114</t>
  </si>
  <si>
    <t>13</t>
  </si>
  <si>
    <t>962032230</t>
  </si>
  <si>
    <t>Bourání zdiva z cihel pálených nebo vápenopískových na MV nebo MVC do 1 m3</t>
  </si>
  <si>
    <t>-1794427648</t>
  </si>
  <si>
    <t>Bourání zdiva nadzákladového z cihel nebo tvárnic z cihel pálených nebo vápenopískových, na maltu vápennou nebo vápenocementovou, objemu do 1 m3</t>
  </si>
  <si>
    <t>https://podminky.urs.cz/item/CS_URS_2022_01/962032230</t>
  </si>
  <si>
    <t>0,45*0,75*(2,17+0,1)</t>
  </si>
  <si>
    <t>0,45*0,9*1,68</t>
  </si>
  <si>
    <t>14</t>
  </si>
  <si>
    <t>967031132</t>
  </si>
  <si>
    <t>Přisekání rovných ostění v cihelném zdivu na MV nebo MVC</t>
  </si>
  <si>
    <t>1131696774</t>
  </si>
  <si>
    <t>Přisekání (špicování) plošné nebo rovných ostění zdiva z cihel pálených rovných ostění, bez odstupu, po hrubém vybourání otvorů, na maltu vápennou nebo vápenocementovou</t>
  </si>
  <si>
    <t>https://podminky.urs.cz/item/CS_URS_2022_01/967031132</t>
  </si>
  <si>
    <t>0,45*(0,75+0,75+2,17+2,17+0,1+0,1+0,9+0,9+1,68+1,68)</t>
  </si>
  <si>
    <t>967031732</t>
  </si>
  <si>
    <t>Přisekání plošné zdiva z cihel pálených na MV nebo MVC tl do 100 mm</t>
  </si>
  <si>
    <t>2035477142</t>
  </si>
  <si>
    <t>Přisekání (špicování) plošné nebo rovných ostění zdiva z cihel pálených plošné, na maltu vápennou nebo vápenocementovou, tl. na maltu vápennou nebo vápenocementovou, tl. do 100 mm</t>
  </si>
  <si>
    <t>https://podminky.urs.cz/item/CS_URS_2022_01/967031732</t>
  </si>
  <si>
    <t>0,75*2,27</t>
  </si>
  <si>
    <t>0,9*1,68</t>
  </si>
  <si>
    <t>16</t>
  </si>
  <si>
    <t>974031167</t>
  </si>
  <si>
    <t>Vysekání rýh ve zdivu cihelném hl do 150 mm š do 300 mm</t>
  </si>
  <si>
    <t>m</t>
  </si>
  <si>
    <t>-1535810532</t>
  </si>
  <si>
    <t>Vysekání rýh ve zdivu cihelném na maltu vápennou nebo vápenocementovou do hl. 150 mm a šířky do 300 mm</t>
  </si>
  <si>
    <t>https://podminky.urs.cz/item/CS_URS_2022_01/974031167</t>
  </si>
  <si>
    <t>17</t>
  </si>
  <si>
    <t>974031169</t>
  </si>
  <si>
    <t>Příplatek k vysekání rýh ve zdivu cihelném hl do 150 mm ZKD 100 mm š rýhy</t>
  </si>
  <si>
    <t>-1672820264</t>
  </si>
  <si>
    <t>Vysekání rýh ve zdivu cihelném na maltu vápennou nebo vápenocementovou do hl. 150 mm a šířky Příplatek k ceně -1167 za každých dalších 100 mm šířky rýhy hl. do 150 mm</t>
  </si>
  <si>
    <t>https://podminky.urs.cz/item/CS_URS_2022_01/974031169</t>
  </si>
  <si>
    <t>1,3*2</t>
  </si>
  <si>
    <t>18</t>
  </si>
  <si>
    <t>974042554</t>
  </si>
  <si>
    <t>Vysekání rýh v dlažbě betonové nebo jiné monolitické hl do 100 mm š do 150 mm</t>
  </si>
  <si>
    <t>1880834042</t>
  </si>
  <si>
    <t>Vysekání rýh v betonové nebo jiné monolitické dlažbě s betonovým podkladem do hl. 100 mm a šířky do 150 mm</t>
  </si>
  <si>
    <t>https://podminky.urs.cz/item/CS_URS_2022_01/974042554</t>
  </si>
  <si>
    <t>5+8,5+11,5</t>
  </si>
  <si>
    <t>19</t>
  </si>
  <si>
    <t>974042587</t>
  </si>
  <si>
    <t>Vysekání rýh v dlažbě betonové nebo jiné monolitické hl do 250 mm š do 300 mm</t>
  </si>
  <si>
    <t>1195029596</t>
  </si>
  <si>
    <t>Vysekání rýh v betonové nebo jiné monolitické dlažbě s betonovým podkladem do hl. 250 mm a šířky do 300 mm</t>
  </si>
  <si>
    <t>https://podminky.urs.cz/item/CS_URS_2022_01/974042587</t>
  </si>
  <si>
    <t>0,6*3</t>
  </si>
  <si>
    <t>20</t>
  </si>
  <si>
    <t>975043111</t>
  </si>
  <si>
    <t>Jednořadové podchycení stropů pro osazení nosníků v do 3,5 m pro zatížení do 750 kg/m</t>
  </si>
  <si>
    <t>-400406785</t>
  </si>
  <si>
    <t>Jednořadové podchycení stropů pro osazení nosníků dřevěnou výztuhou v. podchycení do 3,5 m, a při zatížení hmotností do 750 kg/m</t>
  </si>
  <si>
    <t>https://podminky.urs.cz/item/CS_URS_2022_01/975043111</t>
  </si>
  <si>
    <t>997</t>
  </si>
  <si>
    <t>Přesun sutě</t>
  </si>
  <si>
    <t>997013211</t>
  </si>
  <si>
    <t>Vnitrostaveništní doprava suti a vybouraných hmot pro budovy v do 6 m ručně</t>
  </si>
  <si>
    <t>-2065197954</t>
  </si>
  <si>
    <t>Vnitrostaveništní doprava suti a vybouraných hmot vodorovně do 50 m svisle ručně pro budovy a haly výšky do 6 m</t>
  </si>
  <si>
    <t>https://podminky.urs.cz/item/CS_URS_2022_01/997013211</t>
  </si>
  <si>
    <t>22</t>
  </si>
  <si>
    <t>997013501</t>
  </si>
  <si>
    <t>Odvoz suti a vybouraných hmot na skládku nebo meziskládku do 1 km se složením</t>
  </si>
  <si>
    <t>37697196</t>
  </si>
  <si>
    <t>Odvoz suti a vybouraných hmot na skládku nebo meziskládku se složením, na vzdálenost do 1 km</t>
  </si>
  <si>
    <t>https://podminky.urs.cz/item/CS_URS_2022_01/997013501</t>
  </si>
  <si>
    <t>23</t>
  </si>
  <si>
    <t>997013509</t>
  </si>
  <si>
    <t>Příplatek k odvozu suti a vybouraných hmot na skládku ZKD 1 km přes 1 km</t>
  </si>
  <si>
    <t>1501589011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</si>
  <si>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</si>
  <si>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</si>
  <si>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21,173*14</t>
  </si>
  <si>
    <t>24</t>
  </si>
  <si>
    <t>997013811</t>
  </si>
  <si>
    <t>Poplatek za uložení na skládce (skládkovné) stavebního odpadu dřevěného kód odpadu 17 02 01</t>
  </si>
  <si>
    <t>-209131193</t>
  </si>
  <si>
    <t>Poplatek za uložení stavebního odpadu na skládce (skládkovné) dřevěného zatříděného do Katalogu odpadů pod kódem 17 02 01</t>
  </si>
  <si>
    <t>https://podminky.urs.cz/item/CS_URS_2022_01/997013811</t>
  </si>
  <si>
    <t>25</t>
  </si>
  <si>
    <t>997013869</t>
  </si>
  <si>
    <t>Poplatek za uložení stavebního odpadu na recyklační skládce (skládkovné) ze směsí betonu, cihel a keramických výrobků kód odpadu 17 01 07</t>
  </si>
  <si>
    <t>-286330544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</si>
  <si>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</si>
  <si>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https://podminky.urs.cz/item/CS_URS_2022_01/997013869</t>
  </si>
  <si>
    <t>21,173-6,907</t>
  </si>
  <si>
    <t>998</t>
  </si>
  <si>
    <t>Přesun hmot</t>
  </si>
  <si>
    <t>26</t>
  </si>
  <si>
    <t>998011001</t>
  </si>
  <si>
    <t>Přesun hmot pro budovy zděné v do 6 m</t>
  </si>
  <si>
    <t>1645461465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</si>
  <si>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</si>
  <si>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https://podminky.urs.cz/item/CS_URS_2022_01/998011001</t>
  </si>
  <si>
    <t>PSV</t>
  </si>
  <si>
    <t>Práce a dodávky PSV</t>
  </si>
  <si>
    <t>763</t>
  </si>
  <si>
    <t>Konstrukce suché výstavby</t>
  </si>
  <si>
    <t>27</t>
  </si>
  <si>
    <t>763121415</t>
  </si>
  <si>
    <t>SDK stěna předsazená tl 112,5 mm profil CW+UW 100 deska 1xA 12,5 bez izolace EI 15</t>
  </si>
  <si>
    <t>-143634455</t>
  </si>
  <si>
    <t>Stěna předsazená ze sádrokartonových desek s nosnou konstrukcí z ocelových profilů CW, UW jednoduše opláštěná deskou standardní A tl. 12,5 mm bez izolace, EI 15, stěna tl. 112,5 mm, profil 100</t>
  </si>
  <si>
    <t>https://podminky.urs.cz/item/CS_URS_2022_01/763121415</t>
  </si>
  <si>
    <t>5,35*4</t>
  </si>
  <si>
    <t>0,5*2*4</t>
  </si>
  <si>
    <t>0,3*4</t>
  </si>
  <si>
    <t>28</t>
  </si>
  <si>
    <t>763132231R</t>
  </si>
  <si>
    <t>Rastrový akustický podhled se skrytou hranou v černé matné barvě vč. rastru a zavěšení</t>
  </si>
  <si>
    <t>2051749671</t>
  </si>
  <si>
    <t>12,37*1,26</t>
  </si>
  <si>
    <t>12,37*1,5</t>
  </si>
  <si>
    <t>5,21*(1,44+1,51)</t>
  </si>
  <si>
    <t>8*1</t>
  </si>
  <si>
    <t>8*1,25</t>
  </si>
  <si>
    <t>3*(1,25+1,24)</t>
  </si>
  <si>
    <t>29</t>
  </si>
  <si>
    <t>763172330</t>
  </si>
  <si>
    <t>Montáž dvířek revizních jednoplášťových SDK kcí vel. 1200 x 600 mm pro příčky a předsazené stěny</t>
  </si>
  <si>
    <t>kus</t>
  </si>
  <si>
    <t>-1745287772</t>
  </si>
  <si>
    <t>Montáž dvířek pro konstrukce ze sádrokartonových desek revizních jednoplášťových pro příčky a předsazené stěny velikost (šxv) 1200 x 600 mm</t>
  </si>
  <si>
    <t>https://podminky.urs.cz/item/CS_URS_2022_01/763172330</t>
  </si>
  <si>
    <t>30</t>
  </si>
  <si>
    <t>M</t>
  </si>
  <si>
    <t>59030742</t>
  </si>
  <si>
    <t>dvířka revizní dvoukřídlá s automatickým zámkem 1200x600mm</t>
  </si>
  <si>
    <t>32</t>
  </si>
  <si>
    <t>131588669</t>
  </si>
  <si>
    <t>31</t>
  </si>
  <si>
    <t>763231823R</t>
  </si>
  <si>
    <t>Demontáž stávajícího skládaného podhledu</t>
  </si>
  <si>
    <t>-1210823797</t>
  </si>
  <si>
    <t>74,981</t>
  </si>
  <si>
    <t>5,5*3,53</t>
  </si>
  <si>
    <t>3,55+1,75+5,8</t>
  </si>
  <si>
    <t>763231823R1</t>
  </si>
  <si>
    <t>Oprava svěšeného podhledu včetně svislých propojení - vyspravení, vyrovnání, přetažení stěrkou, přebroušení, malba 2 x bílá</t>
  </si>
  <si>
    <t>-1629084639</t>
  </si>
  <si>
    <t>13,6*3,7</t>
  </si>
  <si>
    <t>4,2*6,7</t>
  </si>
  <si>
    <t>0,6*(12,4+12,4+2,5+2,5+3+3+5,5+5,5)</t>
  </si>
  <si>
    <t>1*1</t>
  </si>
  <si>
    <t>33</t>
  </si>
  <si>
    <t>763431031</t>
  </si>
  <si>
    <t>Montáž minerálního podhledu s vyjímatelnými panely na zavěšený skrytý rošt</t>
  </si>
  <si>
    <t>-896522323</t>
  </si>
  <si>
    <t>Montáž podhledu minerálního včetně zavěšeného roštu skrytého s panely vyjímatelnými jakékoliv velikosti panelů</t>
  </si>
  <si>
    <t>https://podminky.urs.cz/item/CS_URS_2022_01/763431031</t>
  </si>
  <si>
    <t>30,515</t>
  </si>
  <si>
    <t>34</t>
  </si>
  <si>
    <t>59036035R</t>
  </si>
  <si>
    <t xml:space="preserve">panel  bílá tl 20mm</t>
  </si>
  <si>
    <t>1757230027</t>
  </si>
  <si>
    <t>30,515*1,05 'Přepočtené koeficientem množství</t>
  </si>
  <si>
    <t>35</t>
  </si>
  <si>
    <t>998763301</t>
  </si>
  <si>
    <t>Přesun hmot tonážní pro sádrokartonové konstrukce v objektech v do 6 m</t>
  </si>
  <si>
    <t>-1380167093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</si>
  <si>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</si>
  <si>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https://podminky.urs.cz/item/CS_URS_2022_01/998763301</t>
  </si>
  <si>
    <t>766</t>
  </si>
  <si>
    <t>Konstrukce truhlářské</t>
  </si>
  <si>
    <t>36</t>
  </si>
  <si>
    <t>766411811R</t>
  </si>
  <si>
    <t>Demontáž truhlářského obložení stěn z panelů (včetně roštu)</t>
  </si>
  <si>
    <t>712481335</t>
  </si>
  <si>
    <t>3*(15,26+15,26+5,35+5,35)</t>
  </si>
  <si>
    <t>3*(7,91+7,91+5,4+5,4)</t>
  </si>
  <si>
    <t>37</t>
  </si>
  <si>
    <t>R1</t>
  </si>
  <si>
    <t>Demontáž dvířek vitríny</t>
  </si>
  <si>
    <t>-662474492</t>
  </si>
  <si>
    <t>38</t>
  </si>
  <si>
    <t>R2</t>
  </si>
  <si>
    <t>Demontáž vestavěné skříně</t>
  </si>
  <si>
    <t>1540182961</t>
  </si>
  <si>
    <t>39</t>
  </si>
  <si>
    <t>R3</t>
  </si>
  <si>
    <t>Demontáž čidel EZS, pohybových čidel, požárních hlásičů, světel, interiérového stínění oken včetně vodících prvků, krajského znaku a dalšího drobného vybavení, včetně jejich ekologické likvidace</t>
  </si>
  <si>
    <t>1132203486</t>
  </si>
  <si>
    <t>Demontáž čidel EZS, pohybových čidel, požárních hlásičů, světel, interiérového stínění oken včetně vodících prvků, včetně jejich ekologické likvidace</t>
  </si>
  <si>
    <t>40</t>
  </si>
  <si>
    <t>R5</t>
  </si>
  <si>
    <t>D + M dveře vč. zárubně s EW 30 DP3 1550/2260, vč. povrchové úpravy</t>
  </si>
  <si>
    <t>460693460</t>
  </si>
  <si>
    <t>D + M dveře vč. zárubně s EW 30 DP3 1550/2260</t>
  </si>
  <si>
    <t>41</t>
  </si>
  <si>
    <t>R6</t>
  </si>
  <si>
    <t>D + M dveře vč. zárubně s EW 30 DP3 1090/2370, vč. povrchové úpravy a samozavírače</t>
  </si>
  <si>
    <t>-943046507</t>
  </si>
  <si>
    <t>42</t>
  </si>
  <si>
    <t>R7</t>
  </si>
  <si>
    <t>D + M dveře vč. zárubně 980/2040 vč. povrchové úpravy</t>
  </si>
  <si>
    <t>-1471952168</t>
  </si>
  <si>
    <t>D + M dveře vč. zárubně 980/2040</t>
  </si>
  <si>
    <t>43</t>
  </si>
  <si>
    <t>R8</t>
  </si>
  <si>
    <t>Demontáž dveří vč. zárubní</t>
  </si>
  <si>
    <t>1886596473</t>
  </si>
  <si>
    <t>44</t>
  </si>
  <si>
    <t>R9</t>
  </si>
  <si>
    <t>Vyrovnání schůdku v podlaze u oken (dřev.nosný rošt, OSB deska, bílý sokl - viz detail v.č. I.07</t>
  </si>
  <si>
    <t>1022358432</t>
  </si>
  <si>
    <t>45</t>
  </si>
  <si>
    <t>998766101</t>
  </si>
  <si>
    <t>Přesun hmot tonážní pro kce truhlářské v objektech v do 6 m</t>
  </si>
  <si>
    <t>516828816</t>
  </si>
  <si>
    <t>Přesun hmot pro konstrukce truhlářské stanovený z hmotnosti přesunovaného materiálu vodorovná dopravní vzdálenost do 50 m v objektech výšky do 6 m</t>
  </si>
  <si>
    <t>https://podminky.urs.cz/item/CS_URS_2022_01/998766101</t>
  </si>
  <si>
    <t>771</t>
  </si>
  <si>
    <t>Podlahy z dlaždic</t>
  </si>
  <si>
    <t>46</t>
  </si>
  <si>
    <t>771271812</t>
  </si>
  <si>
    <t>Demontáž obkladů stupnic z dlaždic keramických kladených do malty š přes 250 do 350 mm</t>
  </si>
  <si>
    <t>-371288337</t>
  </si>
  <si>
    <t>Demontáž obkladů schodišť z dlaždic keramických kladených do malty stupnic přes 250 do 350 mm</t>
  </si>
  <si>
    <t>https://podminky.urs.cz/item/CS_URS_2022_01/771271812</t>
  </si>
  <si>
    <t>2,7</t>
  </si>
  <si>
    <t>1,7*2</t>
  </si>
  <si>
    <t>47</t>
  </si>
  <si>
    <t>771271832</t>
  </si>
  <si>
    <t>Demontáž obkladů podstupnic z dlaždic keramických kladených do malty v do 250 mm</t>
  </si>
  <si>
    <t>-1567496161</t>
  </si>
  <si>
    <t>Demontáž obkladů schodišť z dlaždic keramických kladených do malty podstupnic do 250 mm</t>
  </si>
  <si>
    <t>https://podminky.urs.cz/item/CS_URS_2022_01/771271832</t>
  </si>
  <si>
    <t>1,7*3</t>
  </si>
  <si>
    <t>0,3+0,3</t>
  </si>
  <si>
    <t>775</t>
  </si>
  <si>
    <t>Podlahy skládané</t>
  </si>
  <si>
    <t>48</t>
  </si>
  <si>
    <t>775121211</t>
  </si>
  <si>
    <t>Vodou ředitelná penetrace savého podkladu skládaných podlah schodišťových stupňů</t>
  </si>
  <si>
    <t>1738994452</t>
  </si>
  <si>
    <t>Příprava podkladu skládaných podlah penetrace vodou ředitelná na savý podklad (válečkováním) schodišť</t>
  </si>
  <si>
    <t>https://podminky.urs.cz/item/CS_URS_2022_01/775121211</t>
  </si>
  <si>
    <t>49</t>
  </si>
  <si>
    <t>775142111</t>
  </si>
  <si>
    <t>Vyrovnání podkladu skládaných podlah schodišťových stupňů samonivelační stěrkou pevnosti 35 MPa tl do 3 mm</t>
  </si>
  <si>
    <t>1537321152</t>
  </si>
  <si>
    <t>Příprava podkladu skládaných podlah vyrovnání samonivelační stěrkou schodišť min.pevnosti 35 MPa, tloušťky do 3 mm</t>
  </si>
  <si>
    <t>https://podminky.urs.cz/item/CS_URS_2022_01/775142111</t>
  </si>
  <si>
    <t>0,32*2,7</t>
  </si>
  <si>
    <t>0,26*1,7</t>
  </si>
  <si>
    <t>0,29*1,7</t>
  </si>
  <si>
    <t>0,3*(1,7+0,18+0,25)</t>
  </si>
  <si>
    <t>50</t>
  </si>
  <si>
    <t>775143111</t>
  </si>
  <si>
    <t>Tmelení schodišťových podstupnic skládaných podlah stěrkou tl do 3 mm</t>
  </si>
  <si>
    <t>-1218482758</t>
  </si>
  <si>
    <t>Příprava podkladu skládaných podlah tmelení schodišť podstupnic stěrka tloušťky do 3 mm</t>
  </si>
  <si>
    <t>https://podminky.urs.cz/item/CS_URS_2022_01/775143111</t>
  </si>
  <si>
    <t>3,88-2,438</t>
  </si>
  <si>
    <t>51</t>
  </si>
  <si>
    <t>775413401R</t>
  </si>
  <si>
    <t>Montáž lišty obvodové lepené včetně dodávky</t>
  </si>
  <si>
    <t>-294833871</t>
  </si>
  <si>
    <t>3+3+5,35+5,4+5,4+7,91+7,91-1,11+0,2+0,2-1,15+0,35+0,35-1,68+0,5+0,5</t>
  </si>
  <si>
    <t>52</t>
  </si>
  <si>
    <t>775429121</t>
  </si>
  <si>
    <t>Montáž podlahové lišty přechodové připevněné vruty</t>
  </si>
  <si>
    <t>7823624</t>
  </si>
  <si>
    <t>Montáž lišty přechodové (vyrovnávací) připevněné vruty</t>
  </si>
  <si>
    <t>https://podminky.urs.cz/item/CS_URS_2022_01/775429121</t>
  </si>
  <si>
    <t>5,35+1,11+1,68+1,15+1,69+0,3+0,3</t>
  </si>
  <si>
    <t>53</t>
  </si>
  <si>
    <t>55343119</t>
  </si>
  <si>
    <t>profil přechodový Al narážecí 40mm dub, buk, javor, třešeň</t>
  </si>
  <si>
    <t>1540931033</t>
  </si>
  <si>
    <t>11,58*1,08 'Přepočtené koeficientem množství</t>
  </si>
  <si>
    <t>54</t>
  </si>
  <si>
    <t>775541111</t>
  </si>
  <si>
    <t>Montáž podlah plovoucích z lamel dýhovaných a laminovaných lepených v drážce š dílce do 150 mm</t>
  </si>
  <si>
    <t>1530872157</t>
  </si>
  <si>
    <t>Montáž podlah plovoucích z velkoplošných lamel dýhovaných a laminovaných bez podložky, spojovaných lepením v drážce šířka dílce přes 100 do 150 mm</t>
  </si>
  <si>
    <t>https://podminky.urs.cz/item/CS_URS_2022_01/775541111</t>
  </si>
  <si>
    <t>126,135-65,936</t>
  </si>
  <si>
    <t>55</t>
  </si>
  <si>
    <t>61151101</t>
  </si>
  <si>
    <t>podlaha dřevěná 3-lamela tl 9mm dub</t>
  </si>
  <si>
    <t>378675985</t>
  </si>
  <si>
    <t>60,199*1,08 'Přepočtené koeficientem množství</t>
  </si>
  <si>
    <t>56</t>
  </si>
  <si>
    <t>R12</t>
  </si>
  <si>
    <t>Obklad schodiště v přísálí - D+M, materiál totožný s novou dřevěnou podlahou</t>
  </si>
  <si>
    <t>-1636081507</t>
  </si>
  <si>
    <t>0,16*3*1,7</t>
  </si>
  <si>
    <t>0,16*2,7</t>
  </si>
  <si>
    <t>0,16*0,3*2</t>
  </si>
  <si>
    <t>0,16*(0,18+0,18+0,25)</t>
  </si>
  <si>
    <t>57</t>
  </si>
  <si>
    <t>R13</t>
  </si>
  <si>
    <t>Schodišťová hrana D+M</t>
  </si>
  <si>
    <t>-726649890</t>
  </si>
  <si>
    <t>2,7+2,7+0,3+0,3+0,16+0,16+0,16+0,16+1,7+1,7+1,7+1,7+1,7+1,7+1,7+0,18+0,25+0,3+0,16+0,3+0,16+0,3+0,16+0,3+0,16+0,3+0,16+0,3+0,16</t>
  </si>
  <si>
    <t>58</t>
  </si>
  <si>
    <t>998775101</t>
  </si>
  <si>
    <t>Přesun hmot tonážní pro podlahy dřevěné v objektech v do 6 m</t>
  </si>
  <si>
    <t>467627493</t>
  </si>
  <si>
    <t>Přesun hmot pro podlahy skládané stanovený z hmotnosti přesunovaného materiálu vodorovná dopravní vzdálenost do 50 m v objektech výšky do 6 m</t>
  </si>
  <si>
    <t>https://podminky.urs.cz/item/CS_URS_2022_01/998775101</t>
  </si>
  <si>
    <t>776</t>
  </si>
  <si>
    <t>Podlahy povlakové</t>
  </si>
  <si>
    <t>59</t>
  </si>
  <si>
    <t>776111311</t>
  </si>
  <si>
    <t>Vysátí podkladu povlakových podlah</t>
  </si>
  <si>
    <t>724430551</t>
  </si>
  <si>
    <t>Příprava podkladu vysátí podlah</t>
  </si>
  <si>
    <t>https://podminky.urs.cz/item/CS_URS_2022_01/776111311</t>
  </si>
  <si>
    <t>60</t>
  </si>
  <si>
    <t>776121112</t>
  </si>
  <si>
    <t>Vodou ředitelná penetrace savého podkladu povlakových podlah</t>
  </si>
  <si>
    <t>-716942750</t>
  </si>
  <si>
    <t>Příprava podkladu penetrace vodou ředitelná podlah</t>
  </si>
  <si>
    <t>https://podminky.urs.cz/item/CS_URS_2022_01/776121112</t>
  </si>
  <si>
    <t>61</t>
  </si>
  <si>
    <t>776141122</t>
  </si>
  <si>
    <t>Vyrovnání podkladu povlakových podlah stěrkou pevnosti 30 MPa tl přes 3 do 5 mm</t>
  </si>
  <si>
    <t>-1216117624</t>
  </si>
  <si>
    <t>Příprava podkladu vyrovnání samonivelační stěrkou podlah min.pevnosti 30 MPa, tloušťky přes 3 do 5 mm</t>
  </si>
  <si>
    <t>https://podminky.urs.cz/item/CS_URS_2022_01/776141122</t>
  </si>
  <si>
    <t>62</t>
  </si>
  <si>
    <t>776201812</t>
  </si>
  <si>
    <t>Demontáž lepených povlakových podlah s podložkou ručně</t>
  </si>
  <si>
    <t>1407521185</t>
  </si>
  <si>
    <t>Demontáž povlakových podlahovin lepených ručně s podložkou</t>
  </si>
  <si>
    <t>https://podminky.urs.cz/item/CS_URS_2022_01/776201812</t>
  </si>
  <si>
    <t>5,35*15,26</t>
  </si>
  <si>
    <t>7,91*5,4</t>
  </si>
  <si>
    <t>0,2*1,11</t>
  </si>
  <si>
    <t>0,2*1,68</t>
  </si>
  <si>
    <t>0,5*1,68</t>
  </si>
  <si>
    <t>0,35*1,09</t>
  </si>
  <si>
    <t>63</t>
  </si>
  <si>
    <t>776211111</t>
  </si>
  <si>
    <t>Lepení textilních pásů</t>
  </si>
  <si>
    <t>-153940961</t>
  </si>
  <si>
    <t>Montáž textilních podlahovin lepením pásů standardních</t>
  </si>
  <si>
    <t>https://podminky.urs.cz/item/CS_URS_2022_01/776211111</t>
  </si>
  <si>
    <t>65,6</t>
  </si>
  <si>
    <t>1,68*0,2</t>
  </si>
  <si>
    <t>64</t>
  </si>
  <si>
    <t>69751104R</t>
  </si>
  <si>
    <t>koberec dle výběru investora</t>
  </si>
  <si>
    <t>127220186</t>
  </si>
  <si>
    <t>65,936*1,1 'Přepočtené koeficientem množství</t>
  </si>
  <si>
    <t>65</t>
  </si>
  <si>
    <t>776411111</t>
  </si>
  <si>
    <t>Montáž obvodových soklíků výšky do 80 mm</t>
  </si>
  <si>
    <t>-1555486318</t>
  </si>
  <si>
    <t>Montáž soklíků lepením obvodových, výšky do 80 mm</t>
  </si>
  <si>
    <t>https://podminky.urs.cz/item/CS_URS_2022_01/776411111</t>
  </si>
  <si>
    <t>12,6+12,6+5,35-1,68+0,2+0,2</t>
  </si>
  <si>
    <t>66</t>
  </si>
  <si>
    <t>28411009</t>
  </si>
  <si>
    <t>lišta soklová PVC 18x80mm</t>
  </si>
  <si>
    <t>-269521031</t>
  </si>
  <si>
    <t>29,27*1,02 'Přepočtené koeficientem množství</t>
  </si>
  <si>
    <t>67</t>
  </si>
  <si>
    <t>-482967751</t>
  </si>
  <si>
    <t>29,27*0,1*1,2</t>
  </si>
  <si>
    <t>3,512*1,1 'Přepočtené koeficientem množství</t>
  </si>
  <si>
    <t>68</t>
  </si>
  <si>
    <t>998776101</t>
  </si>
  <si>
    <t>Přesun hmot tonážní pro podlahy povlakové v objektech v do 6 m</t>
  </si>
  <si>
    <t>-706639459</t>
  </si>
  <si>
    <t>Přesun hmot pro podlahy povlakové stanovený z hmotnosti přesunovaného materiálu vodorovná dopravní vzdálenost do 50 m v objektech výšky do 6 m</t>
  </si>
  <si>
    <t>https://podminky.urs.cz/item/CS_URS_2022_01/998776101</t>
  </si>
  <si>
    <t>784</t>
  </si>
  <si>
    <t>Dokončovací práce - malby a tapety</t>
  </si>
  <si>
    <t>69</t>
  </si>
  <si>
    <t>784111003</t>
  </si>
  <si>
    <t>Oprášení (ometení ) podkladu v místnostech v přes 3,80 do 5,00 m</t>
  </si>
  <si>
    <t>1087529836</t>
  </si>
  <si>
    <t>Oprášení (ometení) podkladu v místnostech výšky přes 3,80 do 5,00 m</t>
  </si>
  <si>
    <t>https://podminky.urs.cz/item/CS_URS_2022_01/784111003</t>
  </si>
  <si>
    <t>70</t>
  </si>
  <si>
    <t>784171003</t>
  </si>
  <si>
    <t>Olepování vnitřních ploch páskou v místnostech v přes 3,80 do 5,00 m</t>
  </si>
  <si>
    <t>-1045535791</t>
  </si>
  <si>
    <t>Olepování vnitřních ploch (materiál ve specifikaci) včetně pozdějšího odlepení páskou nebo fólií v místnostech výšky přes 3,80 do 5,00 m</t>
  </si>
  <si>
    <t>https://podminky.urs.cz/item/CS_URS_2022_01/784171003</t>
  </si>
  <si>
    <t>1,3+1,3+2,46+2,46+1,32+1,32+2,46+2,46+1,31+1,31+2,46+2,46+1,31+1,31+2,45+2,45+1,72+1,72+3,28+3,28+1,11+1,11+2,17+2,17+1,68+1,68+2,34+2,34</t>
  </si>
  <si>
    <t>1,68+1,68+2,34+2,34+1,09+1,09+2,37+2,37+1,19+1,19+2,31+2,31+1,2+1,2+2,31+2,31</t>
  </si>
  <si>
    <t>71</t>
  </si>
  <si>
    <t>58124840</t>
  </si>
  <si>
    <t>páska malířská z PVC a UV odolná (7 dnů) do š 50mm</t>
  </si>
  <si>
    <t>1704826199</t>
  </si>
  <si>
    <t>95,2380952380952*1,05 'Přepočtené koeficientem množství</t>
  </si>
  <si>
    <t>72</t>
  </si>
  <si>
    <t>784171113</t>
  </si>
  <si>
    <t>Zakrytí vnitřních ploch stěn v místnostech v přes 3,80 do 5,00 m</t>
  </si>
  <si>
    <t>727963911</t>
  </si>
  <si>
    <t>Zakrytí nemalovaných ploch (materiál ve specifikaci) včetně pozdějšího odkrytí svislých ploch např. stěn, oken, dveří v místnostech výšky přes 3,80 do 5,00</t>
  </si>
  <si>
    <t>https://podminky.urs.cz/item/CS_URS_2022_01/784171113</t>
  </si>
  <si>
    <t>1,35*2,5*4</t>
  </si>
  <si>
    <t>1,8*3,3</t>
  </si>
  <si>
    <t>1,2*2,2</t>
  </si>
  <si>
    <t>1,7*2,4*2</t>
  </si>
  <si>
    <t>1,1*2,4</t>
  </si>
  <si>
    <t>73</t>
  </si>
  <si>
    <t>28323156</t>
  </si>
  <si>
    <t>fólie pro malířské potřeby zakrývací tl 41µ 4x5m</t>
  </si>
  <si>
    <t>793089847</t>
  </si>
  <si>
    <t>38,0952380952381*1,05 'Přepočtené koeficientem množství</t>
  </si>
  <si>
    <t>74</t>
  </si>
  <si>
    <t>784211103</t>
  </si>
  <si>
    <t>Dvojnásobné bílé malby ze směsí za mokra výborně oděruvzdorných v místnostech v přes 3,80 do 5,00 m</t>
  </si>
  <si>
    <t>142452814</t>
  </si>
  <si>
    <t>Malby z malířských směsí oděruvzdorných za mokra dvojnásobné, bílé za mokra oděruvzdorné výborně v místnostech výšky přes 3,80 do 5,00 m</t>
  </si>
  <si>
    <t>https://podminky.urs.cz/item/CS_URS_2022_01/784211103</t>
  </si>
  <si>
    <t>b - Interiéry</t>
  </si>
  <si>
    <t xml:space="preserve">Zelená stěna </t>
  </si>
  <si>
    <t>-148407286</t>
  </si>
  <si>
    <t>Podsvícený strop</t>
  </si>
  <si>
    <t>-1302074213</t>
  </si>
  <si>
    <t>Kolejnice, závěsy a záclony</t>
  </si>
  <si>
    <t>-1648314764</t>
  </si>
  <si>
    <t>Truhlářské díly</t>
  </si>
  <si>
    <t>-1448490579</t>
  </si>
  <si>
    <t>c - Zdravotechnika</t>
  </si>
  <si>
    <t>Soupis:</t>
  </si>
  <si>
    <t>ca - Vnitřní kanalizace</t>
  </si>
  <si>
    <t xml:space="preserve">    721 - Zdravotechnika - vnitřní kanalizace</t>
  </si>
  <si>
    <t xml:space="preserve">    725 - Zdravotechnika - zařizovací předměty</t>
  </si>
  <si>
    <t>721</t>
  </si>
  <si>
    <t>Zdravotechnika - vnitřní kanalizace</t>
  </si>
  <si>
    <t>721174042R</t>
  </si>
  <si>
    <t>Potrubí PP- HT 32 včetně tvarovek</t>
  </si>
  <si>
    <t>-1296953170</t>
  </si>
  <si>
    <t>Potrubí PP-HT 32 včetně tvarovek</t>
  </si>
  <si>
    <t>722181222R</t>
  </si>
  <si>
    <t>Technická tepelná/zvuková izolace pro HT 32</t>
  </si>
  <si>
    <t>843091349</t>
  </si>
  <si>
    <t>Zátka HTM DN 32 - dočasné</t>
  </si>
  <si>
    <t>-1799737831</t>
  </si>
  <si>
    <t>Chránička pro prostup stěnou - DN 70, dl. 0,7 m</t>
  </si>
  <si>
    <t>1028235529</t>
  </si>
  <si>
    <t>Chránička pro prostup stěnou - DN 70, dl. 0,6 m</t>
  </si>
  <si>
    <t>-1900708414</t>
  </si>
  <si>
    <t>Napojení nově navrženého kanal.odpad./připoj.potrubí na stávající kanalizaci (v místě stávajícího dřezu n.umyvadla)</t>
  </si>
  <si>
    <t>soub.</t>
  </si>
  <si>
    <t>-2038894985</t>
  </si>
  <si>
    <t>Odstranění, demontáž stávajících sifonů v rámci úprav v 1. NP u stávajících ZP</t>
  </si>
  <si>
    <t>-429863141</t>
  </si>
  <si>
    <t>Uchycení kanalizačního potrubí ke konstrukci (např.vedení - zavěšení pod stropem, a zároveň nad podhledem, uchycení ve svislé drážce ve stěně</t>
  </si>
  <si>
    <t>687527250</t>
  </si>
  <si>
    <t>Uchycení kanalizačního potrubí ke konstrukci (např.vedení - zavěšení pod stropem, a zároveň nad podhledem, uchycení ve svislé drážce ve stěně)</t>
  </si>
  <si>
    <t>Bourací práce, stavební úpravy, drážky pro kanalizační potrubí (stěnami atd.) + začištění (i v obkladech)</t>
  </si>
  <si>
    <t>3468354</t>
  </si>
  <si>
    <t>Bourací práce, stavební úpravy, drážky pro kanalizační potrubí (stěnami atd.) + začištění</t>
  </si>
  <si>
    <t>Prostupy kanal.potrubí přes stěny, stavební úpravy atd. + začištění (i v obkladech)</t>
  </si>
  <si>
    <t>-248065764</t>
  </si>
  <si>
    <t>Prostupy kanal.potrubí přes stěny, stavební úpravy atd. + začištění</t>
  </si>
  <si>
    <t>Přesuny a likvidace suti</t>
  </si>
  <si>
    <t>1802608570</t>
  </si>
  <si>
    <t>Drobný a doplňkový materiál včetně montáže</t>
  </si>
  <si>
    <t>359597233</t>
  </si>
  <si>
    <t>Zkoušení kanalizace</t>
  </si>
  <si>
    <t>-1068047750</t>
  </si>
  <si>
    <t>998721101</t>
  </si>
  <si>
    <t>Přesun hmot tonážní pro vnitřní kanalizace v objektech v do 6 m</t>
  </si>
  <si>
    <t>-1321872266</t>
  </si>
  <si>
    <t>Přesun hmot pro vnitřní kanalizace stanovený z hmotnosti přesunovaného materiálu vodorovná dopravní vzdálenost do 50 m v objektech výšky do 6 m</t>
  </si>
  <si>
    <t>https://podminky.urs.cz/item/CS_URS_2022_01/998721101</t>
  </si>
  <si>
    <t>725</t>
  </si>
  <si>
    <t>Zdravotechnika - zařizovací předměty</t>
  </si>
  <si>
    <t>725861311R</t>
  </si>
  <si>
    <t>Zápachové uzávěrky zařizovacích předmětů pro umyvadla s dvěma přípojkami (odbočkami) + montáž</t>
  </si>
  <si>
    <t>-680194028</t>
  </si>
  <si>
    <t>Zápachové uzávěrky zařizovacích předmětů pro umyvadla s dvěmi přípojkami (odbočkami) + montáž</t>
  </si>
  <si>
    <t>725862113R</t>
  </si>
  <si>
    <t>Zápachová uzávěrka pro dřezy s dvěma přípojkami (odbočkami) + montáž</t>
  </si>
  <si>
    <t>-11509963</t>
  </si>
  <si>
    <t xml:space="preserve">Zápachové uzávěrky zařizovacích předmětů pro dřezy s dvěma přípojkami (odbočkami) </t>
  </si>
  <si>
    <t>7258633R</t>
  </si>
  <si>
    <t>Sifon pro odvod kondenzátu od VZT jednotek, např. HL 136 nebo HL 138</t>
  </si>
  <si>
    <t>607742707</t>
  </si>
  <si>
    <t>998725101</t>
  </si>
  <si>
    <t>Přesun hmot tonážní pro zařizovací předměty v objektech v do 6 m</t>
  </si>
  <si>
    <t>1731500646</t>
  </si>
  <si>
    <t>Přesun hmot pro zařizovací předměty stanovený z hmotnosti přesunovaného materiálu vodorovná dopravní vzdálenost do 50 m v objektech výšky do 6 m</t>
  </si>
  <si>
    <t>https://podminky.urs.cz/item/CS_URS_2022_01/998725101</t>
  </si>
  <si>
    <t>cb - Vnitřní vodovod</t>
  </si>
  <si>
    <t xml:space="preserve">    722 - Zdravotechnika - vnitřní vodovod</t>
  </si>
  <si>
    <t>722</t>
  </si>
  <si>
    <t>Zdravotechnika - vnitřní vodovod</t>
  </si>
  <si>
    <t>722174002</t>
  </si>
  <si>
    <t>Potrubí vodovodní plastové PPR svar polyfúze PN 16 D 20x2,8 mm</t>
  </si>
  <si>
    <t>1368125842</t>
  </si>
  <si>
    <t>Potrubí z plastových trubek z polypropylenu PPR svařovaných polyfúzně PN 16 (SDR 7,4) D 20 x 2,8</t>
  </si>
  <si>
    <t>https://podminky.urs.cz/item/CS_URS_2022_01/722174002</t>
  </si>
  <si>
    <t>722181221</t>
  </si>
  <si>
    <t>Ochrana vodovodního potrubí přilepenými termoizolačními trubicemi z PE tl přes 6 do 9 mm DN do 22 mm</t>
  </si>
  <si>
    <t>-1523000436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</si>
  <si>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</si>
  <si>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https://podminky.urs.cz/item/CS_URS_2022_01/722181221</t>
  </si>
  <si>
    <t>722232061</t>
  </si>
  <si>
    <t>Kohout kulový přímý G 1/2" PN 42 do 185°C vnitřní závit s vypouštěním</t>
  </si>
  <si>
    <t>-1598834400</t>
  </si>
  <si>
    <t>Armatury se dvěma závity kulové kohouty PN 42 do 185 °C přímé vnitřní závit s vypouštěním G 1/2"</t>
  </si>
  <si>
    <t>https://podminky.urs.cz/item/CS_URS_2022_01/722232061</t>
  </si>
  <si>
    <t>725980123R</t>
  </si>
  <si>
    <t>Dvířka 20/20</t>
  </si>
  <si>
    <t>620654188</t>
  </si>
  <si>
    <t>Zazátkování potrubí PP 20</t>
  </si>
  <si>
    <t>1449931242</t>
  </si>
  <si>
    <t>Nástěnná tvarovka 1/2" pro PP 20</t>
  </si>
  <si>
    <t>652739822</t>
  </si>
  <si>
    <t>Chránička pro prostup stěnou - DN 80, dl. 0,7 m</t>
  </si>
  <si>
    <t>-1427556239</t>
  </si>
  <si>
    <t>Napojení nově navrženého vodovod.potrubí na stávající rozvod vody (v místě stávajícího dřezu)</t>
  </si>
  <si>
    <t>668434756</t>
  </si>
  <si>
    <t>Vypnutí přívodu vody studené + opětovné zapnutí/puštění</t>
  </si>
  <si>
    <t>-1531542977</t>
  </si>
  <si>
    <t>Uchycení vodovodního potrubí ke konstrukci (např. v drážce ve stěně)</t>
  </si>
  <si>
    <t>1630730317</t>
  </si>
  <si>
    <t>Bourací práce, stavební úpravy, drážky pro vodovodní potrubí (stěnami atd.) + začištění</t>
  </si>
  <si>
    <t>1099242088</t>
  </si>
  <si>
    <t>Prostupy pro vodovodní potrubí, stavební úpravy (stěnami atd.) + začištění</t>
  </si>
  <si>
    <t>-756838770</t>
  </si>
  <si>
    <t>1968644317</t>
  </si>
  <si>
    <t>-1984744897</t>
  </si>
  <si>
    <t>Zkoušení vodovodu - tlaková zkouška</t>
  </si>
  <si>
    <t>1584711891</t>
  </si>
  <si>
    <t>998722101</t>
  </si>
  <si>
    <t>Přesun hmot tonážní pro vnitřní vodovod v objektech v do 6 m</t>
  </si>
  <si>
    <t>1160999229</t>
  </si>
  <si>
    <t>Přesun hmot pro vnitřní vodovod stanovený z hmotnosti přesunovaného materiálu vodorovná dopravní vzdálenost do 50 m v objektech výšky do 6 m</t>
  </si>
  <si>
    <t>https://podminky.urs.cz/item/CS_URS_2022_01/998722101</t>
  </si>
  <si>
    <t>cc - ÚT</t>
  </si>
  <si>
    <t>ÚT - viz samostatný rozpočet</t>
  </si>
  <si>
    <t>512</t>
  </si>
  <si>
    <t>1116671766</t>
  </si>
  <si>
    <t>Stavební přípomoci (drážky, prostupy, likvidace suti, zapravení drážek a prostupů)</t>
  </si>
  <si>
    <t>-1990130537</t>
  </si>
  <si>
    <t>d - Elektro - silnoproud</t>
  </si>
  <si>
    <t>M - Práce a dodávky M</t>
  </si>
  <si>
    <t xml:space="preserve">    21-M - Elektromontáže</t>
  </si>
  <si>
    <t>Práce a dodávky M</t>
  </si>
  <si>
    <t>21-M</t>
  </si>
  <si>
    <t>Elektromontáže</t>
  </si>
  <si>
    <t>Silnoproud - viz samostatný rozpočet</t>
  </si>
  <si>
    <t>69357259</t>
  </si>
  <si>
    <t>Stavební přípomoci ( likvidace suti, zapravení drážek a prostupů)</t>
  </si>
  <si>
    <t>-2125691697</t>
  </si>
  <si>
    <t>Protipožární ucpávka (prostup 100 x 50 mm)</t>
  </si>
  <si>
    <t>1558478842</t>
  </si>
  <si>
    <t>e - Elektro - slaboproud</t>
  </si>
  <si>
    <t>EPS - EZS - STA</t>
  </si>
  <si>
    <t>-1003362810</t>
  </si>
  <si>
    <t>-1604501788</t>
  </si>
  <si>
    <t xml:space="preserve">f - VZT </t>
  </si>
  <si>
    <t xml:space="preserve">    24-M - Montáže vzduchotechnických zařízení</t>
  </si>
  <si>
    <t>24-M</t>
  </si>
  <si>
    <t>Montáže vzduchotechnických zařízení</t>
  </si>
  <si>
    <t>VZT - viz samostatný rozpočet</t>
  </si>
  <si>
    <t>-916310849</t>
  </si>
  <si>
    <t>Stavební přípomoci (drážky, prostupy, likvidace suti, zapravení drážek a prostupů), klempířské přípomoci</t>
  </si>
  <si>
    <t>-980883442</t>
  </si>
  <si>
    <t>g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</si>
  <si>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</si>
  <si>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</si>
  <si>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</si>
  <si>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</si>
  <si>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</si>
  <si>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</si>
  <si>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</si>
  <si>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</si>
  <si>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</si>
  <si>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</si>
  <si>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</si>
  <si>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</si>
  <si>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</si>
  <si>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11430157</t>
  </si>
  <si>
    <t>https://podminky.urs.cz/item/CS_URS_2022_01/013254000</t>
  </si>
  <si>
    <t>VRN3</t>
  </si>
  <si>
    <t>Zařízení staveniště</t>
  </si>
  <si>
    <t>030001000</t>
  </si>
  <si>
    <t>569647686</t>
  </si>
  <si>
    <t>https://podminky.urs.cz/item/CS_URS_2022_01/030001000</t>
  </si>
  <si>
    <t>VRN4</t>
  </si>
  <si>
    <t>Inženýrská činnost</t>
  </si>
  <si>
    <t>043002000</t>
  </si>
  <si>
    <t>Zkoušky a ostatní měření</t>
  </si>
  <si>
    <t>1128754000</t>
  </si>
  <si>
    <t>https://podminky.urs.cz/item/CS_URS_2022_01/043002000</t>
  </si>
  <si>
    <t>045002000</t>
  </si>
  <si>
    <t>Kompletační a koordinační činnost</t>
  </si>
  <si>
    <t>-2054789523</t>
  </si>
  <si>
    <t>https://podminky.urs.cz/item/CS_URS_2022_01/045002000</t>
  </si>
  <si>
    <t>VRN5</t>
  </si>
  <si>
    <t>Finanční náklady</t>
  </si>
  <si>
    <t>051002000</t>
  </si>
  <si>
    <t>Náklady spojené s pojištěním odpovědnosti za škodu jak je uvedeno v návrhu smlouvy o dílo</t>
  </si>
  <si>
    <t>1933539474</t>
  </si>
  <si>
    <t>https://podminky.urs.cz/item/CS_URS_2022_01/051002000</t>
  </si>
  <si>
    <t>056002000</t>
  </si>
  <si>
    <t>Bankovní záruka po dobu realizace díla</t>
  </si>
  <si>
    <t>881015590</t>
  </si>
  <si>
    <t>Bankovní záruka</t>
  </si>
  <si>
    <t>https://podminky.urs.cz/item/CS_URS_2022_01/056002000</t>
  </si>
  <si>
    <t>056002001</t>
  </si>
  <si>
    <t>Bankovní záruka po dobu záruky díla</t>
  </si>
  <si>
    <t>-966069399</t>
  </si>
  <si>
    <t>VRN6</t>
  </si>
  <si>
    <t>Územní vlivy</t>
  </si>
  <si>
    <t>060001000</t>
  </si>
  <si>
    <t>-1016232262</t>
  </si>
  <si>
    <t>https://podminky.urs.cz/item/CS_URS_2022_01/060001000</t>
  </si>
  <si>
    <t>VRN7</t>
  </si>
  <si>
    <t>Provozní vlivy</t>
  </si>
  <si>
    <t>070001000</t>
  </si>
  <si>
    <t>-2049967142</t>
  </si>
  <si>
    <t>https://podminky.urs.cz/item/CS_URS_2022_01/070001000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</si>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</sst>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3254000" TargetMode="External" /><Relationship Id="rId2" Type="http://schemas.openxmlformats.org/officeDocument/2006/relationships/hyperlink" Target="https://podminky.urs.cz/item/CS_URS_2022_01/030001000" TargetMode="External" /><Relationship Id="rId3" Type="http://schemas.openxmlformats.org/officeDocument/2006/relationships/hyperlink" Target="https://podminky.urs.cz/item/CS_URS_2022_01/043002000" TargetMode="External" /><Relationship Id="rId4" Type="http://schemas.openxmlformats.org/officeDocument/2006/relationships/hyperlink" Target="https://podminky.urs.cz/item/CS_URS_2022_01/045002000" TargetMode="External" /><Relationship Id="rId5" Type="http://schemas.openxmlformats.org/officeDocument/2006/relationships/hyperlink" Target="https://podminky.urs.cz/item/CS_URS_2022_01/051002000" TargetMode="External" /><Relationship Id="rId6" Type="http://schemas.openxmlformats.org/officeDocument/2006/relationships/hyperlink" Target="https://podminky.urs.cz/item/CS_URS_2022_01/056002000" TargetMode="External" /><Relationship Id="rId7" Type="http://schemas.openxmlformats.org/officeDocument/2006/relationships/hyperlink" Target="https://podminky.urs.cz/item/CS_URS_2022_01/060001000" TargetMode="External" /><Relationship Id="rId8" Type="http://schemas.openxmlformats.org/officeDocument/2006/relationships/hyperlink" Target="https://podminky.urs.cz/item/CS_URS_2022_01/070001000" TargetMode="External" /><Relationship Id="rId9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0239211" TargetMode="External" /><Relationship Id="rId2" Type="http://schemas.openxmlformats.org/officeDocument/2006/relationships/hyperlink" Target="https://podminky.urs.cz/item/CS_URS_2022_01/317944321" TargetMode="External" /><Relationship Id="rId3" Type="http://schemas.openxmlformats.org/officeDocument/2006/relationships/hyperlink" Target="https://podminky.urs.cz/item/CS_URS_2022_01/612131121" TargetMode="External" /><Relationship Id="rId4" Type="http://schemas.openxmlformats.org/officeDocument/2006/relationships/hyperlink" Target="https://podminky.urs.cz/item/CS_URS_2022_01/612325417" TargetMode="External" /><Relationship Id="rId5" Type="http://schemas.openxmlformats.org/officeDocument/2006/relationships/hyperlink" Target="https://podminky.urs.cz/item/CS_URS_2022_01/612325419" TargetMode="External" /><Relationship Id="rId6" Type="http://schemas.openxmlformats.org/officeDocument/2006/relationships/hyperlink" Target="https://podminky.urs.cz/item/CS_URS_2022_01/631312141" TargetMode="External" /><Relationship Id="rId7" Type="http://schemas.openxmlformats.org/officeDocument/2006/relationships/hyperlink" Target="https://podminky.urs.cz/item/CS_URS_2022_01/949101112" TargetMode="External" /><Relationship Id="rId8" Type="http://schemas.openxmlformats.org/officeDocument/2006/relationships/hyperlink" Target="https://podminky.urs.cz/item/CS_URS_2022_01/952901114" TargetMode="External" /><Relationship Id="rId9" Type="http://schemas.openxmlformats.org/officeDocument/2006/relationships/hyperlink" Target="https://podminky.urs.cz/item/CS_URS_2022_01/962032230" TargetMode="External" /><Relationship Id="rId10" Type="http://schemas.openxmlformats.org/officeDocument/2006/relationships/hyperlink" Target="https://podminky.urs.cz/item/CS_URS_2022_01/967031132" TargetMode="External" /><Relationship Id="rId11" Type="http://schemas.openxmlformats.org/officeDocument/2006/relationships/hyperlink" Target="https://podminky.urs.cz/item/CS_URS_2022_01/967031732" TargetMode="External" /><Relationship Id="rId12" Type="http://schemas.openxmlformats.org/officeDocument/2006/relationships/hyperlink" Target="https://podminky.urs.cz/item/CS_URS_2022_01/974031167" TargetMode="External" /><Relationship Id="rId13" Type="http://schemas.openxmlformats.org/officeDocument/2006/relationships/hyperlink" Target="https://podminky.urs.cz/item/CS_URS_2022_01/974031169" TargetMode="External" /><Relationship Id="rId14" Type="http://schemas.openxmlformats.org/officeDocument/2006/relationships/hyperlink" Target="https://podminky.urs.cz/item/CS_URS_2022_01/974042554" TargetMode="External" /><Relationship Id="rId15" Type="http://schemas.openxmlformats.org/officeDocument/2006/relationships/hyperlink" Target="https://podminky.urs.cz/item/CS_URS_2022_01/974042587" TargetMode="External" /><Relationship Id="rId16" Type="http://schemas.openxmlformats.org/officeDocument/2006/relationships/hyperlink" Target="https://podminky.urs.cz/item/CS_URS_2022_01/975043111" TargetMode="External" /><Relationship Id="rId17" Type="http://schemas.openxmlformats.org/officeDocument/2006/relationships/hyperlink" Target="https://podminky.urs.cz/item/CS_URS_2022_01/997013211" TargetMode="External" /><Relationship Id="rId18" Type="http://schemas.openxmlformats.org/officeDocument/2006/relationships/hyperlink" Target="https://podminky.urs.cz/item/CS_URS_2022_01/997013501" TargetMode="External" /><Relationship Id="rId19" Type="http://schemas.openxmlformats.org/officeDocument/2006/relationships/hyperlink" Target="https://podminky.urs.cz/item/CS_URS_2022_01/997013509" TargetMode="External" /><Relationship Id="rId20" Type="http://schemas.openxmlformats.org/officeDocument/2006/relationships/hyperlink" Target="https://podminky.urs.cz/item/CS_URS_2022_01/997013811" TargetMode="External" /><Relationship Id="rId21" Type="http://schemas.openxmlformats.org/officeDocument/2006/relationships/hyperlink" Target="https://podminky.urs.cz/item/CS_URS_2022_01/997013869" TargetMode="External" /><Relationship Id="rId22" Type="http://schemas.openxmlformats.org/officeDocument/2006/relationships/hyperlink" Target="https://podminky.urs.cz/item/CS_URS_2022_01/998011001" TargetMode="External" /><Relationship Id="rId23" Type="http://schemas.openxmlformats.org/officeDocument/2006/relationships/hyperlink" Target="https://podminky.urs.cz/item/CS_URS_2022_01/763121415" TargetMode="External" /><Relationship Id="rId24" Type="http://schemas.openxmlformats.org/officeDocument/2006/relationships/hyperlink" Target="https://podminky.urs.cz/item/CS_URS_2022_01/763172330" TargetMode="External" /><Relationship Id="rId25" Type="http://schemas.openxmlformats.org/officeDocument/2006/relationships/hyperlink" Target="https://podminky.urs.cz/item/CS_URS_2022_01/763431031" TargetMode="External" /><Relationship Id="rId26" Type="http://schemas.openxmlformats.org/officeDocument/2006/relationships/hyperlink" Target="https://podminky.urs.cz/item/CS_URS_2022_01/998763301" TargetMode="External" /><Relationship Id="rId27" Type="http://schemas.openxmlformats.org/officeDocument/2006/relationships/hyperlink" Target="https://podminky.urs.cz/item/CS_URS_2022_01/998766101" TargetMode="External" /><Relationship Id="rId28" Type="http://schemas.openxmlformats.org/officeDocument/2006/relationships/hyperlink" Target="https://podminky.urs.cz/item/CS_URS_2022_01/771271812" TargetMode="External" /><Relationship Id="rId29" Type="http://schemas.openxmlformats.org/officeDocument/2006/relationships/hyperlink" Target="https://podminky.urs.cz/item/CS_URS_2022_01/771271832" TargetMode="External" /><Relationship Id="rId30" Type="http://schemas.openxmlformats.org/officeDocument/2006/relationships/hyperlink" Target="https://podminky.urs.cz/item/CS_URS_2022_01/775121211" TargetMode="External" /><Relationship Id="rId31" Type="http://schemas.openxmlformats.org/officeDocument/2006/relationships/hyperlink" Target="https://podminky.urs.cz/item/CS_URS_2022_01/775142111" TargetMode="External" /><Relationship Id="rId32" Type="http://schemas.openxmlformats.org/officeDocument/2006/relationships/hyperlink" Target="https://podminky.urs.cz/item/CS_URS_2022_01/775143111" TargetMode="External" /><Relationship Id="rId33" Type="http://schemas.openxmlformats.org/officeDocument/2006/relationships/hyperlink" Target="https://podminky.urs.cz/item/CS_URS_2022_01/775429121" TargetMode="External" /><Relationship Id="rId34" Type="http://schemas.openxmlformats.org/officeDocument/2006/relationships/hyperlink" Target="https://podminky.urs.cz/item/CS_URS_2022_01/775541111" TargetMode="External" /><Relationship Id="rId35" Type="http://schemas.openxmlformats.org/officeDocument/2006/relationships/hyperlink" Target="https://podminky.urs.cz/item/CS_URS_2022_01/998775101" TargetMode="External" /><Relationship Id="rId36" Type="http://schemas.openxmlformats.org/officeDocument/2006/relationships/hyperlink" Target="https://podminky.urs.cz/item/CS_URS_2022_01/776111311" TargetMode="External" /><Relationship Id="rId37" Type="http://schemas.openxmlformats.org/officeDocument/2006/relationships/hyperlink" Target="https://podminky.urs.cz/item/CS_URS_2022_01/776121112" TargetMode="External" /><Relationship Id="rId38" Type="http://schemas.openxmlformats.org/officeDocument/2006/relationships/hyperlink" Target="https://podminky.urs.cz/item/CS_URS_2022_01/776141122" TargetMode="External" /><Relationship Id="rId39" Type="http://schemas.openxmlformats.org/officeDocument/2006/relationships/hyperlink" Target="https://podminky.urs.cz/item/CS_URS_2022_01/776201812" TargetMode="External" /><Relationship Id="rId40" Type="http://schemas.openxmlformats.org/officeDocument/2006/relationships/hyperlink" Target="https://podminky.urs.cz/item/CS_URS_2022_01/776211111" TargetMode="External" /><Relationship Id="rId41" Type="http://schemas.openxmlformats.org/officeDocument/2006/relationships/hyperlink" Target="https://podminky.urs.cz/item/CS_URS_2022_01/776411111" TargetMode="External" /><Relationship Id="rId42" Type="http://schemas.openxmlformats.org/officeDocument/2006/relationships/hyperlink" Target="https://podminky.urs.cz/item/CS_URS_2022_01/998776101" TargetMode="External" /><Relationship Id="rId43" Type="http://schemas.openxmlformats.org/officeDocument/2006/relationships/hyperlink" Target="https://podminky.urs.cz/item/CS_URS_2022_01/784111003" TargetMode="External" /><Relationship Id="rId44" Type="http://schemas.openxmlformats.org/officeDocument/2006/relationships/hyperlink" Target="https://podminky.urs.cz/item/CS_URS_2022_01/784171003" TargetMode="External" /><Relationship Id="rId45" Type="http://schemas.openxmlformats.org/officeDocument/2006/relationships/hyperlink" Target="https://podminky.urs.cz/item/CS_URS_2022_01/784171113" TargetMode="External" /><Relationship Id="rId46" Type="http://schemas.openxmlformats.org/officeDocument/2006/relationships/hyperlink" Target="https://podminky.urs.cz/item/CS_URS_2022_01/784211103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8721101" TargetMode="External" /><Relationship Id="rId2" Type="http://schemas.openxmlformats.org/officeDocument/2006/relationships/hyperlink" Target="https://podminky.urs.cz/item/CS_URS_2022_01/998725101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22174002" TargetMode="External" /><Relationship Id="rId2" Type="http://schemas.openxmlformats.org/officeDocument/2006/relationships/hyperlink" Target="https://podminky.urs.cz/item/CS_URS_2022_01/722181221" TargetMode="External" /><Relationship Id="rId3" Type="http://schemas.openxmlformats.org/officeDocument/2006/relationships/hyperlink" Target="https://podminky.urs.cz/item/CS_URS_2022_01/722232061" TargetMode="External" /><Relationship Id="rId4" Type="http://schemas.openxmlformats.org/officeDocument/2006/relationships/hyperlink" Target="https://podminky.urs.cz/item/CS_URS_2022_01/998722101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a2b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jednacího sálu Rady Pardubického kraje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Komenského nám. 125, Klášterní 124, Pardubice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14. 11. 2022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Pardubický kraj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ADAM PRVNÍ spol. s r.o., architektonický ateliér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ROUND(AG55+AG56+AG57+SUM(AG61:AG64),2)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ROUND(AS55+AS56+AS57+SUM(AS61:AS64),2)</f>
        <v>0</v>
      </c>
      <c r="AT54" s="106">
        <f>ROUND(SUM(AV54:AW54),2)</f>
        <v>0</v>
      </c>
      <c r="AU54" s="107">
        <f>ROUND(AU55+AU56+AU57+SUM(AU61:AU64),5)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ROUND(AZ55+AZ56+AZ57+SUM(AZ61:AZ64),2)</f>
        <v>0</v>
      </c>
      <c r="BA54" s="106">
        <f>ROUND(BA55+BA56+BA57+SUM(BA61:BA64),2)</f>
        <v>0</v>
      </c>
      <c r="BB54" s="106">
        <f>ROUND(BB55+BB56+BB57+SUM(BB61:BB64),2)</f>
        <v>0</v>
      </c>
      <c r="BC54" s="106">
        <f>ROUND(BC55+BC56+BC57+SUM(BC61:BC64),2)</f>
        <v>0</v>
      </c>
      <c r="BD54" s="108">
        <f>ROUND(BD55+BD56+BD57+SUM(BD61:BD64),2)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111" t="s">
        <v>78</v>
      </c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'a - Architektonicko stave...'!J30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81</v>
      </c>
      <c r="AR55" s="118"/>
      <c r="AS55" s="119">
        <v>0</v>
      </c>
      <c r="AT55" s="120">
        <f>ROUND(SUM(AV55:AW55),2)</f>
        <v>0</v>
      </c>
      <c r="AU55" s="121">
        <f>'a - Architektonicko stave...'!P93</f>
        <v>0</v>
      </c>
      <c r="AV55" s="120">
        <f>'a - Architektonicko stave...'!J33</f>
        <v>0</v>
      </c>
      <c r="AW55" s="120">
        <f>'a - Architektonicko stave...'!J34</f>
        <v>0</v>
      </c>
      <c r="AX55" s="120">
        <f>'a - Architektonicko stave...'!J35</f>
        <v>0</v>
      </c>
      <c r="AY55" s="120">
        <f>'a - Architektonicko stave...'!J36</f>
        <v>0</v>
      </c>
      <c r="AZ55" s="120">
        <f>'a - Architektonicko stave...'!F33</f>
        <v>0</v>
      </c>
      <c r="BA55" s="120">
        <f>'a - Architektonicko stave...'!F34</f>
        <v>0</v>
      </c>
      <c r="BB55" s="120">
        <f>'a - Architektonicko stave...'!F35</f>
        <v>0</v>
      </c>
      <c r="BC55" s="120">
        <f>'a - Architektonicko stave...'!F36</f>
        <v>0</v>
      </c>
      <c r="BD55" s="122">
        <f>'a - Architektonicko stave...'!F37</f>
        <v>0</v>
      </c>
      <c r="BE55" s="7"/>
      <c r="BT55" s="123" t="s">
        <v>82</v>
      </c>
      <c r="BV55" s="123" t="s">
        <v>76</v>
      </c>
      <c r="BW55" s="123" t="s">
        <v>83</v>
      </c>
      <c r="BX55" s="123" t="s">
        <v>5</v>
      </c>
      <c r="CL55" s="123" t="s">
        <v>19</v>
      </c>
      <c r="CM55" s="123" t="s">
        <v>84</v>
      </c>
    </row>
    <row r="56" s="7" customFormat="1" ht="16.5" customHeight="1">
      <c r="A56" s="111" t="s">
        <v>78</v>
      </c>
      <c r="B56" s="112"/>
      <c r="C56" s="113"/>
      <c r="D56" s="114" t="s">
        <v>85</v>
      </c>
      <c r="E56" s="114"/>
      <c r="F56" s="114"/>
      <c r="G56" s="114"/>
      <c r="H56" s="114"/>
      <c r="I56" s="115"/>
      <c r="J56" s="114" t="s">
        <v>86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'b - Interiéry'!J30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81</v>
      </c>
      <c r="AR56" s="118"/>
      <c r="AS56" s="119">
        <v>0</v>
      </c>
      <c r="AT56" s="120">
        <f>ROUND(SUM(AV56:AW56),2)</f>
        <v>0</v>
      </c>
      <c r="AU56" s="121">
        <f>'b - Interiéry'!P80</f>
        <v>0</v>
      </c>
      <c r="AV56" s="120">
        <f>'b - Interiéry'!J33</f>
        <v>0</v>
      </c>
      <c r="AW56" s="120">
        <f>'b - Interiéry'!J34</f>
        <v>0</v>
      </c>
      <c r="AX56" s="120">
        <f>'b - Interiéry'!J35</f>
        <v>0</v>
      </c>
      <c r="AY56" s="120">
        <f>'b - Interiéry'!J36</f>
        <v>0</v>
      </c>
      <c r="AZ56" s="120">
        <f>'b - Interiéry'!F33</f>
        <v>0</v>
      </c>
      <c r="BA56" s="120">
        <f>'b - Interiéry'!F34</f>
        <v>0</v>
      </c>
      <c r="BB56" s="120">
        <f>'b - Interiéry'!F35</f>
        <v>0</v>
      </c>
      <c r="BC56" s="120">
        <f>'b - Interiéry'!F36</f>
        <v>0</v>
      </c>
      <c r="BD56" s="122">
        <f>'b - Interiéry'!F37</f>
        <v>0</v>
      </c>
      <c r="BE56" s="7"/>
      <c r="BT56" s="123" t="s">
        <v>82</v>
      </c>
      <c r="BV56" s="123" t="s">
        <v>76</v>
      </c>
      <c r="BW56" s="123" t="s">
        <v>87</v>
      </c>
      <c r="BX56" s="123" t="s">
        <v>5</v>
      </c>
      <c r="CL56" s="123" t="s">
        <v>19</v>
      </c>
      <c r="CM56" s="123" t="s">
        <v>84</v>
      </c>
    </row>
    <row r="57" s="7" customFormat="1" ht="16.5" customHeight="1">
      <c r="A57" s="7"/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24">
        <f>ROUND(SUM(AG58:AG60),2)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81</v>
      </c>
      <c r="AR57" s="118"/>
      <c r="AS57" s="119">
        <f>ROUND(SUM(AS58:AS60),2)</f>
        <v>0</v>
      </c>
      <c r="AT57" s="120">
        <f>ROUND(SUM(AV57:AW57),2)</f>
        <v>0</v>
      </c>
      <c r="AU57" s="121">
        <f>ROUND(SUM(AU58:AU60),5)</f>
        <v>0</v>
      </c>
      <c r="AV57" s="120">
        <f>ROUND(AZ57*L29,2)</f>
        <v>0</v>
      </c>
      <c r="AW57" s="120">
        <f>ROUND(BA57*L30,2)</f>
        <v>0</v>
      </c>
      <c r="AX57" s="120">
        <f>ROUND(BB57*L29,2)</f>
        <v>0</v>
      </c>
      <c r="AY57" s="120">
        <f>ROUND(BC57*L30,2)</f>
        <v>0</v>
      </c>
      <c r="AZ57" s="120">
        <f>ROUND(SUM(AZ58:AZ60),2)</f>
        <v>0</v>
      </c>
      <c r="BA57" s="120">
        <f>ROUND(SUM(BA58:BA60),2)</f>
        <v>0</v>
      </c>
      <c r="BB57" s="120">
        <f>ROUND(SUM(BB58:BB60),2)</f>
        <v>0</v>
      </c>
      <c r="BC57" s="120">
        <f>ROUND(SUM(BC58:BC60),2)</f>
        <v>0</v>
      </c>
      <c r="BD57" s="122">
        <f>ROUND(SUM(BD58:BD60),2)</f>
        <v>0</v>
      </c>
      <c r="BE57" s="7"/>
      <c r="BS57" s="123" t="s">
        <v>73</v>
      </c>
      <c r="BT57" s="123" t="s">
        <v>82</v>
      </c>
      <c r="BU57" s="123" t="s">
        <v>75</v>
      </c>
      <c r="BV57" s="123" t="s">
        <v>76</v>
      </c>
      <c r="BW57" s="123" t="s">
        <v>90</v>
      </c>
      <c r="BX57" s="123" t="s">
        <v>5</v>
      </c>
      <c r="CL57" s="123" t="s">
        <v>19</v>
      </c>
      <c r="CM57" s="123" t="s">
        <v>84</v>
      </c>
    </row>
    <row r="58" s="4" customFormat="1" ht="16.5" customHeight="1">
      <c r="A58" s="111" t="s">
        <v>78</v>
      </c>
      <c r="B58" s="63"/>
      <c r="C58" s="125"/>
      <c r="D58" s="125"/>
      <c r="E58" s="126" t="s">
        <v>91</v>
      </c>
      <c r="F58" s="126"/>
      <c r="G58" s="126"/>
      <c r="H58" s="126"/>
      <c r="I58" s="126"/>
      <c r="J58" s="125"/>
      <c r="K58" s="126" t="s">
        <v>92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'ca - Vnitřní kanalizace'!J32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93</v>
      </c>
      <c r="AR58" s="65"/>
      <c r="AS58" s="129">
        <v>0</v>
      </c>
      <c r="AT58" s="130">
        <f>ROUND(SUM(AV58:AW58),2)</f>
        <v>0</v>
      </c>
      <c r="AU58" s="131">
        <f>'ca - Vnitřní kanalizace'!P88</f>
        <v>0</v>
      </c>
      <c r="AV58" s="130">
        <f>'ca - Vnitřní kanalizace'!J35</f>
        <v>0</v>
      </c>
      <c r="AW58" s="130">
        <f>'ca - Vnitřní kanalizace'!J36</f>
        <v>0</v>
      </c>
      <c r="AX58" s="130">
        <f>'ca - Vnitřní kanalizace'!J37</f>
        <v>0</v>
      </c>
      <c r="AY58" s="130">
        <f>'ca - Vnitřní kanalizace'!J38</f>
        <v>0</v>
      </c>
      <c r="AZ58" s="130">
        <f>'ca - Vnitřní kanalizace'!F35</f>
        <v>0</v>
      </c>
      <c r="BA58" s="130">
        <f>'ca - Vnitřní kanalizace'!F36</f>
        <v>0</v>
      </c>
      <c r="BB58" s="130">
        <f>'ca - Vnitřní kanalizace'!F37</f>
        <v>0</v>
      </c>
      <c r="BC58" s="130">
        <f>'ca - Vnitřní kanalizace'!F38</f>
        <v>0</v>
      </c>
      <c r="BD58" s="132">
        <f>'ca - Vnitřní kanalizace'!F39</f>
        <v>0</v>
      </c>
      <c r="BE58" s="4"/>
      <c r="BT58" s="133" t="s">
        <v>84</v>
      </c>
      <c r="BV58" s="133" t="s">
        <v>76</v>
      </c>
      <c r="BW58" s="133" t="s">
        <v>94</v>
      </c>
      <c r="BX58" s="133" t="s">
        <v>90</v>
      </c>
      <c r="CL58" s="133" t="s">
        <v>19</v>
      </c>
    </row>
    <row r="59" s="4" customFormat="1" ht="16.5" customHeight="1">
      <c r="A59" s="111" t="s">
        <v>78</v>
      </c>
      <c r="B59" s="63"/>
      <c r="C59" s="125"/>
      <c r="D59" s="125"/>
      <c r="E59" s="126" t="s">
        <v>95</v>
      </c>
      <c r="F59" s="126"/>
      <c r="G59" s="126"/>
      <c r="H59" s="126"/>
      <c r="I59" s="126"/>
      <c r="J59" s="125"/>
      <c r="K59" s="126" t="s">
        <v>96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'cb - Vnitřní vodovod'!J32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93</v>
      </c>
      <c r="AR59" s="65"/>
      <c r="AS59" s="129">
        <v>0</v>
      </c>
      <c r="AT59" s="130">
        <f>ROUND(SUM(AV59:AW59),2)</f>
        <v>0</v>
      </c>
      <c r="AU59" s="131">
        <f>'cb - Vnitřní vodovod'!P87</f>
        <v>0</v>
      </c>
      <c r="AV59" s="130">
        <f>'cb - Vnitřní vodovod'!J35</f>
        <v>0</v>
      </c>
      <c r="AW59" s="130">
        <f>'cb - Vnitřní vodovod'!J36</f>
        <v>0</v>
      </c>
      <c r="AX59" s="130">
        <f>'cb - Vnitřní vodovod'!J37</f>
        <v>0</v>
      </c>
      <c r="AY59" s="130">
        <f>'cb - Vnitřní vodovod'!J38</f>
        <v>0</v>
      </c>
      <c r="AZ59" s="130">
        <f>'cb - Vnitřní vodovod'!F35</f>
        <v>0</v>
      </c>
      <c r="BA59" s="130">
        <f>'cb - Vnitřní vodovod'!F36</f>
        <v>0</v>
      </c>
      <c r="BB59" s="130">
        <f>'cb - Vnitřní vodovod'!F37</f>
        <v>0</v>
      </c>
      <c r="BC59" s="130">
        <f>'cb - Vnitřní vodovod'!F38</f>
        <v>0</v>
      </c>
      <c r="BD59" s="132">
        <f>'cb - Vnitřní vodovod'!F39</f>
        <v>0</v>
      </c>
      <c r="BE59" s="4"/>
      <c r="BT59" s="133" t="s">
        <v>84</v>
      </c>
      <c r="BV59" s="133" t="s">
        <v>76</v>
      </c>
      <c r="BW59" s="133" t="s">
        <v>97</v>
      </c>
      <c r="BX59" s="133" t="s">
        <v>90</v>
      </c>
      <c r="CL59" s="133" t="s">
        <v>19</v>
      </c>
    </row>
    <row r="60" s="4" customFormat="1" ht="16.5" customHeight="1">
      <c r="A60" s="111" t="s">
        <v>78</v>
      </c>
      <c r="B60" s="63"/>
      <c r="C60" s="125"/>
      <c r="D60" s="125"/>
      <c r="E60" s="126" t="s">
        <v>98</v>
      </c>
      <c r="F60" s="126"/>
      <c r="G60" s="126"/>
      <c r="H60" s="126"/>
      <c r="I60" s="126"/>
      <c r="J60" s="125"/>
      <c r="K60" s="126" t="s">
        <v>99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'cc - ÚT'!J32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93</v>
      </c>
      <c r="AR60" s="65"/>
      <c r="AS60" s="129">
        <v>0</v>
      </c>
      <c r="AT60" s="130">
        <f>ROUND(SUM(AV60:AW60),2)</f>
        <v>0</v>
      </c>
      <c r="AU60" s="131">
        <f>'cc - ÚT'!P86</f>
        <v>0</v>
      </c>
      <c r="AV60" s="130">
        <f>'cc - ÚT'!J35</f>
        <v>0</v>
      </c>
      <c r="AW60" s="130">
        <f>'cc - ÚT'!J36</f>
        <v>0</v>
      </c>
      <c r="AX60" s="130">
        <f>'cc - ÚT'!J37</f>
        <v>0</v>
      </c>
      <c r="AY60" s="130">
        <f>'cc - ÚT'!J38</f>
        <v>0</v>
      </c>
      <c r="AZ60" s="130">
        <f>'cc - ÚT'!F35</f>
        <v>0</v>
      </c>
      <c r="BA60" s="130">
        <f>'cc - ÚT'!F36</f>
        <v>0</v>
      </c>
      <c r="BB60" s="130">
        <f>'cc - ÚT'!F37</f>
        <v>0</v>
      </c>
      <c r="BC60" s="130">
        <f>'cc - ÚT'!F38</f>
        <v>0</v>
      </c>
      <c r="BD60" s="132">
        <f>'cc - ÚT'!F39</f>
        <v>0</v>
      </c>
      <c r="BE60" s="4"/>
      <c r="BT60" s="133" t="s">
        <v>84</v>
      </c>
      <c r="BV60" s="133" t="s">
        <v>76</v>
      </c>
      <c r="BW60" s="133" t="s">
        <v>100</v>
      </c>
      <c r="BX60" s="133" t="s">
        <v>90</v>
      </c>
      <c r="CL60" s="133" t="s">
        <v>19</v>
      </c>
    </row>
    <row r="61" s="7" customFormat="1" ht="16.5" customHeight="1">
      <c r="A61" s="111" t="s">
        <v>78</v>
      </c>
      <c r="B61" s="112"/>
      <c r="C61" s="113"/>
      <c r="D61" s="114" t="s">
        <v>101</v>
      </c>
      <c r="E61" s="114"/>
      <c r="F61" s="114"/>
      <c r="G61" s="114"/>
      <c r="H61" s="114"/>
      <c r="I61" s="115"/>
      <c r="J61" s="114" t="s">
        <v>102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'd - Elektro - silnoproud'!J30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81</v>
      </c>
      <c r="AR61" s="118"/>
      <c r="AS61" s="119">
        <v>0</v>
      </c>
      <c r="AT61" s="120">
        <f>ROUND(SUM(AV61:AW61),2)</f>
        <v>0</v>
      </c>
      <c r="AU61" s="121">
        <f>'d - Elektro - silnoproud'!P81</f>
        <v>0</v>
      </c>
      <c r="AV61" s="120">
        <f>'d - Elektro - silnoproud'!J33</f>
        <v>0</v>
      </c>
      <c r="AW61" s="120">
        <f>'d - Elektro - silnoproud'!J34</f>
        <v>0</v>
      </c>
      <c r="AX61" s="120">
        <f>'d - Elektro - silnoproud'!J35</f>
        <v>0</v>
      </c>
      <c r="AY61" s="120">
        <f>'d - Elektro - silnoproud'!J36</f>
        <v>0</v>
      </c>
      <c r="AZ61" s="120">
        <f>'d - Elektro - silnoproud'!F33</f>
        <v>0</v>
      </c>
      <c r="BA61" s="120">
        <f>'d - Elektro - silnoproud'!F34</f>
        <v>0</v>
      </c>
      <c r="BB61" s="120">
        <f>'d - Elektro - silnoproud'!F35</f>
        <v>0</v>
      </c>
      <c r="BC61" s="120">
        <f>'d - Elektro - silnoproud'!F36</f>
        <v>0</v>
      </c>
      <c r="BD61" s="122">
        <f>'d - Elektro - silnoproud'!F37</f>
        <v>0</v>
      </c>
      <c r="BE61" s="7"/>
      <c r="BT61" s="123" t="s">
        <v>82</v>
      </c>
      <c r="BV61" s="123" t="s">
        <v>76</v>
      </c>
      <c r="BW61" s="123" t="s">
        <v>103</v>
      </c>
      <c r="BX61" s="123" t="s">
        <v>5</v>
      </c>
      <c r="CL61" s="123" t="s">
        <v>19</v>
      </c>
      <c r="CM61" s="123" t="s">
        <v>84</v>
      </c>
    </row>
    <row r="62" s="7" customFormat="1" ht="16.5" customHeight="1">
      <c r="A62" s="111" t="s">
        <v>78</v>
      </c>
      <c r="B62" s="112"/>
      <c r="C62" s="113"/>
      <c r="D62" s="114" t="s">
        <v>104</v>
      </c>
      <c r="E62" s="114"/>
      <c r="F62" s="114"/>
      <c r="G62" s="114"/>
      <c r="H62" s="114"/>
      <c r="I62" s="115"/>
      <c r="J62" s="114" t="s">
        <v>105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'e - Elektro - slaboproud'!J30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81</v>
      </c>
      <c r="AR62" s="118"/>
      <c r="AS62" s="119">
        <v>0</v>
      </c>
      <c r="AT62" s="120">
        <f>ROUND(SUM(AV62:AW62),2)</f>
        <v>0</v>
      </c>
      <c r="AU62" s="121">
        <f>'e - Elektro - slaboproud'!P81</f>
        <v>0</v>
      </c>
      <c r="AV62" s="120">
        <f>'e - Elektro - slaboproud'!J33</f>
        <v>0</v>
      </c>
      <c r="AW62" s="120">
        <f>'e - Elektro - slaboproud'!J34</f>
        <v>0</v>
      </c>
      <c r="AX62" s="120">
        <f>'e - Elektro - slaboproud'!J35</f>
        <v>0</v>
      </c>
      <c r="AY62" s="120">
        <f>'e - Elektro - slaboproud'!J36</f>
        <v>0</v>
      </c>
      <c r="AZ62" s="120">
        <f>'e - Elektro - slaboproud'!F33</f>
        <v>0</v>
      </c>
      <c r="BA62" s="120">
        <f>'e - Elektro - slaboproud'!F34</f>
        <v>0</v>
      </c>
      <c r="BB62" s="120">
        <f>'e - Elektro - slaboproud'!F35</f>
        <v>0</v>
      </c>
      <c r="BC62" s="120">
        <f>'e - Elektro - slaboproud'!F36</f>
        <v>0</v>
      </c>
      <c r="BD62" s="122">
        <f>'e - Elektro - slaboproud'!F37</f>
        <v>0</v>
      </c>
      <c r="BE62" s="7"/>
      <c r="BT62" s="123" t="s">
        <v>82</v>
      </c>
      <c r="BV62" s="123" t="s">
        <v>76</v>
      </c>
      <c r="BW62" s="123" t="s">
        <v>106</v>
      </c>
      <c r="BX62" s="123" t="s">
        <v>5</v>
      </c>
      <c r="CL62" s="123" t="s">
        <v>19</v>
      </c>
      <c r="CM62" s="123" t="s">
        <v>84</v>
      </c>
    </row>
    <row r="63" s="7" customFormat="1" ht="16.5" customHeight="1">
      <c r="A63" s="111" t="s">
        <v>78</v>
      </c>
      <c r="B63" s="112"/>
      <c r="C63" s="113"/>
      <c r="D63" s="114" t="s">
        <v>107</v>
      </c>
      <c r="E63" s="114"/>
      <c r="F63" s="114"/>
      <c r="G63" s="114"/>
      <c r="H63" s="114"/>
      <c r="I63" s="115"/>
      <c r="J63" s="114" t="s">
        <v>108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'f - VZT 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81</v>
      </c>
      <c r="AR63" s="118"/>
      <c r="AS63" s="119">
        <v>0</v>
      </c>
      <c r="AT63" s="120">
        <f>ROUND(SUM(AV63:AW63),2)</f>
        <v>0</v>
      </c>
      <c r="AU63" s="121">
        <f>'f - VZT '!P81</f>
        <v>0</v>
      </c>
      <c r="AV63" s="120">
        <f>'f - VZT '!J33</f>
        <v>0</v>
      </c>
      <c r="AW63" s="120">
        <f>'f - VZT '!J34</f>
        <v>0</v>
      </c>
      <c r="AX63" s="120">
        <f>'f - VZT '!J35</f>
        <v>0</v>
      </c>
      <c r="AY63" s="120">
        <f>'f - VZT '!J36</f>
        <v>0</v>
      </c>
      <c r="AZ63" s="120">
        <f>'f - VZT '!F33</f>
        <v>0</v>
      </c>
      <c r="BA63" s="120">
        <f>'f - VZT '!F34</f>
        <v>0</v>
      </c>
      <c r="BB63" s="120">
        <f>'f - VZT '!F35</f>
        <v>0</v>
      </c>
      <c r="BC63" s="120">
        <f>'f - VZT '!F36</f>
        <v>0</v>
      </c>
      <c r="BD63" s="122">
        <f>'f - VZT '!F37</f>
        <v>0</v>
      </c>
      <c r="BE63" s="7"/>
      <c r="BT63" s="123" t="s">
        <v>82</v>
      </c>
      <c r="BV63" s="123" t="s">
        <v>76</v>
      </c>
      <c r="BW63" s="123" t="s">
        <v>109</v>
      </c>
      <c r="BX63" s="123" t="s">
        <v>5</v>
      </c>
      <c r="CL63" s="123" t="s">
        <v>19</v>
      </c>
      <c r="CM63" s="123" t="s">
        <v>84</v>
      </c>
    </row>
    <row r="64" s="7" customFormat="1" ht="16.5" customHeight="1">
      <c r="A64" s="111" t="s">
        <v>78</v>
      </c>
      <c r="B64" s="112"/>
      <c r="C64" s="113"/>
      <c r="D64" s="114" t="s">
        <v>110</v>
      </c>
      <c r="E64" s="114"/>
      <c r="F64" s="114"/>
      <c r="G64" s="114"/>
      <c r="H64" s="114"/>
      <c r="I64" s="115"/>
      <c r="J64" s="114" t="s">
        <v>111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'g - VRN'!J30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81</v>
      </c>
      <c r="AR64" s="118"/>
      <c r="AS64" s="134">
        <v>0</v>
      </c>
      <c r="AT64" s="135">
        <f>ROUND(SUM(AV64:AW64),2)</f>
        <v>0</v>
      </c>
      <c r="AU64" s="136">
        <f>'g - VRN'!P86</f>
        <v>0</v>
      </c>
      <c r="AV64" s="135">
        <f>'g - VRN'!J33</f>
        <v>0</v>
      </c>
      <c r="AW64" s="135">
        <f>'g - VRN'!J34</f>
        <v>0</v>
      </c>
      <c r="AX64" s="135">
        <f>'g - VRN'!J35</f>
        <v>0</v>
      </c>
      <c r="AY64" s="135">
        <f>'g - VRN'!J36</f>
        <v>0</v>
      </c>
      <c r="AZ64" s="135">
        <f>'g - VRN'!F33</f>
        <v>0</v>
      </c>
      <c r="BA64" s="135">
        <f>'g - VRN'!F34</f>
        <v>0</v>
      </c>
      <c r="BB64" s="135">
        <f>'g - VRN'!F35</f>
        <v>0</v>
      </c>
      <c r="BC64" s="135">
        <f>'g - VRN'!F36</f>
        <v>0</v>
      </c>
      <c r="BD64" s="137">
        <f>'g - VRN'!F37</f>
        <v>0</v>
      </c>
      <c r="BE64" s="7"/>
      <c r="BT64" s="123" t="s">
        <v>82</v>
      </c>
      <c r="BV64" s="123" t="s">
        <v>76</v>
      </c>
      <c r="BW64" s="123" t="s">
        <v>112</v>
      </c>
      <c r="BX64" s="123" t="s">
        <v>5</v>
      </c>
      <c r="CL64" s="123" t="s">
        <v>19</v>
      </c>
      <c r="CM64" s="123" t="s">
        <v>84</v>
      </c>
    </row>
    <row r="65" s="2" customFormat="1" ht="30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44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</sheetData>
  <sheetProtection sheet="1" formatColumns="0" formatRows="0" objects="1" scenarios="1" spinCount="100000" saltValue="oeV4uwEL2NuqzblAHxNuaixnVgI3isBgGet8/Z9caul+E72WUhgdFplncxdszS78tO+FIr/mMEtfaXw6Uk20MQ==" hashValue="6vSwkYoB5LU47uISrA1eZGVE4H5PI+n7OOwqikwh29iRimBM8g8Wi6vPn5feVg+WqrrYpQRIgYVto8250PJnbQ==" algorithmName="SHA-512" password="CC35"/>
  <mergeCells count="78">
    <mergeCell ref="C52:G52"/>
    <mergeCell ref="D64:H64"/>
    <mergeCell ref="D56:H56"/>
    <mergeCell ref="D63:H63"/>
    <mergeCell ref="D62:H62"/>
    <mergeCell ref="D61:H61"/>
    <mergeCell ref="D57:H57"/>
    <mergeCell ref="D55:H55"/>
    <mergeCell ref="E58:I58"/>
    <mergeCell ref="E59:I59"/>
    <mergeCell ref="E60:I60"/>
    <mergeCell ref="I52:AF52"/>
    <mergeCell ref="J56:AF56"/>
    <mergeCell ref="J57:AF57"/>
    <mergeCell ref="J61:AF61"/>
    <mergeCell ref="J62:AF62"/>
    <mergeCell ref="J63:AF63"/>
    <mergeCell ref="J64:AF64"/>
    <mergeCell ref="J55:AF55"/>
    <mergeCell ref="K59:AF59"/>
    <mergeCell ref="K58:AF58"/>
    <mergeCell ref="K60:AF60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2:AM62"/>
    <mergeCell ref="AG58:AM58"/>
    <mergeCell ref="AG64:AM64"/>
    <mergeCell ref="AG56:AM56"/>
    <mergeCell ref="AG59:AM59"/>
    <mergeCell ref="AG57:AM57"/>
    <mergeCell ref="AG63:AM63"/>
    <mergeCell ref="AG52:AM52"/>
    <mergeCell ref="AG55:AM55"/>
    <mergeCell ref="AG60:AM60"/>
    <mergeCell ref="AG61:AM61"/>
    <mergeCell ref="AM49:AP49"/>
    <mergeCell ref="AM47:AN47"/>
    <mergeCell ref="AM50:AP50"/>
    <mergeCell ref="AN63:AP63"/>
    <mergeCell ref="AN58:AP58"/>
    <mergeCell ref="AN61:AP61"/>
    <mergeCell ref="AN52:AP52"/>
    <mergeCell ref="AN60:AP60"/>
    <mergeCell ref="AN55:AP55"/>
    <mergeCell ref="AN59:AP59"/>
    <mergeCell ref="AN56:AP56"/>
    <mergeCell ref="AN57:AP57"/>
    <mergeCell ref="AN62:AP62"/>
    <mergeCell ref="AN64:AP64"/>
    <mergeCell ref="AS49:AT51"/>
    <mergeCell ref="AN54:AP54"/>
  </mergeCells>
  <hyperlinks>
    <hyperlink ref="A55" location="'a - Architektonicko stave...'!C2" display="/"/>
    <hyperlink ref="A56" location="'b - Interiéry'!C2" display="/"/>
    <hyperlink ref="A58" location="'ca - Vnitřní kanalizace'!C2" display="/"/>
    <hyperlink ref="A59" location="'cb - Vnitřní vodovod'!C2" display="/"/>
    <hyperlink ref="A60" location="'cc - ÚT'!C2" display="/"/>
    <hyperlink ref="A61" location="'d - Elektro - silnoproud'!C2" display="/"/>
    <hyperlink ref="A62" location="'e - Elektro - slaboproud'!C2" display="/"/>
    <hyperlink ref="A63" location="'f - VZT '!C2" display="/"/>
    <hyperlink ref="A64" location="'g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113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jednacího sálu Rady Pardubického kraje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114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809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14. 11. 2022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2" t="s">
        <v>26</v>
      </c>
      <c r="J20" s="133" t="s">
        <v>33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7"/>
      <c r="B27" s="148"/>
      <c r="C27" s="147"/>
      <c r="D27" s="147"/>
      <c r="E27" s="149" t="s">
        <v>39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ROUND(J86,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ROUND((SUM(BE86:BE119)),  2)</f>
        <v>0</v>
      </c>
      <c r="G33" s="38"/>
      <c r="H33" s="38"/>
      <c r="I33" s="157">
        <v>0.20999999999999999</v>
      </c>
      <c r="J33" s="156">
        <f>ROUND(((SUM(BE86:BE119))*I33),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ROUND((SUM(BF86:BF119)),  2)</f>
        <v>0</v>
      </c>
      <c r="G34" s="38"/>
      <c r="H34" s="38"/>
      <c r="I34" s="157">
        <v>0.14999999999999999</v>
      </c>
      <c r="J34" s="156">
        <f>ROUND(((SUM(BF86:BF119))*I34),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ROUND((SUM(BG86:BG119)),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ROUND((SUM(BH86:BH119)),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ROUND((SUM(BI86:BI119)),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116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Rekonstrukce jednacího sálu Rady Pardubického kraje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g - VRN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Komenského nám. 125, Klášterní 124, Pardubice</v>
      </c>
      <c r="G52" s="40"/>
      <c r="H52" s="40"/>
      <c r="I52" s="32" t="s">
        <v>23</v>
      </c>
      <c r="J52" s="72" t="str">
        <f>IF(J12="","",J12)</f>
        <v>14. 11. 2022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40"/>
      <c r="E54" s="40"/>
      <c r="F54" s="27" t="str">
        <f>E15</f>
        <v>Pardubický kraj</v>
      </c>
      <c r="G54" s="40"/>
      <c r="H54" s="40"/>
      <c r="I54" s="32" t="s">
        <v>32</v>
      </c>
      <c r="J54" s="36" t="str">
        <f>E21</f>
        <v>ADAM PRVNÍ spol. s r.o., architektonický ateliér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117</v>
      </c>
      <c r="D57" s="171"/>
      <c r="E57" s="171"/>
      <c r="F57" s="171"/>
      <c r="G57" s="171"/>
      <c r="H57" s="171"/>
      <c r="I57" s="171"/>
      <c r="J57" s="172" t="s">
        <v>118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119</v>
      </c>
    </row>
    <row r="60" s="9" customFormat="1" ht="24.96" customHeight="1">
      <c r="A60" s="9"/>
      <c r="B60" s="174"/>
      <c r="C60" s="175"/>
      <c r="D60" s="176" t="s">
        <v>810</v>
      </c>
      <c r="E60" s="177"/>
      <c r="F60" s="177"/>
      <c r="G60" s="177"/>
      <c r="H60" s="177"/>
      <c r="I60" s="177"/>
      <c r="J60" s="178">
        <f>J87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811</v>
      </c>
      <c r="E61" s="182"/>
      <c r="F61" s="182"/>
      <c r="G61" s="182"/>
      <c r="H61" s="182"/>
      <c r="I61" s="182"/>
      <c r="J61" s="183">
        <f>J88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812</v>
      </c>
      <c r="E62" s="182"/>
      <c r="F62" s="182"/>
      <c r="G62" s="182"/>
      <c r="H62" s="182"/>
      <c r="I62" s="182"/>
      <c r="J62" s="183">
        <f>J92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813</v>
      </c>
      <c r="E63" s="182"/>
      <c r="F63" s="182"/>
      <c r="G63" s="182"/>
      <c r="H63" s="182"/>
      <c r="I63" s="182"/>
      <c r="J63" s="183">
        <f>J96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814</v>
      </c>
      <c r="E64" s="182"/>
      <c r="F64" s="182"/>
      <c r="G64" s="182"/>
      <c r="H64" s="182"/>
      <c r="I64" s="182"/>
      <c r="J64" s="183">
        <f>J103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815</v>
      </c>
      <c r="E65" s="182"/>
      <c r="F65" s="182"/>
      <c r="G65" s="182"/>
      <c r="H65" s="182"/>
      <c r="I65" s="182"/>
      <c r="J65" s="183">
        <f>J112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816</v>
      </c>
      <c r="E66" s="182"/>
      <c r="F66" s="182"/>
      <c r="G66" s="182"/>
      <c r="H66" s="182"/>
      <c r="I66" s="182"/>
      <c r="J66" s="183">
        <f>J116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134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9" t="str">
        <f>E7</f>
        <v>Rekonstrukce jednacího sálu Rady Pardubického kraje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114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g - VRN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Komenského nám. 125, Klášterní 124, Pardubice</v>
      </c>
      <c r="G80" s="40"/>
      <c r="H80" s="40"/>
      <c r="I80" s="32" t="s">
        <v>23</v>
      </c>
      <c r="J80" s="72" t="str">
        <f>IF(J12="","",J12)</f>
        <v>14. 11. 2022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40.05" customHeight="1">
      <c r="A82" s="38"/>
      <c r="B82" s="39"/>
      <c r="C82" s="32" t="s">
        <v>25</v>
      </c>
      <c r="D82" s="40"/>
      <c r="E82" s="40"/>
      <c r="F82" s="27" t="str">
        <f>E15</f>
        <v>Pardubický kraj</v>
      </c>
      <c r="G82" s="40"/>
      <c r="H82" s="40"/>
      <c r="I82" s="32" t="s">
        <v>32</v>
      </c>
      <c r="J82" s="36" t="str">
        <f>E21</f>
        <v>ADAM PRVNÍ spol. s r.o., architektonický ateliér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30</v>
      </c>
      <c r="D83" s="40"/>
      <c r="E83" s="40"/>
      <c r="F83" s="27" t="str">
        <f>IF(E18="","",E18)</f>
        <v>Vyplň údaj</v>
      </c>
      <c r="G83" s="40"/>
      <c r="H83" s="40"/>
      <c r="I83" s="32" t="s">
        <v>36</v>
      </c>
      <c r="J83" s="36" t="str">
        <f>E24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85"/>
      <c r="B85" s="186"/>
      <c r="C85" s="187" t="s">
        <v>135</v>
      </c>
      <c r="D85" s="188" t="s">
        <v>59</v>
      </c>
      <c r="E85" s="188" t="s">
        <v>55</v>
      </c>
      <c r="F85" s="188" t="s">
        <v>56</v>
      </c>
      <c r="G85" s="188" t="s">
        <v>136</v>
      </c>
      <c r="H85" s="188" t="s">
        <v>137</v>
      </c>
      <c r="I85" s="188" t="s">
        <v>138</v>
      </c>
      <c r="J85" s="188" t="s">
        <v>118</v>
      </c>
      <c r="K85" s="189" t="s">
        <v>139</v>
      </c>
      <c r="L85" s="190"/>
      <c r="M85" s="92" t="s">
        <v>19</v>
      </c>
      <c r="N85" s="93" t="s">
        <v>44</v>
      </c>
      <c r="O85" s="93" t="s">
        <v>140</v>
      </c>
      <c r="P85" s="93" t="s">
        <v>141</v>
      </c>
      <c r="Q85" s="93" t="s">
        <v>142</v>
      </c>
      <c r="R85" s="93" t="s">
        <v>143</v>
      </c>
      <c r="S85" s="93" t="s">
        <v>144</v>
      </c>
      <c r="T85" s="94" t="s">
        <v>145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8"/>
      <c r="B86" s="39"/>
      <c r="C86" s="99" t="s">
        <v>146</v>
      </c>
      <c r="D86" s="40"/>
      <c r="E86" s="40"/>
      <c r="F86" s="40"/>
      <c r="G86" s="40"/>
      <c r="H86" s="40"/>
      <c r="I86" s="40"/>
      <c r="J86" s="191">
        <f>BK86</f>
        <v>0</v>
      </c>
      <c r="K86" s="40"/>
      <c r="L86" s="44"/>
      <c r="M86" s="95"/>
      <c r="N86" s="192"/>
      <c r="O86" s="96"/>
      <c r="P86" s="193">
        <f>P87</f>
        <v>0</v>
      </c>
      <c r="Q86" s="96"/>
      <c r="R86" s="193">
        <f>R87</f>
        <v>0</v>
      </c>
      <c r="S86" s="96"/>
      <c r="T86" s="194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73</v>
      </c>
      <c r="AU86" s="17" t="s">
        <v>119</v>
      </c>
      <c r="BK86" s="195">
        <f>BK87</f>
        <v>0</v>
      </c>
    </row>
    <row r="87" s="12" customFormat="1" ht="25.92" customHeight="1">
      <c r="A87" s="12"/>
      <c r="B87" s="196"/>
      <c r="C87" s="197"/>
      <c r="D87" s="198" t="s">
        <v>73</v>
      </c>
      <c r="E87" s="199" t="s">
        <v>111</v>
      </c>
      <c r="F87" s="199" t="s">
        <v>817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P88+P92+P96+P103+P112+P116</f>
        <v>0</v>
      </c>
      <c r="Q87" s="204"/>
      <c r="R87" s="205">
        <f>R88+R92+R96+R103+R112+R116</f>
        <v>0</v>
      </c>
      <c r="S87" s="204"/>
      <c r="T87" s="206">
        <f>T88+T92+T96+T103+T112+T116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183</v>
      </c>
      <c r="AT87" s="208" t="s">
        <v>73</v>
      </c>
      <c r="AU87" s="208" t="s">
        <v>74</v>
      </c>
      <c r="AY87" s="207" t="s">
        <v>149</v>
      </c>
      <c r="BK87" s="209">
        <f>BK88+BK92+BK96+BK103+BK112+BK116</f>
        <v>0</v>
      </c>
    </row>
    <row r="88" s="12" customFormat="1" ht="22.8" customHeight="1">
      <c r="A88" s="12"/>
      <c r="B88" s="196"/>
      <c r="C88" s="197"/>
      <c r="D88" s="198" t="s">
        <v>73</v>
      </c>
      <c r="E88" s="210" t="s">
        <v>818</v>
      </c>
      <c r="F88" s="210" t="s">
        <v>819</v>
      </c>
      <c r="G88" s="197"/>
      <c r="H88" s="197"/>
      <c r="I88" s="200"/>
      <c r="J88" s="211">
        <f>BK88</f>
        <v>0</v>
      </c>
      <c r="K88" s="197"/>
      <c r="L88" s="202"/>
      <c r="M88" s="203"/>
      <c r="N88" s="204"/>
      <c r="O88" s="204"/>
      <c r="P88" s="205">
        <f>SUM(P89:P91)</f>
        <v>0</v>
      </c>
      <c r="Q88" s="204"/>
      <c r="R88" s="205">
        <f>SUM(R89:R91)</f>
        <v>0</v>
      </c>
      <c r="S88" s="204"/>
      <c r="T88" s="206">
        <f>SUM(T89:T91)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183</v>
      </c>
      <c r="AT88" s="208" t="s">
        <v>73</v>
      </c>
      <c r="AU88" s="208" t="s">
        <v>82</v>
      </c>
      <c r="AY88" s="207" t="s">
        <v>149</v>
      </c>
      <c r="BK88" s="209">
        <f>SUM(BK89:BK91)</f>
        <v>0</v>
      </c>
    </row>
    <row r="89" s="2" customFormat="1" ht="16.5" customHeight="1">
      <c r="A89" s="38"/>
      <c r="B89" s="39"/>
      <c r="C89" s="212" t="s">
        <v>82</v>
      </c>
      <c r="D89" s="212" t="s">
        <v>151</v>
      </c>
      <c r="E89" s="213" t="s">
        <v>820</v>
      </c>
      <c r="F89" s="214" t="s">
        <v>821</v>
      </c>
      <c r="G89" s="215" t="s">
        <v>161</v>
      </c>
      <c r="H89" s="216">
        <v>1</v>
      </c>
      <c r="I89" s="217"/>
      <c r="J89" s="218">
        <f>ROUND(I89*H89,2)</f>
        <v>0</v>
      </c>
      <c r="K89" s="214" t="s">
        <v>167</v>
      </c>
      <c r="L89" s="44"/>
      <c r="M89" s="219" t="s">
        <v>19</v>
      </c>
      <c r="N89" s="220" t="s">
        <v>45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822</v>
      </c>
      <c r="AT89" s="223" t="s">
        <v>151</v>
      </c>
      <c r="AU89" s="223" t="s">
        <v>84</v>
      </c>
      <c r="AY89" s="17" t="s">
        <v>149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82</v>
      </c>
      <c r="BK89" s="224">
        <f>ROUND(I89*H89,2)</f>
        <v>0</v>
      </c>
      <c r="BL89" s="17" t="s">
        <v>822</v>
      </c>
      <c r="BM89" s="223" t="s">
        <v>823</v>
      </c>
    </row>
    <row r="90" s="2" customFormat="1">
      <c r="A90" s="38"/>
      <c r="B90" s="39"/>
      <c r="C90" s="40"/>
      <c r="D90" s="227" t="s">
        <v>169</v>
      </c>
      <c r="E90" s="40"/>
      <c r="F90" s="237" t="s">
        <v>821</v>
      </c>
      <c r="G90" s="40"/>
      <c r="H90" s="40"/>
      <c r="I90" s="238"/>
      <c r="J90" s="40"/>
      <c r="K90" s="40"/>
      <c r="L90" s="44"/>
      <c r="M90" s="239"/>
      <c r="N90" s="240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169</v>
      </c>
      <c r="AU90" s="17" t="s">
        <v>84</v>
      </c>
    </row>
    <row r="91" s="2" customFormat="1">
      <c r="A91" s="38"/>
      <c r="B91" s="39"/>
      <c r="C91" s="40"/>
      <c r="D91" s="241" t="s">
        <v>171</v>
      </c>
      <c r="E91" s="40"/>
      <c r="F91" s="242" t="s">
        <v>824</v>
      </c>
      <c r="G91" s="40"/>
      <c r="H91" s="40"/>
      <c r="I91" s="238"/>
      <c r="J91" s="40"/>
      <c r="K91" s="40"/>
      <c r="L91" s="44"/>
      <c r="M91" s="239"/>
      <c r="N91" s="240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171</v>
      </c>
      <c r="AU91" s="17" t="s">
        <v>84</v>
      </c>
    </row>
    <row r="92" s="12" customFormat="1" ht="22.8" customHeight="1">
      <c r="A92" s="12"/>
      <c r="B92" s="196"/>
      <c r="C92" s="197"/>
      <c r="D92" s="198" t="s">
        <v>73</v>
      </c>
      <c r="E92" s="210" t="s">
        <v>825</v>
      </c>
      <c r="F92" s="210" t="s">
        <v>826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SUM(P93:P95)</f>
        <v>0</v>
      </c>
      <c r="Q92" s="204"/>
      <c r="R92" s="205">
        <f>SUM(R93:R95)</f>
        <v>0</v>
      </c>
      <c r="S92" s="204"/>
      <c r="T92" s="206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183</v>
      </c>
      <c r="AT92" s="208" t="s">
        <v>73</v>
      </c>
      <c r="AU92" s="208" t="s">
        <v>82</v>
      </c>
      <c r="AY92" s="207" t="s">
        <v>149</v>
      </c>
      <c r="BK92" s="209">
        <f>SUM(BK93:BK95)</f>
        <v>0</v>
      </c>
    </row>
    <row r="93" s="2" customFormat="1" ht="16.5" customHeight="1">
      <c r="A93" s="38"/>
      <c r="B93" s="39"/>
      <c r="C93" s="212" t="s">
        <v>84</v>
      </c>
      <c r="D93" s="212" t="s">
        <v>151</v>
      </c>
      <c r="E93" s="213" t="s">
        <v>827</v>
      </c>
      <c r="F93" s="214" t="s">
        <v>826</v>
      </c>
      <c r="G93" s="215" t="s">
        <v>161</v>
      </c>
      <c r="H93" s="216">
        <v>1</v>
      </c>
      <c r="I93" s="217"/>
      <c r="J93" s="218">
        <f>ROUND(I93*H93,2)</f>
        <v>0</v>
      </c>
      <c r="K93" s="214" t="s">
        <v>167</v>
      </c>
      <c r="L93" s="44"/>
      <c r="M93" s="219" t="s">
        <v>19</v>
      </c>
      <c r="N93" s="220" t="s">
        <v>45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822</v>
      </c>
      <c r="AT93" s="223" t="s">
        <v>151</v>
      </c>
      <c r="AU93" s="223" t="s">
        <v>84</v>
      </c>
      <c r="AY93" s="17" t="s">
        <v>149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82</v>
      </c>
      <c r="BK93" s="224">
        <f>ROUND(I93*H93,2)</f>
        <v>0</v>
      </c>
      <c r="BL93" s="17" t="s">
        <v>822</v>
      </c>
      <c r="BM93" s="223" t="s">
        <v>828</v>
      </c>
    </row>
    <row r="94" s="2" customFormat="1">
      <c r="A94" s="38"/>
      <c r="B94" s="39"/>
      <c r="C94" s="40"/>
      <c r="D94" s="227" t="s">
        <v>169</v>
      </c>
      <c r="E94" s="40"/>
      <c r="F94" s="237" t="s">
        <v>826</v>
      </c>
      <c r="G94" s="40"/>
      <c r="H94" s="40"/>
      <c r="I94" s="238"/>
      <c r="J94" s="40"/>
      <c r="K94" s="40"/>
      <c r="L94" s="44"/>
      <c r="M94" s="239"/>
      <c r="N94" s="240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84</v>
      </c>
    </row>
    <row r="95" s="2" customFormat="1">
      <c r="A95" s="38"/>
      <c r="B95" s="39"/>
      <c r="C95" s="40"/>
      <c r="D95" s="241" t="s">
        <v>171</v>
      </c>
      <c r="E95" s="40"/>
      <c r="F95" s="242" t="s">
        <v>829</v>
      </c>
      <c r="G95" s="40"/>
      <c r="H95" s="40"/>
      <c r="I95" s="238"/>
      <c r="J95" s="40"/>
      <c r="K95" s="40"/>
      <c r="L95" s="44"/>
      <c r="M95" s="239"/>
      <c r="N95" s="24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171</v>
      </c>
      <c r="AU95" s="17" t="s">
        <v>84</v>
      </c>
    </row>
    <row r="96" s="12" customFormat="1" ht="22.8" customHeight="1">
      <c r="A96" s="12"/>
      <c r="B96" s="196"/>
      <c r="C96" s="197"/>
      <c r="D96" s="198" t="s">
        <v>73</v>
      </c>
      <c r="E96" s="210" t="s">
        <v>830</v>
      </c>
      <c r="F96" s="210" t="s">
        <v>831</v>
      </c>
      <c r="G96" s="197"/>
      <c r="H96" s="197"/>
      <c r="I96" s="200"/>
      <c r="J96" s="211">
        <f>BK96</f>
        <v>0</v>
      </c>
      <c r="K96" s="197"/>
      <c r="L96" s="202"/>
      <c r="M96" s="203"/>
      <c r="N96" s="204"/>
      <c r="O96" s="204"/>
      <c r="P96" s="205">
        <f>SUM(P97:P102)</f>
        <v>0</v>
      </c>
      <c r="Q96" s="204"/>
      <c r="R96" s="205">
        <f>SUM(R97:R102)</f>
        <v>0</v>
      </c>
      <c r="S96" s="204"/>
      <c r="T96" s="206">
        <f>SUM(T97:T102)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183</v>
      </c>
      <c r="AT96" s="208" t="s">
        <v>73</v>
      </c>
      <c r="AU96" s="208" t="s">
        <v>82</v>
      </c>
      <c r="AY96" s="207" t="s">
        <v>149</v>
      </c>
      <c r="BK96" s="209">
        <f>SUM(BK97:BK102)</f>
        <v>0</v>
      </c>
    </row>
    <row r="97" s="2" customFormat="1" ht="16.5" customHeight="1">
      <c r="A97" s="38"/>
      <c r="B97" s="39"/>
      <c r="C97" s="212" t="s">
        <v>163</v>
      </c>
      <c r="D97" s="212" t="s">
        <v>151</v>
      </c>
      <c r="E97" s="213" t="s">
        <v>832</v>
      </c>
      <c r="F97" s="214" t="s">
        <v>833</v>
      </c>
      <c r="G97" s="215" t="s">
        <v>161</v>
      </c>
      <c r="H97" s="216">
        <v>1</v>
      </c>
      <c r="I97" s="217"/>
      <c r="J97" s="218">
        <f>ROUND(I97*H97,2)</f>
        <v>0</v>
      </c>
      <c r="K97" s="214" t="s">
        <v>167</v>
      </c>
      <c r="L97" s="44"/>
      <c r="M97" s="219" t="s">
        <v>19</v>
      </c>
      <c r="N97" s="220" t="s">
        <v>45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822</v>
      </c>
      <c r="AT97" s="223" t="s">
        <v>151</v>
      </c>
      <c r="AU97" s="223" t="s">
        <v>84</v>
      </c>
      <c r="AY97" s="17" t="s">
        <v>149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82</v>
      </c>
      <c r="BK97" s="224">
        <f>ROUND(I97*H97,2)</f>
        <v>0</v>
      </c>
      <c r="BL97" s="17" t="s">
        <v>822</v>
      </c>
      <c r="BM97" s="223" t="s">
        <v>834</v>
      </c>
    </row>
    <row r="98" s="2" customFormat="1">
      <c r="A98" s="38"/>
      <c r="B98" s="39"/>
      <c r="C98" s="40"/>
      <c r="D98" s="227" t="s">
        <v>169</v>
      </c>
      <c r="E98" s="40"/>
      <c r="F98" s="237" t="s">
        <v>833</v>
      </c>
      <c r="G98" s="40"/>
      <c r="H98" s="40"/>
      <c r="I98" s="238"/>
      <c r="J98" s="40"/>
      <c r="K98" s="40"/>
      <c r="L98" s="44"/>
      <c r="M98" s="239"/>
      <c r="N98" s="24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84</v>
      </c>
    </row>
    <row r="99" s="2" customFormat="1">
      <c r="A99" s="38"/>
      <c r="B99" s="39"/>
      <c r="C99" s="40"/>
      <c r="D99" s="241" t="s">
        <v>171</v>
      </c>
      <c r="E99" s="40"/>
      <c r="F99" s="242" t="s">
        <v>835</v>
      </c>
      <c r="G99" s="40"/>
      <c r="H99" s="40"/>
      <c r="I99" s="238"/>
      <c r="J99" s="40"/>
      <c r="K99" s="40"/>
      <c r="L99" s="44"/>
      <c r="M99" s="239"/>
      <c r="N99" s="24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171</v>
      </c>
      <c r="AU99" s="17" t="s">
        <v>84</v>
      </c>
    </row>
    <row r="100" s="2" customFormat="1" ht="16.5" customHeight="1">
      <c r="A100" s="38"/>
      <c r="B100" s="39"/>
      <c r="C100" s="212" t="s">
        <v>155</v>
      </c>
      <c r="D100" s="212" t="s">
        <v>151</v>
      </c>
      <c r="E100" s="213" t="s">
        <v>836</v>
      </c>
      <c r="F100" s="214" t="s">
        <v>837</v>
      </c>
      <c r="G100" s="215" t="s">
        <v>161</v>
      </c>
      <c r="H100" s="216">
        <v>1</v>
      </c>
      <c r="I100" s="217"/>
      <c r="J100" s="218">
        <f>ROUND(I100*H100,2)</f>
        <v>0</v>
      </c>
      <c r="K100" s="214" t="s">
        <v>167</v>
      </c>
      <c r="L100" s="44"/>
      <c r="M100" s="219" t="s">
        <v>19</v>
      </c>
      <c r="N100" s="220" t="s">
        <v>45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822</v>
      </c>
      <c r="AT100" s="223" t="s">
        <v>151</v>
      </c>
      <c r="AU100" s="223" t="s">
        <v>84</v>
      </c>
      <c r="AY100" s="17" t="s">
        <v>149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82</v>
      </c>
      <c r="BK100" s="224">
        <f>ROUND(I100*H100,2)</f>
        <v>0</v>
      </c>
      <c r="BL100" s="17" t="s">
        <v>822</v>
      </c>
      <c r="BM100" s="223" t="s">
        <v>838</v>
      </c>
    </row>
    <row r="101" s="2" customFormat="1">
      <c r="A101" s="38"/>
      <c r="B101" s="39"/>
      <c r="C101" s="40"/>
      <c r="D101" s="227" t="s">
        <v>169</v>
      </c>
      <c r="E101" s="40"/>
      <c r="F101" s="237" t="s">
        <v>837</v>
      </c>
      <c r="G101" s="40"/>
      <c r="H101" s="40"/>
      <c r="I101" s="238"/>
      <c r="J101" s="40"/>
      <c r="K101" s="40"/>
      <c r="L101" s="44"/>
      <c r="M101" s="239"/>
      <c r="N101" s="240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84</v>
      </c>
    </row>
    <row r="102" s="2" customFormat="1">
      <c r="A102" s="38"/>
      <c r="B102" s="39"/>
      <c r="C102" s="40"/>
      <c r="D102" s="241" t="s">
        <v>171</v>
      </c>
      <c r="E102" s="40"/>
      <c r="F102" s="242" t="s">
        <v>839</v>
      </c>
      <c r="G102" s="40"/>
      <c r="H102" s="40"/>
      <c r="I102" s="238"/>
      <c r="J102" s="40"/>
      <c r="K102" s="40"/>
      <c r="L102" s="44"/>
      <c r="M102" s="239"/>
      <c r="N102" s="240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171</v>
      </c>
      <c r="AU102" s="17" t="s">
        <v>84</v>
      </c>
    </row>
    <row r="103" s="12" customFormat="1" ht="22.8" customHeight="1">
      <c r="A103" s="12"/>
      <c r="B103" s="196"/>
      <c r="C103" s="197"/>
      <c r="D103" s="198" t="s">
        <v>73</v>
      </c>
      <c r="E103" s="210" t="s">
        <v>840</v>
      </c>
      <c r="F103" s="210" t="s">
        <v>841</v>
      </c>
      <c r="G103" s="197"/>
      <c r="H103" s="197"/>
      <c r="I103" s="200"/>
      <c r="J103" s="211">
        <f>BK103</f>
        <v>0</v>
      </c>
      <c r="K103" s="197"/>
      <c r="L103" s="202"/>
      <c r="M103" s="203"/>
      <c r="N103" s="204"/>
      <c r="O103" s="204"/>
      <c r="P103" s="205">
        <f>SUM(P104:P111)</f>
        <v>0</v>
      </c>
      <c r="Q103" s="204"/>
      <c r="R103" s="205">
        <f>SUM(R104:R111)</f>
        <v>0</v>
      </c>
      <c r="S103" s="204"/>
      <c r="T103" s="206">
        <f>SUM(T104:T111)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7" t="s">
        <v>183</v>
      </c>
      <c r="AT103" s="208" t="s">
        <v>73</v>
      </c>
      <c r="AU103" s="208" t="s">
        <v>82</v>
      </c>
      <c r="AY103" s="207" t="s">
        <v>149</v>
      </c>
      <c r="BK103" s="209">
        <f>SUM(BK104:BK111)</f>
        <v>0</v>
      </c>
    </row>
    <row r="104" s="2" customFormat="1" ht="24.15" customHeight="1">
      <c r="A104" s="38"/>
      <c r="B104" s="39"/>
      <c r="C104" s="212" t="s">
        <v>205</v>
      </c>
      <c r="D104" s="212" t="s">
        <v>151</v>
      </c>
      <c r="E104" s="213" t="s">
        <v>842</v>
      </c>
      <c r="F104" s="214" t="s">
        <v>843</v>
      </c>
      <c r="G104" s="215" t="s">
        <v>161</v>
      </c>
      <c r="H104" s="216">
        <v>1</v>
      </c>
      <c r="I104" s="217"/>
      <c r="J104" s="218">
        <f>ROUND(I104*H104,2)</f>
        <v>0</v>
      </c>
      <c r="K104" s="214" t="s">
        <v>167</v>
      </c>
      <c r="L104" s="44"/>
      <c r="M104" s="219" t="s">
        <v>19</v>
      </c>
      <c r="N104" s="220" t="s">
        <v>45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822</v>
      </c>
      <c r="AT104" s="223" t="s">
        <v>151</v>
      </c>
      <c r="AU104" s="223" t="s">
        <v>84</v>
      </c>
      <c r="AY104" s="17" t="s">
        <v>149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82</v>
      </c>
      <c r="BK104" s="224">
        <f>ROUND(I104*H104,2)</f>
        <v>0</v>
      </c>
      <c r="BL104" s="17" t="s">
        <v>822</v>
      </c>
      <c r="BM104" s="223" t="s">
        <v>844</v>
      </c>
    </row>
    <row r="105" s="2" customFormat="1">
      <c r="A105" s="38"/>
      <c r="B105" s="39"/>
      <c r="C105" s="40"/>
      <c r="D105" s="227" t="s">
        <v>169</v>
      </c>
      <c r="E105" s="40"/>
      <c r="F105" s="237" t="s">
        <v>843</v>
      </c>
      <c r="G105" s="40"/>
      <c r="H105" s="40"/>
      <c r="I105" s="238"/>
      <c r="J105" s="40"/>
      <c r="K105" s="40"/>
      <c r="L105" s="44"/>
      <c r="M105" s="239"/>
      <c r="N105" s="24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84</v>
      </c>
    </row>
    <row r="106" s="2" customFormat="1">
      <c r="A106" s="38"/>
      <c r="B106" s="39"/>
      <c r="C106" s="40"/>
      <c r="D106" s="241" t="s">
        <v>171</v>
      </c>
      <c r="E106" s="40"/>
      <c r="F106" s="242" t="s">
        <v>845</v>
      </c>
      <c r="G106" s="40"/>
      <c r="H106" s="40"/>
      <c r="I106" s="238"/>
      <c r="J106" s="40"/>
      <c r="K106" s="40"/>
      <c r="L106" s="44"/>
      <c r="M106" s="239"/>
      <c r="N106" s="24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171</v>
      </c>
      <c r="AU106" s="17" t="s">
        <v>84</v>
      </c>
    </row>
    <row r="107" s="2" customFormat="1" ht="16.5" customHeight="1">
      <c r="A107" s="38"/>
      <c r="B107" s="39"/>
      <c r="C107" s="212" t="s">
        <v>212</v>
      </c>
      <c r="D107" s="212" t="s">
        <v>151</v>
      </c>
      <c r="E107" s="213" t="s">
        <v>846</v>
      </c>
      <c r="F107" s="214" t="s">
        <v>847</v>
      </c>
      <c r="G107" s="215" t="s">
        <v>161</v>
      </c>
      <c r="H107" s="216">
        <v>1</v>
      </c>
      <c r="I107" s="217"/>
      <c r="J107" s="218">
        <f>ROUND(I107*H107,2)</f>
        <v>0</v>
      </c>
      <c r="K107" s="214" t="s">
        <v>167</v>
      </c>
      <c r="L107" s="44"/>
      <c r="M107" s="219" t="s">
        <v>19</v>
      </c>
      <c r="N107" s="220" t="s">
        <v>45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822</v>
      </c>
      <c r="AT107" s="223" t="s">
        <v>151</v>
      </c>
      <c r="AU107" s="223" t="s">
        <v>84</v>
      </c>
      <c r="AY107" s="17" t="s">
        <v>149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82</v>
      </c>
      <c r="BK107" s="224">
        <f>ROUND(I107*H107,2)</f>
        <v>0</v>
      </c>
      <c r="BL107" s="17" t="s">
        <v>822</v>
      </c>
      <c r="BM107" s="223" t="s">
        <v>848</v>
      </c>
    </row>
    <row r="108" s="2" customFormat="1">
      <c r="A108" s="38"/>
      <c r="B108" s="39"/>
      <c r="C108" s="40"/>
      <c r="D108" s="227" t="s">
        <v>169</v>
      </c>
      <c r="E108" s="40"/>
      <c r="F108" s="237" t="s">
        <v>849</v>
      </c>
      <c r="G108" s="40"/>
      <c r="H108" s="40"/>
      <c r="I108" s="238"/>
      <c r="J108" s="40"/>
      <c r="K108" s="40"/>
      <c r="L108" s="44"/>
      <c r="M108" s="239"/>
      <c r="N108" s="240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84</v>
      </c>
    </row>
    <row r="109" s="2" customFormat="1">
      <c r="A109" s="38"/>
      <c r="B109" s="39"/>
      <c r="C109" s="40"/>
      <c r="D109" s="241" t="s">
        <v>171</v>
      </c>
      <c r="E109" s="40"/>
      <c r="F109" s="242" t="s">
        <v>850</v>
      </c>
      <c r="G109" s="40"/>
      <c r="H109" s="40"/>
      <c r="I109" s="238"/>
      <c r="J109" s="40"/>
      <c r="K109" s="40"/>
      <c r="L109" s="44"/>
      <c r="M109" s="239"/>
      <c r="N109" s="240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171</v>
      </c>
      <c r="AU109" s="17" t="s">
        <v>84</v>
      </c>
    </row>
    <row r="110" s="2" customFormat="1" ht="16.5" customHeight="1">
      <c r="A110" s="38"/>
      <c r="B110" s="39"/>
      <c r="C110" s="212" t="s">
        <v>218</v>
      </c>
      <c r="D110" s="212" t="s">
        <v>151</v>
      </c>
      <c r="E110" s="213" t="s">
        <v>851</v>
      </c>
      <c r="F110" s="214" t="s">
        <v>852</v>
      </c>
      <c r="G110" s="215" t="s">
        <v>161</v>
      </c>
      <c r="H110" s="216">
        <v>1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45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822</v>
      </c>
      <c r="AT110" s="223" t="s">
        <v>151</v>
      </c>
      <c r="AU110" s="223" t="s">
        <v>84</v>
      </c>
      <c r="AY110" s="17" t="s">
        <v>149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82</v>
      </c>
      <c r="BK110" s="224">
        <f>ROUND(I110*H110,2)</f>
        <v>0</v>
      </c>
      <c r="BL110" s="17" t="s">
        <v>822</v>
      </c>
      <c r="BM110" s="223" t="s">
        <v>853</v>
      </c>
    </row>
    <row r="111" s="2" customFormat="1">
      <c r="A111" s="38"/>
      <c r="B111" s="39"/>
      <c r="C111" s="40"/>
      <c r="D111" s="227" t="s">
        <v>169</v>
      </c>
      <c r="E111" s="40"/>
      <c r="F111" s="237" t="s">
        <v>849</v>
      </c>
      <c r="G111" s="40"/>
      <c r="H111" s="40"/>
      <c r="I111" s="238"/>
      <c r="J111" s="40"/>
      <c r="K111" s="40"/>
      <c r="L111" s="44"/>
      <c r="M111" s="239"/>
      <c r="N111" s="24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84</v>
      </c>
    </row>
    <row r="112" s="12" customFormat="1" ht="22.8" customHeight="1">
      <c r="A112" s="12"/>
      <c r="B112" s="196"/>
      <c r="C112" s="197"/>
      <c r="D112" s="198" t="s">
        <v>73</v>
      </c>
      <c r="E112" s="210" t="s">
        <v>854</v>
      </c>
      <c r="F112" s="210" t="s">
        <v>855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SUM(P113:P115)</f>
        <v>0</v>
      </c>
      <c r="Q112" s="204"/>
      <c r="R112" s="205">
        <f>SUM(R113:R115)</f>
        <v>0</v>
      </c>
      <c r="S112" s="204"/>
      <c r="T112" s="206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183</v>
      </c>
      <c r="AT112" s="208" t="s">
        <v>73</v>
      </c>
      <c r="AU112" s="208" t="s">
        <v>82</v>
      </c>
      <c r="AY112" s="207" t="s">
        <v>149</v>
      </c>
      <c r="BK112" s="209">
        <f>SUM(BK113:BK115)</f>
        <v>0</v>
      </c>
    </row>
    <row r="113" s="2" customFormat="1" ht="16.5" customHeight="1">
      <c r="A113" s="38"/>
      <c r="B113" s="39"/>
      <c r="C113" s="212" t="s">
        <v>183</v>
      </c>
      <c r="D113" s="212" t="s">
        <v>151</v>
      </c>
      <c r="E113" s="213" t="s">
        <v>856</v>
      </c>
      <c r="F113" s="214" t="s">
        <v>855</v>
      </c>
      <c r="G113" s="215" t="s">
        <v>161</v>
      </c>
      <c r="H113" s="216">
        <v>1</v>
      </c>
      <c r="I113" s="217"/>
      <c r="J113" s="218">
        <f>ROUND(I113*H113,2)</f>
        <v>0</v>
      </c>
      <c r="K113" s="214" t="s">
        <v>167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822</v>
      </c>
      <c r="AT113" s="223" t="s">
        <v>151</v>
      </c>
      <c r="AU113" s="223" t="s">
        <v>84</v>
      </c>
      <c r="AY113" s="17" t="s">
        <v>149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822</v>
      </c>
      <c r="BM113" s="223" t="s">
        <v>857</v>
      </c>
    </row>
    <row r="114" s="2" customFormat="1">
      <c r="A114" s="38"/>
      <c r="B114" s="39"/>
      <c r="C114" s="40"/>
      <c r="D114" s="227" t="s">
        <v>169</v>
      </c>
      <c r="E114" s="40"/>
      <c r="F114" s="237" t="s">
        <v>855</v>
      </c>
      <c r="G114" s="40"/>
      <c r="H114" s="40"/>
      <c r="I114" s="238"/>
      <c r="J114" s="40"/>
      <c r="K114" s="40"/>
      <c r="L114" s="44"/>
      <c r="M114" s="239"/>
      <c r="N114" s="24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84</v>
      </c>
    </row>
    <row r="115" s="2" customFormat="1">
      <c r="A115" s="38"/>
      <c r="B115" s="39"/>
      <c r="C115" s="40"/>
      <c r="D115" s="241" t="s">
        <v>171</v>
      </c>
      <c r="E115" s="40"/>
      <c r="F115" s="242" t="s">
        <v>858</v>
      </c>
      <c r="G115" s="40"/>
      <c r="H115" s="40"/>
      <c r="I115" s="238"/>
      <c r="J115" s="40"/>
      <c r="K115" s="40"/>
      <c r="L115" s="44"/>
      <c r="M115" s="239"/>
      <c r="N115" s="24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171</v>
      </c>
      <c r="AU115" s="17" t="s">
        <v>84</v>
      </c>
    </row>
    <row r="116" s="12" customFormat="1" ht="22.8" customHeight="1">
      <c r="A116" s="12"/>
      <c r="B116" s="196"/>
      <c r="C116" s="197"/>
      <c r="D116" s="198" t="s">
        <v>73</v>
      </c>
      <c r="E116" s="210" t="s">
        <v>859</v>
      </c>
      <c r="F116" s="210" t="s">
        <v>860</v>
      </c>
      <c r="G116" s="197"/>
      <c r="H116" s="197"/>
      <c r="I116" s="200"/>
      <c r="J116" s="211">
        <f>BK116</f>
        <v>0</v>
      </c>
      <c r="K116" s="197"/>
      <c r="L116" s="202"/>
      <c r="M116" s="203"/>
      <c r="N116" s="204"/>
      <c r="O116" s="204"/>
      <c r="P116" s="205">
        <f>SUM(P117:P119)</f>
        <v>0</v>
      </c>
      <c r="Q116" s="204"/>
      <c r="R116" s="205">
        <f>SUM(R117:R119)</f>
        <v>0</v>
      </c>
      <c r="S116" s="204"/>
      <c r="T116" s="206">
        <f>SUM(T117:T119)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7" t="s">
        <v>183</v>
      </c>
      <c r="AT116" s="208" t="s">
        <v>73</v>
      </c>
      <c r="AU116" s="208" t="s">
        <v>82</v>
      </c>
      <c r="AY116" s="207" t="s">
        <v>149</v>
      </c>
      <c r="BK116" s="209">
        <f>SUM(BK117:BK119)</f>
        <v>0</v>
      </c>
    </row>
    <row r="117" s="2" customFormat="1" ht="16.5" customHeight="1">
      <c r="A117" s="38"/>
      <c r="B117" s="39"/>
      <c r="C117" s="212" t="s">
        <v>188</v>
      </c>
      <c r="D117" s="212" t="s">
        <v>151</v>
      </c>
      <c r="E117" s="213" t="s">
        <v>861</v>
      </c>
      <c r="F117" s="214" t="s">
        <v>860</v>
      </c>
      <c r="G117" s="215" t="s">
        <v>161</v>
      </c>
      <c r="H117" s="216">
        <v>1</v>
      </c>
      <c r="I117" s="217"/>
      <c r="J117" s="218">
        <f>ROUND(I117*H117,2)</f>
        <v>0</v>
      </c>
      <c r="K117" s="214" t="s">
        <v>167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822</v>
      </c>
      <c r="AT117" s="223" t="s">
        <v>151</v>
      </c>
      <c r="AU117" s="223" t="s">
        <v>84</v>
      </c>
      <c r="AY117" s="17" t="s">
        <v>149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82</v>
      </c>
      <c r="BK117" s="224">
        <f>ROUND(I117*H117,2)</f>
        <v>0</v>
      </c>
      <c r="BL117" s="17" t="s">
        <v>822</v>
      </c>
      <c r="BM117" s="223" t="s">
        <v>862</v>
      </c>
    </row>
    <row r="118" s="2" customFormat="1">
      <c r="A118" s="38"/>
      <c r="B118" s="39"/>
      <c r="C118" s="40"/>
      <c r="D118" s="227" t="s">
        <v>169</v>
      </c>
      <c r="E118" s="40"/>
      <c r="F118" s="237" t="s">
        <v>860</v>
      </c>
      <c r="G118" s="40"/>
      <c r="H118" s="40"/>
      <c r="I118" s="238"/>
      <c r="J118" s="40"/>
      <c r="K118" s="40"/>
      <c r="L118" s="44"/>
      <c r="M118" s="239"/>
      <c r="N118" s="24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84</v>
      </c>
    </row>
    <row r="119" s="2" customFormat="1">
      <c r="A119" s="38"/>
      <c r="B119" s="39"/>
      <c r="C119" s="40"/>
      <c r="D119" s="241" t="s">
        <v>171</v>
      </c>
      <c r="E119" s="40"/>
      <c r="F119" s="242" t="s">
        <v>863</v>
      </c>
      <c r="G119" s="40"/>
      <c r="H119" s="40"/>
      <c r="I119" s="238"/>
      <c r="J119" s="40"/>
      <c r="K119" s="40"/>
      <c r="L119" s="44"/>
      <c r="M119" s="264"/>
      <c r="N119" s="265"/>
      <c r="O119" s="266"/>
      <c r="P119" s="266"/>
      <c r="Q119" s="266"/>
      <c r="R119" s="266"/>
      <c r="S119" s="266"/>
      <c r="T119" s="267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171</v>
      </c>
      <c r="AU119" s="17" t="s">
        <v>84</v>
      </c>
    </row>
    <row r="120" s="2" customFormat="1" ht="6.96" customHeight="1">
      <c r="A120" s="38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44"/>
      <c r="M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</sheetData>
  <sheetProtection sheet="1" autoFilter="0" formatColumns="0" formatRows="0" objects="1" scenarios="1" spinCount="100000" saltValue="NvXoV2FBeE3/YWxHv8emtHSsWKUL43AwjdFbSEpCTmf8p14QE+JgKSJ4tsuEp0GSKCCeBy3rFm3iY2aZW6cZkw==" hashValue="JMrLtO1GVIY1OMvm5nqG1p5V94ezcYNrJgMeDhSQDRVWJcH7M9ENws4Se0/bs1TSEKp3037r7P/seHQIbVKhNg==" algorithmName="SHA-512" password="CC35"/>
  <autoFilter ref="C85:K1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013254000"/>
    <hyperlink ref="F95" r:id="rId2" display="https://podminky.urs.cz/item/CS_URS_2022_01/030001000"/>
    <hyperlink ref="F99" r:id="rId3" display="https://podminky.urs.cz/item/CS_URS_2022_01/043002000"/>
    <hyperlink ref="F102" r:id="rId4" display="https://podminky.urs.cz/item/CS_URS_2022_01/045002000"/>
    <hyperlink ref="F106" r:id="rId5" display="https://podminky.urs.cz/item/CS_URS_2022_01/051002000"/>
    <hyperlink ref="F109" r:id="rId6" display="https://podminky.urs.cz/item/CS_URS_2022_01/056002000"/>
    <hyperlink ref="F115" r:id="rId7" display="https://podminky.urs.cz/item/CS_URS_2022_01/060001000"/>
    <hyperlink ref="F119" r:id="rId8" display="https://podminky.urs.cz/item/CS_URS_2022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5" customFormat="1" ht="45" customHeight="1">
      <c r="B3" s="276"/>
      <c r="C3" s="277" t="s">
        <v>864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865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866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867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868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869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870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871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872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873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874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81</v>
      </c>
      <c r="F18" s="283" t="s">
        <v>875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876</v>
      </c>
      <c r="F19" s="283" t="s">
        <v>877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878</v>
      </c>
      <c r="F20" s="283" t="s">
        <v>879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880</v>
      </c>
      <c r="F21" s="283" t="s">
        <v>881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882</v>
      </c>
      <c r="F22" s="283" t="s">
        <v>883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93</v>
      </c>
      <c r="F23" s="283" t="s">
        <v>884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885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886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887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888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889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890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891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892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893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135</v>
      </c>
      <c r="F36" s="283"/>
      <c r="G36" s="283" t="s">
        <v>894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895</v>
      </c>
      <c r="F37" s="283"/>
      <c r="G37" s="283" t="s">
        <v>896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55</v>
      </c>
      <c r="F38" s="283"/>
      <c r="G38" s="283" t="s">
        <v>897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56</v>
      </c>
      <c r="F39" s="283"/>
      <c r="G39" s="283" t="s">
        <v>898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136</v>
      </c>
      <c r="F40" s="283"/>
      <c r="G40" s="283" t="s">
        <v>899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137</v>
      </c>
      <c r="F41" s="283"/>
      <c r="G41" s="283" t="s">
        <v>900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901</v>
      </c>
      <c r="F42" s="283"/>
      <c r="G42" s="283" t="s">
        <v>902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903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904</v>
      </c>
      <c r="F44" s="283"/>
      <c r="G44" s="283" t="s">
        <v>905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139</v>
      </c>
      <c r="F45" s="283"/>
      <c r="G45" s="283" t="s">
        <v>906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907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908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909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910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911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912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913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914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915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916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917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918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919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920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921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922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923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924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925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926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927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928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929</v>
      </c>
      <c r="D76" s="301"/>
      <c r="E76" s="301"/>
      <c r="F76" s="301" t="s">
        <v>930</v>
      </c>
      <c r="G76" s="302"/>
      <c r="H76" s="301" t="s">
        <v>56</v>
      </c>
      <c r="I76" s="301" t="s">
        <v>59</v>
      </c>
      <c r="J76" s="301" t="s">
        <v>931</v>
      </c>
      <c r="K76" s="300"/>
    </row>
    <row r="77" s="1" customFormat="1" ht="17.25" customHeight="1">
      <c r="B77" s="298"/>
      <c r="C77" s="303" t="s">
        <v>932</v>
      </c>
      <c r="D77" s="303"/>
      <c r="E77" s="303"/>
      <c r="F77" s="304" t="s">
        <v>933</v>
      </c>
      <c r="G77" s="305"/>
      <c r="H77" s="303"/>
      <c r="I77" s="303"/>
      <c r="J77" s="303" t="s">
        <v>934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55</v>
      </c>
      <c r="D79" s="308"/>
      <c r="E79" s="308"/>
      <c r="F79" s="309" t="s">
        <v>935</v>
      </c>
      <c r="G79" s="310"/>
      <c r="H79" s="286" t="s">
        <v>936</v>
      </c>
      <c r="I79" s="286" t="s">
        <v>937</v>
      </c>
      <c r="J79" s="286">
        <v>20</v>
      </c>
      <c r="K79" s="300"/>
    </row>
    <row r="80" s="1" customFormat="1" ht="15" customHeight="1">
      <c r="B80" s="298"/>
      <c r="C80" s="286" t="s">
        <v>938</v>
      </c>
      <c r="D80" s="286"/>
      <c r="E80" s="286"/>
      <c r="F80" s="309" t="s">
        <v>935</v>
      </c>
      <c r="G80" s="310"/>
      <c r="H80" s="286" t="s">
        <v>939</v>
      </c>
      <c r="I80" s="286" t="s">
        <v>937</v>
      </c>
      <c r="J80" s="286">
        <v>120</v>
      </c>
      <c r="K80" s="300"/>
    </row>
    <row r="81" s="1" customFormat="1" ht="15" customHeight="1">
      <c r="B81" s="311"/>
      <c r="C81" s="286" t="s">
        <v>940</v>
      </c>
      <c r="D81" s="286"/>
      <c r="E81" s="286"/>
      <c r="F81" s="309" t="s">
        <v>941</v>
      </c>
      <c r="G81" s="310"/>
      <c r="H81" s="286" t="s">
        <v>942</v>
      </c>
      <c r="I81" s="286" t="s">
        <v>937</v>
      </c>
      <c r="J81" s="286">
        <v>50</v>
      </c>
      <c r="K81" s="300"/>
    </row>
    <row r="82" s="1" customFormat="1" ht="15" customHeight="1">
      <c r="B82" s="311"/>
      <c r="C82" s="286" t="s">
        <v>943</v>
      </c>
      <c r="D82" s="286"/>
      <c r="E82" s="286"/>
      <c r="F82" s="309" t="s">
        <v>935</v>
      </c>
      <c r="G82" s="310"/>
      <c r="H82" s="286" t="s">
        <v>944</v>
      </c>
      <c r="I82" s="286" t="s">
        <v>945</v>
      </c>
      <c r="J82" s="286"/>
      <c r="K82" s="300"/>
    </row>
    <row r="83" s="1" customFormat="1" ht="15" customHeight="1">
      <c r="B83" s="311"/>
      <c r="C83" s="312" t="s">
        <v>946</v>
      </c>
      <c r="D83" s="312"/>
      <c r="E83" s="312"/>
      <c r="F83" s="313" t="s">
        <v>941</v>
      </c>
      <c r="G83" s="312"/>
      <c r="H83" s="312" t="s">
        <v>947</v>
      </c>
      <c r="I83" s="312" t="s">
        <v>937</v>
      </c>
      <c r="J83" s="312">
        <v>15</v>
      </c>
      <c r="K83" s="300"/>
    </row>
    <row r="84" s="1" customFormat="1" ht="15" customHeight="1">
      <c r="B84" s="311"/>
      <c r="C84" s="312" t="s">
        <v>948</v>
      </c>
      <c r="D84" s="312"/>
      <c r="E84" s="312"/>
      <c r="F84" s="313" t="s">
        <v>941</v>
      </c>
      <c r="G84" s="312"/>
      <c r="H84" s="312" t="s">
        <v>949</v>
      </c>
      <c r="I84" s="312" t="s">
        <v>937</v>
      </c>
      <c r="J84" s="312">
        <v>15</v>
      </c>
      <c r="K84" s="300"/>
    </row>
    <row r="85" s="1" customFormat="1" ht="15" customHeight="1">
      <c r="B85" s="311"/>
      <c r="C85" s="312" t="s">
        <v>950</v>
      </c>
      <c r="D85" s="312"/>
      <c r="E85" s="312"/>
      <c r="F85" s="313" t="s">
        <v>941</v>
      </c>
      <c r="G85" s="312"/>
      <c r="H85" s="312" t="s">
        <v>951</v>
      </c>
      <c r="I85" s="312" t="s">
        <v>937</v>
      </c>
      <c r="J85" s="312">
        <v>20</v>
      </c>
      <c r="K85" s="300"/>
    </row>
    <row r="86" s="1" customFormat="1" ht="15" customHeight="1">
      <c r="B86" s="311"/>
      <c r="C86" s="312" t="s">
        <v>952</v>
      </c>
      <c r="D86" s="312"/>
      <c r="E86" s="312"/>
      <c r="F86" s="313" t="s">
        <v>941</v>
      </c>
      <c r="G86" s="312"/>
      <c r="H86" s="312" t="s">
        <v>953</v>
      </c>
      <c r="I86" s="312" t="s">
        <v>937</v>
      </c>
      <c r="J86" s="312">
        <v>20</v>
      </c>
      <c r="K86" s="300"/>
    </row>
    <row r="87" s="1" customFormat="1" ht="15" customHeight="1">
      <c r="B87" s="311"/>
      <c r="C87" s="286" t="s">
        <v>954</v>
      </c>
      <c r="D87" s="286"/>
      <c r="E87" s="286"/>
      <c r="F87" s="309" t="s">
        <v>941</v>
      </c>
      <c r="G87" s="310"/>
      <c r="H87" s="286" t="s">
        <v>955</v>
      </c>
      <c r="I87" s="286" t="s">
        <v>937</v>
      </c>
      <c r="J87" s="286">
        <v>50</v>
      </c>
      <c r="K87" s="300"/>
    </row>
    <row r="88" s="1" customFormat="1" ht="15" customHeight="1">
      <c r="B88" s="311"/>
      <c r="C88" s="286" t="s">
        <v>956</v>
      </c>
      <c r="D88" s="286"/>
      <c r="E88" s="286"/>
      <c r="F88" s="309" t="s">
        <v>941</v>
      </c>
      <c r="G88" s="310"/>
      <c r="H88" s="286" t="s">
        <v>957</v>
      </c>
      <c r="I88" s="286" t="s">
        <v>937</v>
      </c>
      <c r="J88" s="286">
        <v>20</v>
      </c>
      <c r="K88" s="300"/>
    </row>
    <row r="89" s="1" customFormat="1" ht="15" customHeight="1">
      <c r="B89" s="311"/>
      <c r="C89" s="286" t="s">
        <v>958</v>
      </c>
      <c r="D89" s="286"/>
      <c r="E89" s="286"/>
      <c r="F89" s="309" t="s">
        <v>941</v>
      </c>
      <c r="G89" s="310"/>
      <c r="H89" s="286" t="s">
        <v>959</v>
      </c>
      <c r="I89" s="286" t="s">
        <v>937</v>
      </c>
      <c r="J89" s="286">
        <v>20</v>
      </c>
      <c r="K89" s="300"/>
    </row>
    <row r="90" s="1" customFormat="1" ht="15" customHeight="1">
      <c r="B90" s="311"/>
      <c r="C90" s="286" t="s">
        <v>960</v>
      </c>
      <c r="D90" s="286"/>
      <c r="E90" s="286"/>
      <c r="F90" s="309" t="s">
        <v>941</v>
      </c>
      <c r="G90" s="310"/>
      <c r="H90" s="286" t="s">
        <v>961</v>
      </c>
      <c r="I90" s="286" t="s">
        <v>937</v>
      </c>
      <c r="J90" s="286">
        <v>50</v>
      </c>
      <c r="K90" s="300"/>
    </row>
    <row r="91" s="1" customFormat="1" ht="15" customHeight="1">
      <c r="B91" s="311"/>
      <c r="C91" s="286" t="s">
        <v>962</v>
      </c>
      <c r="D91" s="286"/>
      <c r="E91" s="286"/>
      <c r="F91" s="309" t="s">
        <v>941</v>
      </c>
      <c r="G91" s="310"/>
      <c r="H91" s="286" t="s">
        <v>962</v>
      </c>
      <c r="I91" s="286" t="s">
        <v>937</v>
      </c>
      <c r="J91" s="286">
        <v>50</v>
      </c>
      <c r="K91" s="300"/>
    </row>
    <row r="92" s="1" customFormat="1" ht="15" customHeight="1">
      <c r="B92" s="311"/>
      <c r="C92" s="286" t="s">
        <v>963</v>
      </c>
      <c r="D92" s="286"/>
      <c r="E92" s="286"/>
      <c r="F92" s="309" t="s">
        <v>941</v>
      </c>
      <c r="G92" s="310"/>
      <c r="H92" s="286" t="s">
        <v>964</v>
      </c>
      <c r="I92" s="286" t="s">
        <v>937</v>
      </c>
      <c r="J92" s="286">
        <v>255</v>
      </c>
      <c r="K92" s="300"/>
    </row>
    <row r="93" s="1" customFormat="1" ht="15" customHeight="1">
      <c r="B93" s="311"/>
      <c r="C93" s="286" t="s">
        <v>965</v>
      </c>
      <c r="D93" s="286"/>
      <c r="E93" s="286"/>
      <c r="F93" s="309" t="s">
        <v>935</v>
      </c>
      <c r="G93" s="310"/>
      <c r="H93" s="286" t="s">
        <v>966</v>
      </c>
      <c r="I93" s="286" t="s">
        <v>967</v>
      </c>
      <c r="J93" s="286"/>
      <c r="K93" s="300"/>
    </row>
    <row r="94" s="1" customFormat="1" ht="15" customHeight="1">
      <c r="B94" s="311"/>
      <c r="C94" s="286" t="s">
        <v>968</v>
      </c>
      <c r="D94" s="286"/>
      <c r="E94" s="286"/>
      <c r="F94" s="309" t="s">
        <v>935</v>
      </c>
      <c r="G94" s="310"/>
      <c r="H94" s="286" t="s">
        <v>969</v>
      </c>
      <c r="I94" s="286" t="s">
        <v>970</v>
      </c>
      <c r="J94" s="286"/>
      <c r="K94" s="300"/>
    </row>
    <row r="95" s="1" customFormat="1" ht="15" customHeight="1">
      <c r="B95" s="311"/>
      <c r="C95" s="286" t="s">
        <v>971</v>
      </c>
      <c r="D95" s="286"/>
      <c r="E95" s="286"/>
      <c r="F95" s="309" t="s">
        <v>935</v>
      </c>
      <c r="G95" s="310"/>
      <c r="H95" s="286" t="s">
        <v>971</v>
      </c>
      <c r="I95" s="286" t="s">
        <v>970</v>
      </c>
      <c r="J95" s="286"/>
      <c r="K95" s="300"/>
    </row>
    <row r="96" s="1" customFormat="1" ht="15" customHeight="1">
      <c r="B96" s="311"/>
      <c r="C96" s="286" t="s">
        <v>40</v>
      </c>
      <c r="D96" s="286"/>
      <c r="E96" s="286"/>
      <c r="F96" s="309" t="s">
        <v>935</v>
      </c>
      <c r="G96" s="310"/>
      <c r="H96" s="286" t="s">
        <v>972</v>
      </c>
      <c r="I96" s="286" t="s">
        <v>970</v>
      </c>
      <c r="J96" s="286"/>
      <c r="K96" s="300"/>
    </row>
    <row r="97" s="1" customFormat="1" ht="15" customHeight="1">
      <c r="B97" s="311"/>
      <c r="C97" s="286" t="s">
        <v>50</v>
      </c>
      <c r="D97" s="286"/>
      <c r="E97" s="286"/>
      <c r="F97" s="309" t="s">
        <v>935</v>
      </c>
      <c r="G97" s="310"/>
      <c r="H97" s="286" t="s">
        <v>973</v>
      </c>
      <c r="I97" s="286" t="s">
        <v>970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974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929</v>
      </c>
      <c r="D103" s="301"/>
      <c r="E103" s="301"/>
      <c r="F103" s="301" t="s">
        <v>930</v>
      </c>
      <c r="G103" s="302"/>
      <c r="H103" s="301" t="s">
        <v>56</v>
      </c>
      <c r="I103" s="301" t="s">
        <v>59</v>
      </c>
      <c r="J103" s="301" t="s">
        <v>931</v>
      </c>
      <c r="K103" s="300"/>
    </row>
    <row r="104" s="1" customFormat="1" ht="17.25" customHeight="1">
      <c r="B104" s="298"/>
      <c r="C104" s="303" t="s">
        <v>932</v>
      </c>
      <c r="D104" s="303"/>
      <c r="E104" s="303"/>
      <c r="F104" s="304" t="s">
        <v>933</v>
      </c>
      <c r="G104" s="305"/>
      <c r="H104" s="303"/>
      <c r="I104" s="303"/>
      <c r="J104" s="303" t="s">
        <v>934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55</v>
      </c>
      <c r="D106" s="308"/>
      <c r="E106" s="308"/>
      <c r="F106" s="309" t="s">
        <v>935</v>
      </c>
      <c r="G106" s="286"/>
      <c r="H106" s="286" t="s">
        <v>975</v>
      </c>
      <c r="I106" s="286" t="s">
        <v>937</v>
      </c>
      <c r="J106" s="286">
        <v>20</v>
      </c>
      <c r="K106" s="300"/>
    </row>
    <row r="107" s="1" customFormat="1" ht="15" customHeight="1">
      <c r="B107" s="298"/>
      <c r="C107" s="286" t="s">
        <v>938</v>
      </c>
      <c r="D107" s="286"/>
      <c r="E107" s="286"/>
      <c r="F107" s="309" t="s">
        <v>935</v>
      </c>
      <c r="G107" s="286"/>
      <c r="H107" s="286" t="s">
        <v>975</v>
      </c>
      <c r="I107" s="286" t="s">
        <v>937</v>
      </c>
      <c r="J107" s="286">
        <v>120</v>
      </c>
      <c r="K107" s="300"/>
    </row>
    <row r="108" s="1" customFormat="1" ht="15" customHeight="1">
      <c r="B108" s="311"/>
      <c r="C108" s="286" t="s">
        <v>940</v>
      </c>
      <c r="D108" s="286"/>
      <c r="E108" s="286"/>
      <c r="F108" s="309" t="s">
        <v>941</v>
      </c>
      <c r="G108" s="286"/>
      <c r="H108" s="286" t="s">
        <v>975</v>
      </c>
      <c r="I108" s="286" t="s">
        <v>937</v>
      </c>
      <c r="J108" s="286">
        <v>50</v>
      </c>
      <c r="K108" s="300"/>
    </row>
    <row r="109" s="1" customFormat="1" ht="15" customHeight="1">
      <c r="B109" s="311"/>
      <c r="C109" s="286" t="s">
        <v>943</v>
      </c>
      <c r="D109" s="286"/>
      <c r="E109" s="286"/>
      <c r="F109" s="309" t="s">
        <v>935</v>
      </c>
      <c r="G109" s="286"/>
      <c r="H109" s="286" t="s">
        <v>975</v>
      </c>
      <c r="I109" s="286" t="s">
        <v>945</v>
      </c>
      <c r="J109" s="286"/>
      <c r="K109" s="300"/>
    </row>
    <row r="110" s="1" customFormat="1" ht="15" customHeight="1">
      <c r="B110" s="311"/>
      <c r="C110" s="286" t="s">
        <v>954</v>
      </c>
      <c r="D110" s="286"/>
      <c r="E110" s="286"/>
      <c r="F110" s="309" t="s">
        <v>941</v>
      </c>
      <c r="G110" s="286"/>
      <c r="H110" s="286" t="s">
        <v>975</v>
      </c>
      <c r="I110" s="286" t="s">
        <v>937</v>
      </c>
      <c r="J110" s="286">
        <v>50</v>
      </c>
      <c r="K110" s="300"/>
    </row>
    <row r="111" s="1" customFormat="1" ht="15" customHeight="1">
      <c r="B111" s="311"/>
      <c r="C111" s="286" t="s">
        <v>962</v>
      </c>
      <c r="D111" s="286"/>
      <c r="E111" s="286"/>
      <c r="F111" s="309" t="s">
        <v>941</v>
      </c>
      <c r="G111" s="286"/>
      <c r="H111" s="286" t="s">
        <v>975</v>
      </c>
      <c r="I111" s="286" t="s">
        <v>937</v>
      </c>
      <c r="J111" s="286">
        <v>50</v>
      </c>
      <c r="K111" s="300"/>
    </row>
    <row r="112" s="1" customFormat="1" ht="15" customHeight="1">
      <c r="B112" s="311"/>
      <c r="C112" s="286" t="s">
        <v>960</v>
      </c>
      <c r="D112" s="286"/>
      <c r="E112" s="286"/>
      <c r="F112" s="309" t="s">
        <v>941</v>
      </c>
      <c r="G112" s="286"/>
      <c r="H112" s="286" t="s">
        <v>975</v>
      </c>
      <c r="I112" s="286" t="s">
        <v>937</v>
      </c>
      <c r="J112" s="286">
        <v>50</v>
      </c>
      <c r="K112" s="300"/>
    </row>
    <row r="113" s="1" customFormat="1" ht="15" customHeight="1">
      <c r="B113" s="311"/>
      <c r="C113" s="286" t="s">
        <v>55</v>
      </c>
      <c r="D113" s="286"/>
      <c r="E113" s="286"/>
      <c r="F113" s="309" t="s">
        <v>935</v>
      </c>
      <c r="G113" s="286"/>
      <c r="H113" s="286" t="s">
        <v>976</v>
      </c>
      <c r="I113" s="286" t="s">
        <v>937</v>
      </c>
      <c r="J113" s="286">
        <v>20</v>
      </c>
      <c r="K113" s="300"/>
    </row>
    <row r="114" s="1" customFormat="1" ht="15" customHeight="1">
      <c r="B114" s="311"/>
      <c r="C114" s="286" t="s">
        <v>977</v>
      </c>
      <c r="D114" s="286"/>
      <c r="E114" s="286"/>
      <c r="F114" s="309" t="s">
        <v>935</v>
      </c>
      <c r="G114" s="286"/>
      <c r="H114" s="286" t="s">
        <v>978</v>
      </c>
      <c r="I114" s="286" t="s">
        <v>937</v>
      </c>
      <c r="J114" s="286">
        <v>120</v>
      </c>
      <c r="K114" s="300"/>
    </row>
    <row r="115" s="1" customFormat="1" ht="15" customHeight="1">
      <c r="B115" s="311"/>
      <c r="C115" s="286" t="s">
        <v>40</v>
      </c>
      <c r="D115" s="286"/>
      <c r="E115" s="286"/>
      <c r="F115" s="309" t="s">
        <v>935</v>
      </c>
      <c r="G115" s="286"/>
      <c r="H115" s="286" t="s">
        <v>979</v>
      </c>
      <c r="I115" s="286" t="s">
        <v>970</v>
      </c>
      <c r="J115" s="286"/>
      <c r="K115" s="300"/>
    </row>
    <row r="116" s="1" customFormat="1" ht="15" customHeight="1">
      <c r="B116" s="311"/>
      <c r="C116" s="286" t="s">
        <v>50</v>
      </c>
      <c r="D116" s="286"/>
      <c r="E116" s="286"/>
      <c r="F116" s="309" t="s">
        <v>935</v>
      </c>
      <c r="G116" s="286"/>
      <c r="H116" s="286" t="s">
        <v>980</v>
      </c>
      <c r="I116" s="286" t="s">
        <v>970</v>
      </c>
      <c r="J116" s="286"/>
      <c r="K116" s="300"/>
    </row>
    <row r="117" s="1" customFormat="1" ht="15" customHeight="1">
      <c r="B117" s="311"/>
      <c r="C117" s="286" t="s">
        <v>59</v>
      </c>
      <c r="D117" s="286"/>
      <c r="E117" s="286"/>
      <c r="F117" s="309" t="s">
        <v>935</v>
      </c>
      <c r="G117" s="286"/>
      <c r="H117" s="286" t="s">
        <v>981</v>
      </c>
      <c r="I117" s="286" t="s">
        <v>982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983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929</v>
      </c>
      <c r="D123" s="301"/>
      <c r="E123" s="301"/>
      <c r="F123" s="301" t="s">
        <v>930</v>
      </c>
      <c r="G123" s="302"/>
      <c r="H123" s="301" t="s">
        <v>56</v>
      </c>
      <c r="I123" s="301" t="s">
        <v>59</v>
      </c>
      <c r="J123" s="301" t="s">
        <v>931</v>
      </c>
      <c r="K123" s="330"/>
    </row>
    <row r="124" s="1" customFormat="1" ht="17.25" customHeight="1">
      <c r="B124" s="329"/>
      <c r="C124" s="303" t="s">
        <v>932</v>
      </c>
      <c r="D124" s="303"/>
      <c r="E124" s="303"/>
      <c r="F124" s="304" t="s">
        <v>933</v>
      </c>
      <c r="G124" s="305"/>
      <c r="H124" s="303"/>
      <c r="I124" s="303"/>
      <c r="J124" s="303" t="s">
        <v>934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938</v>
      </c>
      <c r="D126" s="308"/>
      <c r="E126" s="308"/>
      <c r="F126" s="309" t="s">
        <v>935</v>
      </c>
      <c r="G126" s="286"/>
      <c r="H126" s="286" t="s">
        <v>975</v>
      </c>
      <c r="I126" s="286" t="s">
        <v>937</v>
      </c>
      <c r="J126" s="286">
        <v>120</v>
      </c>
      <c r="K126" s="334"/>
    </row>
    <row r="127" s="1" customFormat="1" ht="15" customHeight="1">
      <c r="B127" s="331"/>
      <c r="C127" s="286" t="s">
        <v>984</v>
      </c>
      <c r="D127" s="286"/>
      <c r="E127" s="286"/>
      <c r="F127" s="309" t="s">
        <v>935</v>
      </c>
      <c r="G127" s="286"/>
      <c r="H127" s="286" t="s">
        <v>985</v>
      </c>
      <c r="I127" s="286" t="s">
        <v>937</v>
      </c>
      <c r="J127" s="286" t="s">
        <v>986</v>
      </c>
      <c r="K127" s="334"/>
    </row>
    <row r="128" s="1" customFormat="1" ht="15" customHeight="1">
      <c r="B128" s="331"/>
      <c r="C128" s="286" t="s">
        <v>93</v>
      </c>
      <c r="D128" s="286"/>
      <c r="E128" s="286"/>
      <c r="F128" s="309" t="s">
        <v>935</v>
      </c>
      <c r="G128" s="286"/>
      <c r="H128" s="286" t="s">
        <v>987</v>
      </c>
      <c r="I128" s="286" t="s">
        <v>937</v>
      </c>
      <c r="J128" s="286" t="s">
        <v>986</v>
      </c>
      <c r="K128" s="334"/>
    </row>
    <row r="129" s="1" customFormat="1" ht="15" customHeight="1">
      <c r="B129" s="331"/>
      <c r="C129" s="286" t="s">
        <v>946</v>
      </c>
      <c r="D129" s="286"/>
      <c r="E129" s="286"/>
      <c r="F129" s="309" t="s">
        <v>941</v>
      </c>
      <c r="G129" s="286"/>
      <c r="H129" s="286" t="s">
        <v>947</v>
      </c>
      <c r="I129" s="286" t="s">
        <v>937</v>
      </c>
      <c r="J129" s="286">
        <v>15</v>
      </c>
      <c r="K129" s="334"/>
    </row>
    <row r="130" s="1" customFormat="1" ht="15" customHeight="1">
      <c r="B130" s="331"/>
      <c r="C130" s="312" t="s">
        <v>948</v>
      </c>
      <c r="D130" s="312"/>
      <c r="E130" s="312"/>
      <c r="F130" s="313" t="s">
        <v>941</v>
      </c>
      <c r="G130" s="312"/>
      <c r="H130" s="312" t="s">
        <v>949</v>
      </c>
      <c r="I130" s="312" t="s">
        <v>937</v>
      </c>
      <c r="J130" s="312">
        <v>15</v>
      </c>
      <c r="K130" s="334"/>
    </row>
    <row r="131" s="1" customFormat="1" ht="15" customHeight="1">
      <c r="B131" s="331"/>
      <c r="C131" s="312" t="s">
        <v>950</v>
      </c>
      <c r="D131" s="312"/>
      <c r="E131" s="312"/>
      <c r="F131" s="313" t="s">
        <v>941</v>
      </c>
      <c r="G131" s="312"/>
      <c r="H131" s="312" t="s">
        <v>951</v>
      </c>
      <c r="I131" s="312" t="s">
        <v>937</v>
      </c>
      <c r="J131" s="312">
        <v>20</v>
      </c>
      <c r="K131" s="334"/>
    </row>
    <row r="132" s="1" customFormat="1" ht="15" customHeight="1">
      <c r="B132" s="331"/>
      <c r="C132" s="312" t="s">
        <v>952</v>
      </c>
      <c r="D132" s="312"/>
      <c r="E132" s="312"/>
      <c r="F132" s="313" t="s">
        <v>941</v>
      </c>
      <c r="G132" s="312"/>
      <c r="H132" s="312" t="s">
        <v>953</v>
      </c>
      <c r="I132" s="312" t="s">
        <v>937</v>
      </c>
      <c r="J132" s="312">
        <v>20</v>
      </c>
      <c r="K132" s="334"/>
    </row>
    <row r="133" s="1" customFormat="1" ht="15" customHeight="1">
      <c r="B133" s="331"/>
      <c r="C133" s="286" t="s">
        <v>940</v>
      </c>
      <c r="D133" s="286"/>
      <c r="E133" s="286"/>
      <c r="F133" s="309" t="s">
        <v>941</v>
      </c>
      <c r="G133" s="286"/>
      <c r="H133" s="286" t="s">
        <v>975</v>
      </c>
      <c r="I133" s="286" t="s">
        <v>937</v>
      </c>
      <c r="J133" s="286">
        <v>50</v>
      </c>
      <c r="K133" s="334"/>
    </row>
    <row r="134" s="1" customFormat="1" ht="15" customHeight="1">
      <c r="B134" s="331"/>
      <c r="C134" s="286" t="s">
        <v>954</v>
      </c>
      <c r="D134" s="286"/>
      <c r="E134" s="286"/>
      <c r="F134" s="309" t="s">
        <v>941</v>
      </c>
      <c r="G134" s="286"/>
      <c r="H134" s="286" t="s">
        <v>975</v>
      </c>
      <c r="I134" s="286" t="s">
        <v>937</v>
      </c>
      <c r="J134" s="286">
        <v>50</v>
      </c>
      <c r="K134" s="334"/>
    </row>
    <row r="135" s="1" customFormat="1" ht="15" customHeight="1">
      <c r="B135" s="331"/>
      <c r="C135" s="286" t="s">
        <v>960</v>
      </c>
      <c r="D135" s="286"/>
      <c r="E135" s="286"/>
      <c r="F135" s="309" t="s">
        <v>941</v>
      </c>
      <c r="G135" s="286"/>
      <c r="H135" s="286" t="s">
        <v>975</v>
      </c>
      <c r="I135" s="286" t="s">
        <v>937</v>
      </c>
      <c r="J135" s="286">
        <v>50</v>
      </c>
      <c r="K135" s="334"/>
    </row>
    <row r="136" s="1" customFormat="1" ht="15" customHeight="1">
      <c r="B136" s="331"/>
      <c r="C136" s="286" t="s">
        <v>962</v>
      </c>
      <c r="D136" s="286"/>
      <c r="E136" s="286"/>
      <c r="F136" s="309" t="s">
        <v>941</v>
      </c>
      <c r="G136" s="286"/>
      <c r="H136" s="286" t="s">
        <v>975</v>
      </c>
      <c r="I136" s="286" t="s">
        <v>937</v>
      </c>
      <c r="J136" s="286">
        <v>50</v>
      </c>
      <c r="K136" s="334"/>
    </row>
    <row r="137" s="1" customFormat="1" ht="15" customHeight="1">
      <c r="B137" s="331"/>
      <c r="C137" s="286" t="s">
        <v>963</v>
      </c>
      <c r="D137" s="286"/>
      <c r="E137" s="286"/>
      <c r="F137" s="309" t="s">
        <v>941</v>
      </c>
      <c r="G137" s="286"/>
      <c r="H137" s="286" t="s">
        <v>988</v>
      </c>
      <c r="I137" s="286" t="s">
        <v>937</v>
      </c>
      <c r="J137" s="286">
        <v>255</v>
      </c>
      <c r="K137" s="334"/>
    </row>
    <row r="138" s="1" customFormat="1" ht="15" customHeight="1">
      <c r="B138" s="331"/>
      <c r="C138" s="286" t="s">
        <v>965</v>
      </c>
      <c r="D138" s="286"/>
      <c r="E138" s="286"/>
      <c r="F138" s="309" t="s">
        <v>935</v>
      </c>
      <c r="G138" s="286"/>
      <c r="H138" s="286" t="s">
        <v>989</v>
      </c>
      <c r="I138" s="286" t="s">
        <v>967</v>
      </c>
      <c r="J138" s="286"/>
      <c r="K138" s="334"/>
    </row>
    <row r="139" s="1" customFormat="1" ht="15" customHeight="1">
      <c r="B139" s="331"/>
      <c r="C139" s="286" t="s">
        <v>968</v>
      </c>
      <c r="D139" s="286"/>
      <c r="E139" s="286"/>
      <c r="F139" s="309" t="s">
        <v>935</v>
      </c>
      <c r="G139" s="286"/>
      <c r="H139" s="286" t="s">
        <v>990</v>
      </c>
      <c r="I139" s="286" t="s">
        <v>970</v>
      </c>
      <c r="J139" s="286"/>
      <c r="K139" s="334"/>
    </row>
    <row r="140" s="1" customFormat="1" ht="15" customHeight="1">
      <c r="B140" s="331"/>
      <c r="C140" s="286" t="s">
        <v>971</v>
      </c>
      <c r="D140" s="286"/>
      <c r="E140" s="286"/>
      <c r="F140" s="309" t="s">
        <v>935</v>
      </c>
      <c r="G140" s="286"/>
      <c r="H140" s="286" t="s">
        <v>971</v>
      </c>
      <c r="I140" s="286" t="s">
        <v>970</v>
      </c>
      <c r="J140" s="286"/>
      <c r="K140" s="334"/>
    </row>
    <row r="141" s="1" customFormat="1" ht="15" customHeight="1">
      <c r="B141" s="331"/>
      <c r="C141" s="286" t="s">
        <v>40</v>
      </c>
      <c r="D141" s="286"/>
      <c r="E141" s="286"/>
      <c r="F141" s="309" t="s">
        <v>935</v>
      </c>
      <c r="G141" s="286"/>
      <c r="H141" s="286" t="s">
        <v>991</v>
      </c>
      <c r="I141" s="286" t="s">
        <v>970</v>
      </c>
      <c r="J141" s="286"/>
      <c r="K141" s="334"/>
    </row>
    <row r="142" s="1" customFormat="1" ht="15" customHeight="1">
      <c r="B142" s="331"/>
      <c r="C142" s="286" t="s">
        <v>992</v>
      </c>
      <c r="D142" s="286"/>
      <c r="E142" s="286"/>
      <c r="F142" s="309" t="s">
        <v>935</v>
      </c>
      <c r="G142" s="286"/>
      <c r="H142" s="286" t="s">
        <v>993</v>
      </c>
      <c r="I142" s="286" t="s">
        <v>970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994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929</v>
      </c>
      <c r="D148" s="301"/>
      <c r="E148" s="301"/>
      <c r="F148" s="301" t="s">
        <v>930</v>
      </c>
      <c r="G148" s="302"/>
      <c r="H148" s="301" t="s">
        <v>56</v>
      </c>
      <c r="I148" s="301" t="s">
        <v>59</v>
      </c>
      <c r="J148" s="301" t="s">
        <v>931</v>
      </c>
      <c r="K148" s="300"/>
    </row>
    <row r="149" s="1" customFormat="1" ht="17.25" customHeight="1">
      <c r="B149" s="298"/>
      <c r="C149" s="303" t="s">
        <v>932</v>
      </c>
      <c r="D149" s="303"/>
      <c r="E149" s="303"/>
      <c r="F149" s="304" t="s">
        <v>933</v>
      </c>
      <c r="G149" s="305"/>
      <c r="H149" s="303"/>
      <c r="I149" s="303"/>
      <c r="J149" s="303" t="s">
        <v>934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938</v>
      </c>
      <c r="D151" s="286"/>
      <c r="E151" s="286"/>
      <c r="F151" s="339" t="s">
        <v>935</v>
      </c>
      <c r="G151" s="286"/>
      <c r="H151" s="338" t="s">
        <v>975</v>
      </c>
      <c r="I151" s="338" t="s">
        <v>937</v>
      </c>
      <c r="J151" s="338">
        <v>120</v>
      </c>
      <c r="K151" s="334"/>
    </row>
    <row r="152" s="1" customFormat="1" ht="15" customHeight="1">
      <c r="B152" s="311"/>
      <c r="C152" s="338" t="s">
        <v>984</v>
      </c>
      <c r="D152" s="286"/>
      <c r="E152" s="286"/>
      <c r="F152" s="339" t="s">
        <v>935</v>
      </c>
      <c r="G152" s="286"/>
      <c r="H152" s="338" t="s">
        <v>995</v>
      </c>
      <c r="I152" s="338" t="s">
        <v>937</v>
      </c>
      <c r="J152" s="338" t="s">
        <v>986</v>
      </c>
      <c r="K152" s="334"/>
    </row>
    <row r="153" s="1" customFormat="1" ht="15" customHeight="1">
      <c r="B153" s="311"/>
      <c r="C153" s="338" t="s">
        <v>93</v>
      </c>
      <c r="D153" s="286"/>
      <c r="E153" s="286"/>
      <c r="F153" s="339" t="s">
        <v>935</v>
      </c>
      <c r="G153" s="286"/>
      <c r="H153" s="338" t="s">
        <v>996</v>
      </c>
      <c r="I153" s="338" t="s">
        <v>937</v>
      </c>
      <c r="J153" s="338" t="s">
        <v>986</v>
      </c>
      <c r="K153" s="334"/>
    </row>
    <row r="154" s="1" customFormat="1" ht="15" customHeight="1">
      <c r="B154" s="311"/>
      <c r="C154" s="338" t="s">
        <v>940</v>
      </c>
      <c r="D154" s="286"/>
      <c r="E154" s="286"/>
      <c r="F154" s="339" t="s">
        <v>941</v>
      </c>
      <c r="G154" s="286"/>
      <c r="H154" s="338" t="s">
        <v>975</v>
      </c>
      <c r="I154" s="338" t="s">
        <v>937</v>
      </c>
      <c r="J154" s="338">
        <v>50</v>
      </c>
      <c r="K154" s="334"/>
    </row>
    <row r="155" s="1" customFormat="1" ht="15" customHeight="1">
      <c r="B155" s="311"/>
      <c r="C155" s="338" t="s">
        <v>943</v>
      </c>
      <c r="D155" s="286"/>
      <c r="E155" s="286"/>
      <c r="F155" s="339" t="s">
        <v>935</v>
      </c>
      <c r="G155" s="286"/>
      <c r="H155" s="338" t="s">
        <v>975</v>
      </c>
      <c r="I155" s="338" t="s">
        <v>945</v>
      </c>
      <c r="J155" s="338"/>
      <c r="K155" s="334"/>
    </row>
    <row r="156" s="1" customFormat="1" ht="15" customHeight="1">
      <c r="B156" s="311"/>
      <c r="C156" s="338" t="s">
        <v>954</v>
      </c>
      <c r="D156" s="286"/>
      <c r="E156" s="286"/>
      <c r="F156" s="339" t="s">
        <v>941</v>
      </c>
      <c r="G156" s="286"/>
      <c r="H156" s="338" t="s">
        <v>975</v>
      </c>
      <c r="I156" s="338" t="s">
        <v>937</v>
      </c>
      <c r="J156" s="338">
        <v>50</v>
      </c>
      <c r="K156" s="334"/>
    </row>
    <row r="157" s="1" customFormat="1" ht="15" customHeight="1">
      <c r="B157" s="311"/>
      <c r="C157" s="338" t="s">
        <v>962</v>
      </c>
      <c r="D157" s="286"/>
      <c r="E157" s="286"/>
      <c r="F157" s="339" t="s">
        <v>941</v>
      </c>
      <c r="G157" s="286"/>
      <c r="H157" s="338" t="s">
        <v>975</v>
      </c>
      <c r="I157" s="338" t="s">
        <v>937</v>
      </c>
      <c r="J157" s="338">
        <v>50</v>
      </c>
      <c r="K157" s="334"/>
    </row>
    <row r="158" s="1" customFormat="1" ht="15" customHeight="1">
      <c r="B158" s="311"/>
      <c r="C158" s="338" t="s">
        <v>960</v>
      </c>
      <c r="D158" s="286"/>
      <c r="E158" s="286"/>
      <c r="F158" s="339" t="s">
        <v>941</v>
      </c>
      <c r="G158" s="286"/>
      <c r="H158" s="338" t="s">
        <v>975</v>
      </c>
      <c r="I158" s="338" t="s">
        <v>937</v>
      </c>
      <c r="J158" s="338">
        <v>50</v>
      </c>
      <c r="K158" s="334"/>
    </row>
    <row r="159" s="1" customFormat="1" ht="15" customHeight="1">
      <c r="B159" s="311"/>
      <c r="C159" s="338" t="s">
        <v>117</v>
      </c>
      <c r="D159" s="286"/>
      <c r="E159" s="286"/>
      <c r="F159" s="339" t="s">
        <v>935</v>
      </c>
      <c r="G159" s="286"/>
      <c r="H159" s="338" t="s">
        <v>997</v>
      </c>
      <c r="I159" s="338" t="s">
        <v>937</v>
      </c>
      <c r="J159" s="338" t="s">
        <v>998</v>
      </c>
      <c r="K159" s="334"/>
    </row>
    <row r="160" s="1" customFormat="1" ht="15" customHeight="1">
      <c r="B160" s="311"/>
      <c r="C160" s="338" t="s">
        <v>999</v>
      </c>
      <c r="D160" s="286"/>
      <c r="E160" s="286"/>
      <c r="F160" s="339" t="s">
        <v>935</v>
      </c>
      <c r="G160" s="286"/>
      <c r="H160" s="338" t="s">
        <v>1000</v>
      </c>
      <c r="I160" s="338" t="s">
        <v>970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1001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929</v>
      </c>
      <c r="D166" s="301"/>
      <c r="E166" s="301"/>
      <c r="F166" s="301" t="s">
        <v>930</v>
      </c>
      <c r="G166" s="343"/>
      <c r="H166" s="344" t="s">
        <v>56</v>
      </c>
      <c r="I166" s="344" t="s">
        <v>59</v>
      </c>
      <c r="J166" s="301" t="s">
        <v>931</v>
      </c>
      <c r="K166" s="278"/>
    </row>
    <row r="167" s="1" customFormat="1" ht="17.25" customHeight="1">
      <c r="B167" s="279"/>
      <c r="C167" s="303" t="s">
        <v>932</v>
      </c>
      <c r="D167" s="303"/>
      <c r="E167" s="303"/>
      <c r="F167" s="304" t="s">
        <v>933</v>
      </c>
      <c r="G167" s="345"/>
      <c r="H167" s="346"/>
      <c r="I167" s="346"/>
      <c r="J167" s="303" t="s">
        <v>934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938</v>
      </c>
      <c r="D169" s="286"/>
      <c r="E169" s="286"/>
      <c r="F169" s="309" t="s">
        <v>935</v>
      </c>
      <c r="G169" s="286"/>
      <c r="H169" s="286" t="s">
        <v>975</v>
      </c>
      <c r="I169" s="286" t="s">
        <v>937</v>
      </c>
      <c r="J169" s="286">
        <v>120</v>
      </c>
      <c r="K169" s="334"/>
    </row>
    <row r="170" s="1" customFormat="1" ht="15" customHeight="1">
      <c r="B170" s="311"/>
      <c r="C170" s="286" t="s">
        <v>984</v>
      </c>
      <c r="D170" s="286"/>
      <c r="E170" s="286"/>
      <c r="F170" s="309" t="s">
        <v>935</v>
      </c>
      <c r="G170" s="286"/>
      <c r="H170" s="286" t="s">
        <v>985</v>
      </c>
      <c r="I170" s="286" t="s">
        <v>937</v>
      </c>
      <c r="J170" s="286" t="s">
        <v>986</v>
      </c>
      <c r="K170" s="334"/>
    </row>
    <row r="171" s="1" customFormat="1" ht="15" customHeight="1">
      <c r="B171" s="311"/>
      <c r="C171" s="286" t="s">
        <v>93</v>
      </c>
      <c r="D171" s="286"/>
      <c r="E171" s="286"/>
      <c r="F171" s="309" t="s">
        <v>935</v>
      </c>
      <c r="G171" s="286"/>
      <c r="H171" s="286" t="s">
        <v>1002</v>
      </c>
      <c r="I171" s="286" t="s">
        <v>937</v>
      </c>
      <c r="J171" s="286" t="s">
        <v>986</v>
      </c>
      <c r="K171" s="334"/>
    </row>
    <row r="172" s="1" customFormat="1" ht="15" customHeight="1">
      <c r="B172" s="311"/>
      <c r="C172" s="286" t="s">
        <v>940</v>
      </c>
      <c r="D172" s="286"/>
      <c r="E172" s="286"/>
      <c r="F172" s="309" t="s">
        <v>941</v>
      </c>
      <c r="G172" s="286"/>
      <c r="H172" s="286" t="s">
        <v>1002</v>
      </c>
      <c r="I172" s="286" t="s">
        <v>937</v>
      </c>
      <c r="J172" s="286">
        <v>50</v>
      </c>
      <c r="K172" s="334"/>
    </row>
    <row r="173" s="1" customFormat="1" ht="15" customHeight="1">
      <c r="B173" s="311"/>
      <c r="C173" s="286" t="s">
        <v>943</v>
      </c>
      <c r="D173" s="286"/>
      <c r="E173" s="286"/>
      <c r="F173" s="309" t="s">
        <v>935</v>
      </c>
      <c r="G173" s="286"/>
      <c r="H173" s="286" t="s">
        <v>1002</v>
      </c>
      <c r="I173" s="286" t="s">
        <v>945</v>
      </c>
      <c r="J173" s="286"/>
      <c r="K173" s="334"/>
    </row>
    <row r="174" s="1" customFormat="1" ht="15" customHeight="1">
      <c r="B174" s="311"/>
      <c r="C174" s="286" t="s">
        <v>954</v>
      </c>
      <c r="D174" s="286"/>
      <c r="E174" s="286"/>
      <c r="F174" s="309" t="s">
        <v>941</v>
      </c>
      <c r="G174" s="286"/>
      <c r="H174" s="286" t="s">
        <v>1002</v>
      </c>
      <c r="I174" s="286" t="s">
        <v>937</v>
      </c>
      <c r="J174" s="286">
        <v>50</v>
      </c>
      <c r="K174" s="334"/>
    </row>
    <row r="175" s="1" customFormat="1" ht="15" customHeight="1">
      <c r="B175" s="311"/>
      <c r="C175" s="286" t="s">
        <v>962</v>
      </c>
      <c r="D175" s="286"/>
      <c r="E175" s="286"/>
      <c r="F175" s="309" t="s">
        <v>941</v>
      </c>
      <c r="G175" s="286"/>
      <c r="H175" s="286" t="s">
        <v>1002</v>
      </c>
      <c r="I175" s="286" t="s">
        <v>937</v>
      </c>
      <c r="J175" s="286">
        <v>50</v>
      </c>
      <c r="K175" s="334"/>
    </row>
    <row r="176" s="1" customFormat="1" ht="15" customHeight="1">
      <c r="B176" s="311"/>
      <c r="C176" s="286" t="s">
        <v>960</v>
      </c>
      <c r="D176" s="286"/>
      <c r="E176" s="286"/>
      <c r="F176" s="309" t="s">
        <v>941</v>
      </c>
      <c r="G176" s="286"/>
      <c r="H176" s="286" t="s">
        <v>1002</v>
      </c>
      <c r="I176" s="286" t="s">
        <v>937</v>
      </c>
      <c r="J176" s="286">
        <v>50</v>
      </c>
      <c r="K176" s="334"/>
    </row>
    <row r="177" s="1" customFormat="1" ht="15" customHeight="1">
      <c r="B177" s="311"/>
      <c r="C177" s="286" t="s">
        <v>135</v>
      </c>
      <c r="D177" s="286"/>
      <c r="E177" s="286"/>
      <c r="F177" s="309" t="s">
        <v>935</v>
      </c>
      <c r="G177" s="286"/>
      <c r="H177" s="286" t="s">
        <v>1003</v>
      </c>
      <c r="I177" s="286" t="s">
        <v>1004</v>
      </c>
      <c r="J177" s="286"/>
      <c r="K177" s="334"/>
    </row>
    <row r="178" s="1" customFormat="1" ht="15" customHeight="1">
      <c r="B178" s="311"/>
      <c r="C178" s="286" t="s">
        <v>59</v>
      </c>
      <c r="D178" s="286"/>
      <c r="E178" s="286"/>
      <c r="F178" s="309" t="s">
        <v>935</v>
      </c>
      <c r="G178" s="286"/>
      <c r="H178" s="286" t="s">
        <v>1005</v>
      </c>
      <c r="I178" s="286" t="s">
        <v>1006</v>
      </c>
      <c r="J178" s="286">
        <v>1</v>
      </c>
      <c r="K178" s="334"/>
    </row>
    <row r="179" s="1" customFormat="1" ht="15" customHeight="1">
      <c r="B179" s="311"/>
      <c r="C179" s="286" t="s">
        <v>55</v>
      </c>
      <c r="D179" s="286"/>
      <c r="E179" s="286"/>
      <c r="F179" s="309" t="s">
        <v>935</v>
      </c>
      <c r="G179" s="286"/>
      <c r="H179" s="286" t="s">
        <v>1007</v>
      </c>
      <c r="I179" s="286" t="s">
        <v>937</v>
      </c>
      <c r="J179" s="286">
        <v>20</v>
      </c>
      <c r="K179" s="334"/>
    </row>
    <row r="180" s="1" customFormat="1" ht="15" customHeight="1">
      <c r="B180" s="311"/>
      <c r="C180" s="286" t="s">
        <v>56</v>
      </c>
      <c r="D180" s="286"/>
      <c r="E180" s="286"/>
      <c r="F180" s="309" t="s">
        <v>935</v>
      </c>
      <c r="G180" s="286"/>
      <c r="H180" s="286" t="s">
        <v>1008</v>
      </c>
      <c r="I180" s="286" t="s">
        <v>937</v>
      </c>
      <c r="J180" s="286">
        <v>255</v>
      </c>
      <c r="K180" s="334"/>
    </row>
    <row r="181" s="1" customFormat="1" ht="15" customHeight="1">
      <c r="B181" s="311"/>
      <c r="C181" s="286" t="s">
        <v>136</v>
      </c>
      <c r="D181" s="286"/>
      <c r="E181" s="286"/>
      <c r="F181" s="309" t="s">
        <v>935</v>
      </c>
      <c r="G181" s="286"/>
      <c r="H181" s="286" t="s">
        <v>899</v>
      </c>
      <c r="I181" s="286" t="s">
        <v>937</v>
      </c>
      <c r="J181" s="286">
        <v>10</v>
      </c>
      <c r="K181" s="334"/>
    </row>
    <row r="182" s="1" customFormat="1" ht="15" customHeight="1">
      <c r="B182" s="311"/>
      <c r="C182" s="286" t="s">
        <v>137</v>
      </c>
      <c r="D182" s="286"/>
      <c r="E182" s="286"/>
      <c r="F182" s="309" t="s">
        <v>935</v>
      </c>
      <c r="G182" s="286"/>
      <c r="H182" s="286" t="s">
        <v>1009</v>
      </c>
      <c r="I182" s="286" t="s">
        <v>970</v>
      </c>
      <c r="J182" s="286"/>
      <c r="K182" s="334"/>
    </row>
    <row r="183" s="1" customFormat="1" ht="15" customHeight="1">
      <c r="B183" s="311"/>
      <c r="C183" s="286" t="s">
        <v>1010</v>
      </c>
      <c r="D183" s="286"/>
      <c r="E183" s="286"/>
      <c r="F183" s="309" t="s">
        <v>935</v>
      </c>
      <c r="G183" s="286"/>
      <c r="H183" s="286" t="s">
        <v>1011</v>
      </c>
      <c r="I183" s="286" t="s">
        <v>970</v>
      </c>
      <c r="J183" s="286"/>
      <c r="K183" s="334"/>
    </row>
    <row r="184" s="1" customFormat="1" ht="15" customHeight="1">
      <c r="B184" s="311"/>
      <c r="C184" s="286" t="s">
        <v>999</v>
      </c>
      <c r="D184" s="286"/>
      <c r="E184" s="286"/>
      <c r="F184" s="309" t="s">
        <v>935</v>
      </c>
      <c r="G184" s="286"/>
      <c r="H184" s="286" t="s">
        <v>1012</v>
      </c>
      <c r="I184" s="286" t="s">
        <v>970</v>
      </c>
      <c r="J184" s="286"/>
      <c r="K184" s="334"/>
    </row>
    <row r="185" s="1" customFormat="1" ht="15" customHeight="1">
      <c r="B185" s="311"/>
      <c r="C185" s="286" t="s">
        <v>139</v>
      </c>
      <c r="D185" s="286"/>
      <c r="E185" s="286"/>
      <c r="F185" s="309" t="s">
        <v>941</v>
      </c>
      <c r="G185" s="286"/>
      <c r="H185" s="286" t="s">
        <v>1013</v>
      </c>
      <c r="I185" s="286" t="s">
        <v>937</v>
      </c>
      <c r="J185" s="286">
        <v>50</v>
      </c>
      <c r="K185" s="334"/>
    </row>
    <row r="186" s="1" customFormat="1" ht="15" customHeight="1">
      <c r="B186" s="311"/>
      <c r="C186" s="286" t="s">
        <v>1014</v>
      </c>
      <c r="D186" s="286"/>
      <c r="E186" s="286"/>
      <c r="F186" s="309" t="s">
        <v>941</v>
      </c>
      <c r="G186" s="286"/>
      <c r="H186" s="286" t="s">
        <v>1015</v>
      </c>
      <c r="I186" s="286" t="s">
        <v>1016</v>
      </c>
      <c r="J186" s="286"/>
      <c r="K186" s="334"/>
    </row>
    <row r="187" s="1" customFormat="1" ht="15" customHeight="1">
      <c r="B187" s="311"/>
      <c r="C187" s="286" t="s">
        <v>1017</v>
      </c>
      <c r="D187" s="286"/>
      <c r="E187" s="286"/>
      <c r="F187" s="309" t="s">
        <v>941</v>
      </c>
      <c r="G187" s="286"/>
      <c r="H187" s="286" t="s">
        <v>1018</v>
      </c>
      <c r="I187" s="286" t="s">
        <v>1016</v>
      </c>
      <c r="J187" s="286"/>
      <c r="K187" s="334"/>
    </row>
    <row r="188" s="1" customFormat="1" ht="15" customHeight="1">
      <c r="B188" s="311"/>
      <c r="C188" s="286" t="s">
        <v>1019</v>
      </c>
      <c r="D188" s="286"/>
      <c r="E188" s="286"/>
      <c r="F188" s="309" t="s">
        <v>941</v>
      </c>
      <c r="G188" s="286"/>
      <c r="H188" s="286" t="s">
        <v>1020</v>
      </c>
      <c r="I188" s="286" t="s">
        <v>1016</v>
      </c>
      <c r="J188" s="286"/>
      <c r="K188" s="334"/>
    </row>
    <row r="189" s="1" customFormat="1" ht="15" customHeight="1">
      <c r="B189" s="311"/>
      <c r="C189" s="347" t="s">
        <v>1021</v>
      </c>
      <c r="D189" s="286"/>
      <c r="E189" s="286"/>
      <c r="F189" s="309" t="s">
        <v>941</v>
      </c>
      <c r="G189" s="286"/>
      <c r="H189" s="286" t="s">
        <v>1022</v>
      </c>
      <c r="I189" s="286" t="s">
        <v>1023</v>
      </c>
      <c r="J189" s="348" t="s">
        <v>1024</v>
      </c>
      <c r="K189" s="334"/>
    </row>
    <row r="190" s="1" customFormat="1" ht="15" customHeight="1">
      <c r="B190" s="311"/>
      <c r="C190" s="347" t="s">
        <v>44</v>
      </c>
      <c r="D190" s="286"/>
      <c r="E190" s="286"/>
      <c r="F190" s="309" t="s">
        <v>935</v>
      </c>
      <c r="G190" s="286"/>
      <c r="H190" s="283" t="s">
        <v>1025</v>
      </c>
      <c r="I190" s="286" t="s">
        <v>1026</v>
      </c>
      <c r="J190" s="286"/>
      <c r="K190" s="334"/>
    </row>
    <row r="191" s="1" customFormat="1" ht="15" customHeight="1">
      <c r="B191" s="311"/>
      <c r="C191" s="347" t="s">
        <v>1027</v>
      </c>
      <c r="D191" s="286"/>
      <c r="E191" s="286"/>
      <c r="F191" s="309" t="s">
        <v>935</v>
      </c>
      <c r="G191" s="286"/>
      <c r="H191" s="286" t="s">
        <v>1028</v>
      </c>
      <c r="I191" s="286" t="s">
        <v>970</v>
      </c>
      <c r="J191" s="286"/>
      <c r="K191" s="334"/>
    </row>
    <row r="192" s="1" customFormat="1" ht="15" customHeight="1">
      <c r="B192" s="311"/>
      <c r="C192" s="347" t="s">
        <v>1029</v>
      </c>
      <c r="D192" s="286"/>
      <c r="E192" s="286"/>
      <c r="F192" s="309" t="s">
        <v>935</v>
      </c>
      <c r="G192" s="286"/>
      <c r="H192" s="286" t="s">
        <v>1030</v>
      </c>
      <c r="I192" s="286" t="s">
        <v>970</v>
      </c>
      <c r="J192" s="286"/>
      <c r="K192" s="334"/>
    </row>
    <row r="193" s="1" customFormat="1" ht="15" customHeight="1">
      <c r="B193" s="311"/>
      <c r="C193" s="347" t="s">
        <v>1031</v>
      </c>
      <c r="D193" s="286"/>
      <c r="E193" s="286"/>
      <c r="F193" s="309" t="s">
        <v>941</v>
      </c>
      <c r="G193" s="286"/>
      <c r="H193" s="286" t="s">
        <v>1032</v>
      </c>
      <c r="I193" s="286" t="s">
        <v>970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1033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1034</v>
      </c>
      <c r="D200" s="350"/>
      <c r="E200" s="350"/>
      <c r="F200" s="350" t="s">
        <v>1035</v>
      </c>
      <c r="G200" s="351"/>
      <c r="H200" s="350" t="s">
        <v>1036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1026</v>
      </c>
      <c r="D202" s="286"/>
      <c r="E202" s="286"/>
      <c r="F202" s="309" t="s">
        <v>45</v>
      </c>
      <c r="G202" s="286"/>
      <c r="H202" s="286" t="s">
        <v>1037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46</v>
      </c>
      <c r="G203" s="286"/>
      <c r="H203" s="286" t="s">
        <v>1038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49</v>
      </c>
      <c r="G204" s="286"/>
      <c r="H204" s="286" t="s">
        <v>1039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47</v>
      </c>
      <c r="G205" s="286"/>
      <c r="H205" s="286" t="s">
        <v>1040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48</v>
      </c>
      <c r="G206" s="286"/>
      <c r="H206" s="286" t="s">
        <v>1041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982</v>
      </c>
      <c r="D208" s="286"/>
      <c r="E208" s="286"/>
      <c r="F208" s="309" t="s">
        <v>81</v>
      </c>
      <c r="G208" s="286"/>
      <c r="H208" s="286" t="s">
        <v>1042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878</v>
      </c>
      <c r="G209" s="286"/>
      <c r="H209" s="286" t="s">
        <v>879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876</v>
      </c>
      <c r="G210" s="286"/>
      <c r="H210" s="286" t="s">
        <v>1043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880</v>
      </c>
      <c r="G211" s="347"/>
      <c r="H211" s="338" t="s">
        <v>881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882</v>
      </c>
      <c r="G212" s="347"/>
      <c r="H212" s="338" t="s">
        <v>1044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1006</v>
      </c>
      <c r="D214" s="286"/>
      <c r="E214" s="286"/>
      <c r="F214" s="309">
        <v>1</v>
      </c>
      <c r="G214" s="347"/>
      <c r="H214" s="338" t="s">
        <v>1045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1046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1047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1048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113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jednacího sálu Rady Pardubického kraje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114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14. 11. 2022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2" t="s">
        <v>26</v>
      </c>
      <c r="J20" s="133" t="s">
        <v>33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7"/>
      <c r="B27" s="148"/>
      <c r="C27" s="147"/>
      <c r="D27" s="147"/>
      <c r="E27" s="149" t="s">
        <v>39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ROUND(J93,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ROUND((SUM(BE93:BE409)),  2)</f>
        <v>0</v>
      </c>
      <c r="G33" s="38"/>
      <c r="H33" s="38"/>
      <c r="I33" s="157">
        <v>0.20999999999999999</v>
      </c>
      <c r="J33" s="156">
        <f>ROUND(((SUM(BE93:BE409))*I33),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ROUND((SUM(BF93:BF409)),  2)</f>
        <v>0</v>
      </c>
      <c r="G34" s="38"/>
      <c r="H34" s="38"/>
      <c r="I34" s="157">
        <v>0.14999999999999999</v>
      </c>
      <c r="J34" s="156">
        <f>ROUND(((SUM(BF93:BF409))*I34),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ROUND((SUM(BG93:BG409)),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ROUND((SUM(BH93:BH409)),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ROUND((SUM(BI93:BI409)),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116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Rekonstrukce jednacího sálu Rady Pardubického kraje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a - Architektonicko stavební část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Komenského nám. 125, Klášterní 124, Pardubice</v>
      </c>
      <c r="G52" s="40"/>
      <c r="H52" s="40"/>
      <c r="I52" s="32" t="s">
        <v>23</v>
      </c>
      <c r="J52" s="72" t="str">
        <f>IF(J12="","",J12)</f>
        <v>14. 11. 2022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40"/>
      <c r="E54" s="40"/>
      <c r="F54" s="27" t="str">
        <f>E15</f>
        <v>Pardubický kraj</v>
      </c>
      <c r="G54" s="40"/>
      <c r="H54" s="40"/>
      <c r="I54" s="32" t="s">
        <v>32</v>
      </c>
      <c r="J54" s="36" t="str">
        <f>E21</f>
        <v>ADAM PRVNÍ spol. s r.o., architektonický ateliér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117</v>
      </c>
      <c r="D57" s="171"/>
      <c r="E57" s="171"/>
      <c r="F57" s="171"/>
      <c r="G57" s="171"/>
      <c r="H57" s="171"/>
      <c r="I57" s="171"/>
      <c r="J57" s="172" t="s">
        <v>118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119</v>
      </c>
    </row>
    <row r="60" s="9" customFormat="1" ht="24.96" customHeight="1">
      <c r="A60" s="9"/>
      <c r="B60" s="174"/>
      <c r="C60" s="175"/>
      <c r="D60" s="176" t="s">
        <v>120</v>
      </c>
      <c r="E60" s="177"/>
      <c r="F60" s="177"/>
      <c r="G60" s="177"/>
      <c r="H60" s="177"/>
      <c r="I60" s="177"/>
      <c r="J60" s="178">
        <f>J94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121</v>
      </c>
      <c r="E61" s="182"/>
      <c r="F61" s="182"/>
      <c r="G61" s="182"/>
      <c r="H61" s="182"/>
      <c r="I61" s="182"/>
      <c r="J61" s="183">
        <f>J95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122</v>
      </c>
      <c r="E62" s="182"/>
      <c r="F62" s="182"/>
      <c r="G62" s="182"/>
      <c r="H62" s="182"/>
      <c r="I62" s="182"/>
      <c r="J62" s="183">
        <f>J99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123</v>
      </c>
      <c r="E63" s="182"/>
      <c r="F63" s="182"/>
      <c r="G63" s="182"/>
      <c r="H63" s="182"/>
      <c r="I63" s="182"/>
      <c r="J63" s="183">
        <f>J112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124</v>
      </c>
      <c r="E64" s="182"/>
      <c r="F64" s="182"/>
      <c r="G64" s="182"/>
      <c r="H64" s="182"/>
      <c r="I64" s="182"/>
      <c r="J64" s="183">
        <f>J143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125</v>
      </c>
      <c r="E65" s="182"/>
      <c r="F65" s="182"/>
      <c r="G65" s="182"/>
      <c r="H65" s="182"/>
      <c r="I65" s="182"/>
      <c r="J65" s="183">
        <f>J185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126</v>
      </c>
      <c r="E66" s="182"/>
      <c r="F66" s="182"/>
      <c r="G66" s="182"/>
      <c r="H66" s="182"/>
      <c r="I66" s="182"/>
      <c r="J66" s="183">
        <f>J203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4"/>
      <c r="C67" s="175"/>
      <c r="D67" s="176" t="s">
        <v>127</v>
      </c>
      <c r="E67" s="177"/>
      <c r="F67" s="177"/>
      <c r="G67" s="177"/>
      <c r="H67" s="177"/>
      <c r="I67" s="177"/>
      <c r="J67" s="178">
        <f>J207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0"/>
      <c r="C68" s="125"/>
      <c r="D68" s="181" t="s">
        <v>128</v>
      </c>
      <c r="E68" s="182"/>
      <c r="F68" s="182"/>
      <c r="G68" s="182"/>
      <c r="H68" s="182"/>
      <c r="I68" s="182"/>
      <c r="J68" s="183">
        <f>J208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129</v>
      </c>
      <c r="E69" s="182"/>
      <c r="F69" s="182"/>
      <c r="G69" s="182"/>
      <c r="H69" s="182"/>
      <c r="I69" s="182"/>
      <c r="J69" s="183">
        <f>J249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130</v>
      </c>
      <c r="E70" s="182"/>
      <c r="F70" s="182"/>
      <c r="G70" s="182"/>
      <c r="H70" s="182"/>
      <c r="I70" s="182"/>
      <c r="J70" s="183">
        <f>J279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131</v>
      </c>
      <c r="E71" s="182"/>
      <c r="F71" s="182"/>
      <c r="G71" s="182"/>
      <c r="H71" s="182"/>
      <c r="I71" s="182"/>
      <c r="J71" s="183">
        <f>J293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132</v>
      </c>
      <c r="E72" s="182"/>
      <c r="F72" s="182"/>
      <c r="G72" s="182"/>
      <c r="H72" s="182"/>
      <c r="I72" s="182"/>
      <c r="J72" s="183">
        <f>J341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133</v>
      </c>
      <c r="E73" s="182"/>
      <c r="F73" s="182"/>
      <c r="G73" s="182"/>
      <c r="H73" s="182"/>
      <c r="I73" s="182"/>
      <c r="J73" s="183">
        <f>J382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134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9" t="str">
        <f>E7</f>
        <v>Rekonstrukce jednacího sálu Rady Pardubického kraje</v>
      </c>
      <c r="F83" s="32"/>
      <c r="G83" s="32"/>
      <c r="H83" s="32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114</v>
      </c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a - Architektonicko stavební část</v>
      </c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Komenského nám. 125, Klášterní 124, Pardubice</v>
      </c>
      <c r="G87" s="40"/>
      <c r="H87" s="40"/>
      <c r="I87" s="32" t="s">
        <v>23</v>
      </c>
      <c r="J87" s="72" t="str">
        <f>IF(J12="","",J12)</f>
        <v>14. 11. 2022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40.05" customHeight="1">
      <c r="A89" s="38"/>
      <c r="B89" s="39"/>
      <c r="C89" s="32" t="s">
        <v>25</v>
      </c>
      <c r="D89" s="40"/>
      <c r="E89" s="40"/>
      <c r="F89" s="27" t="str">
        <f>E15</f>
        <v>Pardubický kraj</v>
      </c>
      <c r="G89" s="40"/>
      <c r="H89" s="40"/>
      <c r="I89" s="32" t="s">
        <v>32</v>
      </c>
      <c r="J89" s="36" t="str">
        <f>E21</f>
        <v>ADAM PRVNÍ spol. s r.o., architektonický ateliér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30</v>
      </c>
      <c r="D90" s="40"/>
      <c r="E90" s="40"/>
      <c r="F90" s="27" t="str">
        <f>IF(E18="","",E18)</f>
        <v>Vyplň údaj</v>
      </c>
      <c r="G90" s="40"/>
      <c r="H90" s="40"/>
      <c r="I90" s="32" t="s">
        <v>36</v>
      </c>
      <c r="J90" s="36" t="str">
        <f>E24</f>
        <v xml:space="preserve"> 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5"/>
      <c r="B92" s="186"/>
      <c r="C92" s="187" t="s">
        <v>135</v>
      </c>
      <c r="D92" s="188" t="s">
        <v>59</v>
      </c>
      <c r="E92" s="188" t="s">
        <v>55</v>
      </c>
      <c r="F92" s="188" t="s">
        <v>56</v>
      </c>
      <c r="G92" s="188" t="s">
        <v>136</v>
      </c>
      <c r="H92" s="188" t="s">
        <v>137</v>
      </c>
      <c r="I92" s="188" t="s">
        <v>138</v>
      </c>
      <c r="J92" s="188" t="s">
        <v>118</v>
      </c>
      <c r="K92" s="189" t="s">
        <v>139</v>
      </c>
      <c r="L92" s="190"/>
      <c r="M92" s="92" t="s">
        <v>19</v>
      </c>
      <c r="N92" s="93" t="s">
        <v>44</v>
      </c>
      <c r="O92" s="93" t="s">
        <v>140</v>
      </c>
      <c r="P92" s="93" t="s">
        <v>141</v>
      </c>
      <c r="Q92" s="93" t="s">
        <v>142</v>
      </c>
      <c r="R92" s="93" t="s">
        <v>143</v>
      </c>
      <c r="S92" s="93" t="s">
        <v>144</v>
      </c>
      <c r="T92" s="94" t="s">
        <v>145</v>
      </c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</row>
    <row r="93" s="2" customFormat="1" ht="22.8" customHeight="1">
      <c r="A93" s="38"/>
      <c r="B93" s="39"/>
      <c r="C93" s="99" t="s">
        <v>146</v>
      </c>
      <c r="D93" s="40"/>
      <c r="E93" s="40"/>
      <c r="F93" s="40"/>
      <c r="G93" s="40"/>
      <c r="H93" s="40"/>
      <c r="I93" s="40"/>
      <c r="J93" s="191">
        <f>BK93</f>
        <v>0</v>
      </c>
      <c r="K93" s="40"/>
      <c r="L93" s="44"/>
      <c r="M93" s="95"/>
      <c r="N93" s="192"/>
      <c r="O93" s="96"/>
      <c r="P93" s="193">
        <f>P94+P207</f>
        <v>0</v>
      </c>
      <c r="Q93" s="96"/>
      <c r="R93" s="193">
        <f>R94+R207</f>
        <v>17.213897860000003</v>
      </c>
      <c r="S93" s="96"/>
      <c r="T93" s="194">
        <f>T94+T207</f>
        <v>21.173307000000001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73</v>
      </c>
      <c r="AU93" s="17" t="s">
        <v>119</v>
      </c>
      <c r="BK93" s="195">
        <f>BK94+BK207</f>
        <v>0</v>
      </c>
    </row>
    <row r="94" s="12" customFormat="1" ht="25.92" customHeight="1">
      <c r="A94" s="12"/>
      <c r="B94" s="196"/>
      <c r="C94" s="197"/>
      <c r="D94" s="198" t="s">
        <v>73</v>
      </c>
      <c r="E94" s="199" t="s">
        <v>147</v>
      </c>
      <c r="F94" s="199" t="s">
        <v>148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P95+P99+P112+P143+P185+P203</f>
        <v>0</v>
      </c>
      <c r="Q94" s="204"/>
      <c r="R94" s="205">
        <f>R95+R99+R112+R143+R185+R203</f>
        <v>10.804382389999999</v>
      </c>
      <c r="S94" s="204"/>
      <c r="T94" s="206">
        <f>T95+T99+T112+T143+T185+T203</f>
        <v>4.7996449999999999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82</v>
      </c>
      <c r="AT94" s="208" t="s">
        <v>73</v>
      </c>
      <c r="AU94" s="208" t="s">
        <v>74</v>
      </c>
      <c r="AY94" s="207" t="s">
        <v>149</v>
      </c>
      <c r="BK94" s="209">
        <f>BK95+BK99+BK112+BK143+BK185+BK203</f>
        <v>0</v>
      </c>
    </row>
    <row r="95" s="12" customFormat="1" ht="22.8" customHeight="1">
      <c r="A95" s="12"/>
      <c r="B95" s="196"/>
      <c r="C95" s="197"/>
      <c r="D95" s="198" t="s">
        <v>73</v>
      </c>
      <c r="E95" s="210" t="s">
        <v>84</v>
      </c>
      <c r="F95" s="210" t="s">
        <v>150</v>
      </c>
      <c r="G95" s="197"/>
      <c r="H95" s="197"/>
      <c r="I95" s="200"/>
      <c r="J95" s="211">
        <f>BK95</f>
        <v>0</v>
      </c>
      <c r="K95" s="197"/>
      <c r="L95" s="202"/>
      <c r="M95" s="203"/>
      <c r="N95" s="204"/>
      <c r="O95" s="204"/>
      <c r="P95" s="205">
        <f>SUM(P96:P98)</f>
        <v>0</v>
      </c>
      <c r="Q95" s="204"/>
      <c r="R95" s="205">
        <f>SUM(R96:R98)</f>
        <v>1.36602102</v>
      </c>
      <c r="S95" s="204"/>
      <c r="T95" s="206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82</v>
      </c>
      <c r="AT95" s="208" t="s">
        <v>73</v>
      </c>
      <c r="AU95" s="208" t="s">
        <v>82</v>
      </c>
      <c r="AY95" s="207" t="s">
        <v>149</v>
      </c>
      <c r="BK95" s="209">
        <f>SUM(BK96:BK98)</f>
        <v>0</v>
      </c>
    </row>
    <row r="96" s="2" customFormat="1" ht="37.8" customHeight="1">
      <c r="A96" s="38"/>
      <c r="B96" s="39"/>
      <c r="C96" s="212" t="s">
        <v>82</v>
      </c>
      <c r="D96" s="212" t="s">
        <v>151</v>
      </c>
      <c r="E96" s="213" t="s">
        <v>152</v>
      </c>
      <c r="F96" s="214" t="s">
        <v>153</v>
      </c>
      <c r="G96" s="215" t="s">
        <v>154</v>
      </c>
      <c r="H96" s="216">
        <v>0.54600000000000004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45</v>
      </c>
      <c r="O96" s="84"/>
      <c r="P96" s="221">
        <f>O96*H96</f>
        <v>0</v>
      </c>
      <c r="Q96" s="221">
        <v>2.5018699999999998</v>
      </c>
      <c r="R96" s="221">
        <f>Q96*H96</f>
        <v>1.36602102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155</v>
      </c>
      <c r="AT96" s="223" t="s">
        <v>151</v>
      </c>
      <c r="AU96" s="223" t="s">
        <v>84</v>
      </c>
      <c r="AY96" s="17" t="s">
        <v>149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82</v>
      </c>
      <c r="BK96" s="224">
        <f>ROUND(I96*H96,2)</f>
        <v>0</v>
      </c>
      <c r="BL96" s="17" t="s">
        <v>155</v>
      </c>
      <c r="BM96" s="223" t="s">
        <v>156</v>
      </c>
    </row>
    <row r="97" s="13" customFormat="1">
      <c r="A97" s="13"/>
      <c r="B97" s="225"/>
      <c r="C97" s="226"/>
      <c r="D97" s="227" t="s">
        <v>157</v>
      </c>
      <c r="E97" s="228" t="s">
        <v>19</v>
      </c>
      <c r="F97" s="229" t="s">
        <v>158</v>
      </c>
      <c r="G97" s="226"/>
      <c r="H97" s="230">
        <v>0.54600000000000004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157</v>
      </c>
      <c r="AU97" s="236" t="s">
        <v>84</v>
      </c>
      <c r="AV97" s="13" t="s">
        <v>84</v>
      </c>
      <c r="AW97" s="13" t="s">
        <v>35</v>
      </c>
      <c r="AX97" s="13" t="s">
        <v>82</v>
      </c>
      <c r="AY97" s="236" t="s">
        <v>149</v>
      </c>
    </row>
    <row r="98" s="2" customFormat="1" ht="49.05" customHeight="1">
      <c r="A98" s="38"/>
      <c r="B98" s="39"/>
      <c r="C98" s="212" t="s">
        <v>84</v>
      </c>
      <c r="D98" s="212" t="s">
        <v>151</v>
      </c>
      <c r="E98" s="213" t="s">
        <v>159</v>
      </c>
      <c r="F98" s="214" t="s">
        <v>160</v>
      </c>
      <c r="G98" s="215" t="s">
        <v>161</v>
      </c>
      <c r="H98" s="216">
        <v>1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45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155</v>
      </c>
      <c r="AT98" s="223" t="s">
        <v>151</v>
      </c>
      <c r="AU98" s="223" t="s">
        <v>84</v>
      </c>
      <c r="AY98" s="17" t="s">
        <v>149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82</v>
      </c>
      <c r="BK98" s="224">
        <f>ROUND(I98*H98,2)</f>
        <v>0</v>
      </c>
      <c r="BL98" s="17" t="s">
        <v>155</v>
      </c>
      <c r="BM98" s="223" t="s">
        <v>162</v>
      </c>
    </row>
    <row r="99" s="12" customFormat="1" ht="22.8" customHeight="1">
      <c r="A99" s="12"/>
      <c r="B99" s="196"/>
      <c r="C99" s="197"/>
      <c r="D99" s="198" t="s">
        <v>73</v>
      </c>
      <c r="E99" s="210" t="s">
        <v>163</v>
      </c>
      <c r="F99" s="210" t="s">
        <v>164</v>
      </c>
      <c r="G99" s="197"/>
      <c r="H99" s="197"/>
      <c r="I99" s="200"/>
      <c r="J99" s="211">
        <f>BK99</f>
        <v>0</v>
      </c>
      <c r="K99" s="197"/>
      <c r="L99" s="202"/>
      <c r="M99" s="203"/>
      <c r="N99" s="204"/>
      <c r="O99" s="204"/>
      <c r="P99" s="205">
        <f>SUM(P100:P111)</f>
        <v>0</v>
      </c>
      <c r="Q99" s="204"/>
      <c r="R99" s="205">
        <f>SUM(R100:R111)</f>
        <v>1.2448299999999999</v>
      </c>
      <c r="S99" s="204"/>
      <c r="T99" s="206">
        <f>SUM(T100:T111)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7" t="s">
        <v>82</v>
      </c>
      <c r="AT99" s="208" t="s">
        <v>73</v>
      </c>
      <c r="AU99" s="208" t="s">
        <v>82</v>
      </c>
      <c r="AY99" s="207" t="s">
        <v>149</v>
      </c>
      <c r="BK99" s="209">
        <f>SUM(BK100:BK111)</f>
        <v>0</v>
      </c>
    </row>
    <row r="100" s="2" customFormat="1" ht="24.15" customHeight="1">
      <c r="A100" s="38"/>
      <c r="B100" s="39"/>
      <c r="C100" s="212" t="s">
        <v>163</v>
      </c>
      <c r="D100" s="212" t="s">
        <v>151</v>
      </c>
      <c r="E100" s="213" t="s">
        <v>165</v>
      </c>
      <c r="F100" s="214" t="s">
        <v>166</v>
      </c>
      <c r="G100" s="215" t="s">
        <v>154</v>
      </c>
      <c r="H100" s="216">
        <v>0.61599999999999999</v>
      </c>
      <c r="I100" s="217"/>
      <c r="J100" s="218">
        <f>ROUND(I100*H100,2)</f>
        <v>0</v>
      </c>
      <c r="K100" s="214" t="s">
        <v>167</v>
      </c>
      <c r="L100" s="44"/>
      <c r="M100" s="219" t="s">
        <v>19</v>
      </c>
      <c r="N100" s="220" t="s">
        <v>45</v>
      </c>
      <c r="O100" s="84"/>
      <c r="P100" s="221">
        <f>O100*H100</f>
        <v>0</v>
      </c>
      <c r="Q100" s="221">
        <v>1.8775</v>
      </c>
      <c r="R100" s="221">
        <f>Q100*H100</f>
        <v>1.1565399999999999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155</v>
      </c>
      <c r="AT100" s="223" t="s">
        <v>151</v>
      </c>
      <c r="AU100" s="223" t="s">
        <v>84</v>
      </c>
      <c r="AY100" s="17" t="s">
        <v>149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82</v>
      </c>
      <c r="BK100" s="224">
        <f>ROUND(I100*H100,2)</f>
        <v>0</v>
      </c>
      <c r="BL100" s="17" t="s">
        <v>155</v>
      </c>
      <c r="BM100" s="223" t="s">
        <v>168</v>
      </c>
    </row>
    <row r="101" s="2" customFormat="1">
      <c r="A101" s="38"/>
      <c r="B101" s="39"/>
      <c r="C101" s="40"/>
      <c r="D101" s="227" t="s">
        <v>169</v>
      </c>
      <c r="E101" s="40"/>
      <c r="F101" s="237" t="s">
        <v>170</v>
      </c>
      <c r="G101" s="40"/>
      <c r="H101" s="40"/>
      <c r="I101" s="238"/>
      <c r="J101" s="40"/>
      <c r="K101" s="40"/>
      <c r="L101" s="44"/>
      <c r="M101" s="239"/>
      <c r="N101" s="240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84</v>
      </c>
    </row>
    <row r="102" s="2" customFormat="1">
      <c r="A102" s="38"/>
      <c r="B102" s="39"/>
      <c r="C102" s="40"/>
      <c r="D102" s="241" t="s">
        <v>171</v>
      </c>
      <c r="E102" s="40"/>
      <c r="F102" s="242" t="s">
        <v>172</v>
      </c>
      <c r="G102" s="40"/>
      <c r="H102" s="40"/>
      <c r="I102" s="238"/>
      <c r="J102" s="40"/>
      <c r="K102" s="40"/>
      <c r="L102" s="44"/>
      <c r="M102" s="239"/>
      <c r="N102" s="240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171</v>
      </c>
      <c r="AU102" s="17" t="s">
        <v>84</v>
      </c>
    </row>
    <row r="103" s="13" customFormat="1">
      <c r="A103" s="13"/>
      <c r="B103" s="225"/>
      <c r="C103" s="226"/>
      <c r="D103" s="227" t="s">
        <v>157</v>
      </c>
      <c r="E103" s="228" t="s">
        <v>19</v>
      </c>
      <c r="F103" s="229" t="s">
        <v>173</v>
      </c>
      <c r="G103" s="226"/>
      <c r="H103" s="230">
        <v>0.61599999999999999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157</v>
      </c>
      <c r="AU103" s="236" t="s">
        <v>84</v>
      </c>
      <c r="AV103" s="13" t="s">
        <v>84</v>
      </c>
      <c r="AW103" s="13" t="s">
        <v>35</v>
      </c>
      <c r="AX103" s="13" t="s">
        <v>82</v>
      </c>
      <c r="AY103" s="236" t="s">
        <v>149</v>
      </c>
    </row>
    <row r="104" s="2" customFormat="1" ht="24.15" customHeight="1">
      <c r="A104" s="38"/>
      <c r="B104" s="39"/>
      <c r="C104" s="212" t="s">
        <v>155</v>
      </c>
      <c r="D104" s="212" t="s">
        <v>151</v>
      </c>
      <c r="E104" s="213" t="s">
        <v>174</v>
      </c>
      <c r="F104" s="214" t="s">
        <v>175</v>
      </c>
      <c r="G104" s="215" t="s">
        <v>176</v>
      </c>
      <c r="H104" s="216">
        <v>0.081000000000000003</v>
      </c>
      <c r="I104" s="217"/>
      <c r="J104" s="218">
        <f>ROUND(I104*H104,2)</f>
        <v>0</v>
      </c>
      <c r="K104" s="214" t="s">
        <v>167</v>
      </c>
      <c r="L104" s="44"/>
      <c r="M104" s="219" t="s">
        <v>19</v>
      </c>
      <c r="N104" s="220" t="s">
        <v>45</v>
      </c>
      <c r="O104" s="84"/>
      <c r="P104" s="221">
        <f>O104*H104</f>
        <v>0</v>
      </c>
      <c r="Q104" s="221">
        <v>1.0900000000000001</v>
      </c>
      <c r="R104" s="221">
        <f>Q104*H104</f>
        <v>0.088290000000000007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155</v>
      </c>
      <c r="AT104" s="223" t="s">
        <v>151</v>
      </c>
      <c r="AU104" s="223" t="s">
        <v>84</v>
      </c>
      <c r="AY104" s="17" t="s">
        <v>149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82</v>
      </c>
      <c r="BK104" s="224">
        <f>ROUND(I104*H104,2)</f>
        <v>0</v>
      </c>
      <c r="BL104" s="17" t="s">
        <v>155</v>
      </c>
      <c r="BM104" s="223" t="s">
        <v>177</v>
      </c>
    </row>
    <row r="105" s="2" customFormat="1">
      <c r="A105" s="38"/>
      <c r="B105" s="39"/>
      <c r="C105" s="40"/>
      <c r="D105" s="227" t="s">
        <v>169</v>
      </c>
      <c r="E105" s="40"/>
      <c r="F105" s="237" t="s">
        <v>178</v>
      </c>
      <c r="G105" s="40"/>
      <c r="H105" s="40"/>
      <c r="I105" s="238"/>
      <c r="J105" s="40"/>
      <c r="K105" s="40"/>
      <c r="L105" s="44"/>
      <c r="M105" s="239"/>
      <c r="N105" s="24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84</v>
      </c>
    </row>
    <row r="106" s="2" customFormat="1">
      <c r="A106" s="38"/>
      <c r="B106" s="39"/>
      <c r="C106" s="40"/>
      <c r="D106" s="241" t="s">
        <v>171</v>
      </c>
      <c r="E106" s="40"/>
      <c r="F106" s="242" t="s">
        <v>179</v>
      </c>
      <c r="G106" s="40"/>
      <c r="H106" s="40"/>
      <c r="I106" s="238"/>
      <c r="J106" s="40"/>
      <c r="K106" s="40"/>
      <c r="L106" s="44"/>
      <c r="M106" s="239"/>
      <c r="N106" s="24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171</v>
      </c>
      <c r="AU106" s="17" t="s">
        <v>84</v>
      </c>
    </row>
    <row r="107" s="13" customFormat="1">
      <c r="A107" s="13"/>
      <c r="B107" s="225"/>
      <c r="C107" s="226"/>
      <c r="D107" s="227" t="s">
        <v>157</v>
      </c>
      <c r="E107" s="228" t="s">
        <v>19</v>
      </c>
      <c r="F107" s="229" t="s">
        <v>180</v>
      </c>
      <c r="G107" s="226"/>
      <c r="H107" s="230">
        <v>0.039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157</v>
      </c>
      <c r="AU107" s="236" t="s">
        <v>84</v>
      </c>
      <c r="AV107" s="13" t="s">
        <v>84</v>
      </c>
      <c r="AW107" s="13" t="s">
        <v>35</v>
      </c>
      <c r="AX107" s="13" t="s">
        <v>74</v>
      </c>
      <c r="AY107" s="236" t="s">
        <v>149</v>
      </c>
    </row>
    <row r="108" s="13" customFormat="1">
      <c r="A108" s="13"/>
      <c r="B108" s="225"/>
      <c r="C108" s="226"/>
      <c r="D108" s="227" t="s">
        <v>157</v>
      </c>
      <c r="E108" s="228" t="s">
        <v>19</v>
      </c>
      <c r="F108" s="229" t="s">
        <v>181</v>
      </c>
      <c r="G108" s="226"/>
      <c r="H108" s="230">
        <v>0.042000000000000003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157</v>
      </c>
      <c r="AU108" s="236" t="s">
        <v>84</v>
      </c>
      <c r="AV108" s="13" t="s">
        <v>84</v>
      </c>
      <c r="AW108" s="13" t="s">
        <v>35</v>
      </c>
      <c r="AX108" s="13" t="s">
        <v>74</v>
      </c>
      <c r="AY108" s="236" t="s">
        <v>149</v>
      </c>
    </row>
    <row r="109" s="14" customFormat="1">
      <c r="A109" s="14"/>
      <c r="B109" s="243"/>
      <c r="C109" s="244"/>
      <c r="D109" s="227" t="s">
        <v>157</v>
      </c>
      <c r="E109" s="245" t="s">
        <v>19</v>
      </c>
      <c r="F109" s="246" t="s">
        <v>182</v>
      </c>
      <c r="G109" s="244"/>
      <c r="H109" s="247">
        <v>0.081000000000000003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157</v>
      </c>
      <c r="AU109" s="253" t="s">
        <v>84</v>
      </c>
      <c r="AV109" s="14" t="s">
        <v>155</v>
      </c>
      <c r="AW109" s="14" t="s">
        <v>35</v>
      </c>
      <c r="AX109" s="14" t="s">
        <v>82</v>
      </c>
      <c r="AY109" s="253" t="s">
        <v>149</v>
      </c>
    </row>
    <row r="110" s="2" customFormat="1" ht="37.8" customHeight="1">
      <c r="A110" s="38"/>
      <c r="B110" s="39"/>
      <c r="C110" s="212" t="s">
        <v>183</v>
      </c>
      <c r="D110" s="212" t="s">
        <v>151</v>
      </c>
      <c r="E110" s="213" t="s">
        <v>184</v>
      </c>
      <c r="F110" s="214" t="s">
        <v>185</v>
      </c>
      <c r="G110" s="215" t="s">
        <v>161</v>
      </c>
      <c r="H110" s="216">
        <v>2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45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155</v>
      </c>
      <c r="AT110" s="223" t="s">
        <v>151</v>
      </c>
      <c r="AU110" s="223" t="s">
        <v>84</v>
      </c>
      <c r="AY110" s="17" t="s">
        <v>149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82</v>
      </c>
      <c r="BK110" s="224">
        <f>ROUND(I110*H110,2)</f>
        <v>0</v>
      </c>
      <c r="BL110" s="17" t="s">
        <v>155</v>
      </c>
      <c r="BM110" s="223" t="s">
        <v>186</v>
      </c>
    </row>
    <row r="111" s="2" customFormat="1">
      <c r="A111" s="38"/>
      <c r="B111" s="39"/>
      <c r="C111" s="40"/>
      <c r="D111" s="227" t="s">
        <v>169</v>
      </c>
      <c r="E111" s="40"/>
      <c r="F111" s="237" t="s">
        <v>187</v>
      </c>
      <c r="G111" s="40"/>
      <c r="H111" s="40"/>
      <c r="I111" s="238"/>
      <c r="J111" s="40"/>
      <c r="K111" s="40"/>
      <c r="L111" s="44"/>
      <c r="M111" s="239"/>
      <c r="N111" s="24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84</v>
      </c>
    </row>
    <row r="112" s="12" customFormat="1" ht="22.8" customHeight="1">
      <c r="A112" s="12"/>
      <c r="B112" s="196"/>
      <c r="C112" s="197"/>
      <c r="D112" s="198" t="s">
        <v>73</v>
      </c>
      <c r="E112" s="210" t="s">
        <v>188</v>
      </c>
      <c r="F112" s="210" t="s">
        <v>189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SUM(P113:P142)</f>
        <v>0</v>
      </c>
      <c r="Q112" s="204"/>
      <c r="R112" s="205">
        <f>SUM(R113:R142)</f>
        <v>8.0459576199999994</v>
      </c>
      <c r="S112" s="204"/>
      <c r="T112" s="206">
        <f>SUM(T113:T142)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82</v>
      </c>
      <c r="AT112" s="208" t="s">
        <v>73</v>
      </c>
      <c r="AU112" s="208" t="s">
        <v>82</v>
      </c>
      <c r="AY112" s="207" t="s">
        <v>149</v>
      </c>
      <c r="BK112" s="209">
        <f>SUM(BK113:BK142)</f>
        <v>0</v>
      </c>
    </row>
    <row r="113" s="2" customFormat="1" ht="24.15" customHeight="1">
      <c r="A113" s="38"/>
      <c r="B113" s="39"/>
      <c r="C113" s="212" t="s">
        <v>188</v>
      </c>
      <c r="D113" s="212" t="s">
        <v>151</v>
      </c>
      <c r="E113" s="213" t="s">
        <v>190</v>
      </c>
      <c r="F113" s="214" t="s">
        <v>191</v>
      </c>
      <c r="G113" s="215" t="s">
        <v>192</v>
      </c>
      <c r="H113" s="216">
        <v>272.06700000000001</v>
      </c>
      <c r="I113" s="217"/>
      <c r="J113" s="218">
        <f>ROUND(I113*H113,2)</f>
        <v>0</v>
      </c>
      <c r="K113" s="214" t="s">
        <v>167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0.00025999999999999998</v>
      </c>
      <c r="R113" s="221">
        <f>Q113*H113</f>
        <v>0.070737419999999995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155</v>
      </c>
      <c r="AT113" s="223" t="s">
        <v>151</v>
      </c>
      <c r="AU113" s="223" t="s">
        <v>84</v>
      </c>
      <c r="AY113" s="17" t="s">
        <v>149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155</v>
      </c>
      <c r="BM113" s="223" t="s">
        <v>193</v>
      </c>
    </row>
    <row r="114" s="2" customFormat="1">
      <c r="A114" s="38"/>
      <c r="B114" s="39"/>
      <c r="C114" s="40"/>
      <c r="D114" s="227" t="s">
        <v>169</v>
      </c>
      <c r="E114" s="40"/>
      <c r="F114" s="237" t="s">
        <v>194</v>
      </c>
      <c r="G114" s="40"/>
      <c r="H114" s="40"/>
      <c r="I114" s="238"/>
      <c r="J114" s="40"/>
      <c r="K114" s="40"/>
      <c r="L114" s="44"/>
      <c r="M114" s="239"/>
      <c r="N114" s="24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84</v>
      </c>
    </row>
    <row r="115" s="2" customFormat="1">
      <c r="A115" s="38"/>
      <c r="B115" s="39"/>
      <c r="C115" s="40"/>
      <c r="D115" s="241" t="s">
        <v>171</v>
      </c>
      <c r="E115" s="40"/>
      <c r="F115" s="242" t="s">
        <v>195</v>
      </c>
      <c r="G115" s="40"/>
      <c r="H115" s="40"/>
      <c r="I115" s="238"/>
      <c r="J115" s="40"/>
      <c r="K115" s="40"/>
      <c r="L115" s="44"/>
      <c r="M115" s="239"/>
      <c r="N115" s="240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171</v>
      </c>
      <c r="AU115" s="17" t="s">
        <v>84</v>
      </c>
    </row>
    <row r="116" s="13" customFormat="1">
      <c r="A116" s="13"/>
      <c r="B116" s="225"/>
      <c r="C116" s="226"/>
      <c r="D116" s="227" t="s">
        <v>157</v>
      </c>
      <c r="E116" s="228" t="s">
        <v>19</v>
      </c>
      <c r="F116" s="229" t="s">
        <v>196</v>
      </c>
      <c r="G116" s="226"/>
      <c r="H116" s="230">
        <v>164.88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157</v>
      </c>
      <c r="AU116" s="236" t="s">
        <v>84</v>
      </c>
      <c r="AV116" s="13" t="s">
        <v>84</v>
      </c>
      <c r="AW116" s="13" t="s">
        <v>35</v>
      </c>
      <c r="AX116" s="13" t="s">
        <v>74</v>
      </c>
      <c r="AY116" s="236" t="s">
        <v>149</v>
      </c>
    </row>
    <row r="117" s="13" customFormat="1">
      <c r="A117" s="13"/>
      <c r="B117" s="225"/>
      <c r="C117" s="226"/>
      <c r="D117" s="227" t="s">
        <v>157</v>
      </c>
      <c r="E117" s="228" t="s">
        <v>19</v>
      </c>
      <c r="F117" s="229" t="s">
        <v>197</v>
      </c>
      <c r="G117" s="226"/>
      <c r="H117" s="230">
        <v>-24.780999999999999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157</v>
      </c>
      <c r="AU117" s="236" t="s">
        <v>84</v>
      </c>
      <c r="AV117" s="13" t="s">
        <v>84</v>
      </c>
      <c r="AW117" s="13" t="s">
        <v>35</v>
      </c>
      <c r="AX117" s="13" t="s">
        <v>74</v>
      </c>
      <c r="AY117" s="236" t="s">
        <v>149</v>
      </c>
    </row>
    <row r="118" s="13" customFormat="1">
      <c r="A118" s="13"/>
      <c r="B118" s="225"/>
      <c r="C118" s="226"/>
      <c r="D118" s="227" t="s">
        <v>157</v>
      </c>
      <c r="E118" s="228" t="s">
        <v>19</v>
      </c>
      <c r="F118" s="229" t="s">
        <v>198</v>
      </c>
      <c r="G118" s="226"/>
      <c r="H118" s="230">
        <v>20.07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157</v>
      </c>
      <c r="AU118" s="236" t="s">
        <v>84</v>
      </c>
      <c r="AV118" s="13" t="s">
        <v>84</v>
      </c>
      <c r="AW118" s="13" t="s">
        <v>35</v>
      </c>
      <c r="AX118" s="13" t="s">
        <v>74</v>
      </c>
      <c r="AY118" s="236" t="s">
        <v>149</v>
      </c>
    </row>
    <row r="119" s="13" customFormat="1">
      <c r="A119" s="13"/>
      <c r="B119" s="225"/>
      <c r="C119" s="226"/>
      <c r="D119" s="227" t="s">
        <v>157</v>
      </c>
      <c r="E119" s="228" t="s">
        <v>19</v>
      </c>
      <c r="F119" s="229" t="s">
        <v>199</v>
      </c>
      <c r="G119" s="226"/>
      <c r="H119" s="230">
        <v>9.3360000000000003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157</v>
      </c>
      <c r="AU119" s="236" t="s">
        <v>84</v>
      </c>
      <c r="AV119" s="13" t="s">
        <v>84</v>
      </c>
      <c r="AW119" s="13" t="s">
        <v>35</v>
      </c>
      <c r="AX119" s="13" t="s">
        <v>74</v>
      </c>
      <c r="AY119" s="236" t="s">
        <v>149</v>
      </c>
    </row>
    <row r="120" s="13" customFormat="1">
      <c r="A120" s="13"/>
      <c r="B120" s="225"/>
      <c r="C120" s="226"/>
      <c r="D120" s="227" t="s">
        <v>157</v>
      </c>
      <c r="E120" s="228" t="s">
        <v>19</v>
      </c>
      <c r="F120" s="229" t="s">
        <v>200</v>
      </c>
      <c r="G120" s="226"/>
      <c r="H120" s="230">
        <v>2.1779999999999999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157</v>
      </c>
      <c r="AU120" s="236" t="s">
        <v>84</v>
      </c>
      <c r="AV120" s="13" t="s">
        <v>84</v>
      </c>
      <c r="AW120" s="13" t="s">
        <v>35</v>
      </c>
      <c r="AX120" s="13" t="s">
        <v>74</v>
      </c>
      <c r="AY120" s="236" t="s">
        <v>149</v>
      </c>
    </row>
    <row r="121" s="13" customFormat="1">
      <c r="A121" s="13"/>
      <c r="B121" s="225"/>
      <c r="C121" s="226"/>
      <c r="D121" s="227" t="s">
        <v>157</v>
      </c>
      <c r="E121" s="228" t="s">
        <v>19</v>
      </c>
      <c r="F121" s="229" t="s">
        <v>201</v>
      </c>
      <c r="G121" s="226"/>
      <c r="H121" s="230">
        <v>106.48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157</v>
      </c>
      <c r="AU121" s="236" t="s">
        <v>84</v>
      </c>
      <c r="AV121" s="13" t="s">
        <v>84</v>
      </c>
      <c r="AW121" s="13" t="s">
        <v>35</v>
      </c>
      <c r="AX121" s="13" t="s">
        <v>74</v>
      </c>
      <c r="AY121" s="236" t="s">
        <v>149</v>
      </c>
    </row>
    <row r="122" s="13" customFormat="1">
      <c r="A122" s="13"/>
      <c r="B122" s="225"/>
      <c r="C122" s="226"/>
      <c r="D122" s="227" t="s">
        <v>157</v>
      </c>
      <c r="E122" s="228" t="s">
        <v>19</v>
      </c>
      <c r="F122" s="229" t="s">
        <v>202</v>
      </c>
      <c r="G122" s="226"/>
      <c r="H122" s="230">
        <v>-16.52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157</v>
      </c>
      <c r="AU122" s="236" t="s">
        <v>84</v>
      </c>
      <c r="AV122" s="13" t="s">
        <v>84</v>
      </c>
      <c r="AW122" s="13" t="s">
        <v>35</v>
      </c>
      <c r="AX122" s="13" t="s">
        <v>74</v>
      </c>
      <c r="AY122" s="236" t="s">
        <v>149</v>
      </c>
    </row>
    <row r="123" s="13" customFormat="1">
      <c r="A123" s="13"/>
      <c r="B123" s="225"/>
      <c r="C123" s="226"/>
      <c r="D123" s="227" t="s">
        <v>157</v>
      </c>
      <c r="E123" s="228" t="s">
        <v>19</v>
      </c>
      <c r="F123" s="229" t="s">
        <v>203</v>
      </c>
      <c r="G123" s="226"/>
      <c r="H123" s="230">
        <v>7.0099999999999998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157</v>
      </c>
      <c r="AU123" s="236" t="s">
        <v>84</v>
      </c>
      <c r="AV123" s="13" t="s">
        <v>84</v>
      </c>
      <c r="AW123" s="13" t="s">
        <v>35</v>
      </c>
      <c r="AX123" s="13" t="s">
        <v>74</v>
      </c>
      <c r="AY123" s="236" t="s">
        <v>149</v>
      </c>
    </row>
    <row r="124" s="13" customFormat="1">
      <c r="A124" s="13"/>
      <c r="B124" s="225"/>
      <c r="C124" s="226"/>
      <c r="D124" s="227" t="s">
        <v>157</v>
      </c>
      <c r="E124" s="228" t="s">
        <v>19</v>
      </c>
      <c r="F124" s="229" t="s">
        <v>204</v>
      </c>
      <c r="G124" s="226"/>
      <c r="H124" s="230">
        <v>1.236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157</v>
      </c>
      <c r="AU124" s="236" t="s">
        <v>84</v>
      </c>
      <c r="AV124" s="13" t="s">
        <v>84</v>
      </c>
      <c r="AW124" s="13" t="s">
        <v>35</v>
      </c>
      <c r="AX124" s="13" t="s">
        <v>74</v>
      </c>
      <c r="AY124" s="236" t="s">
        <v>149</v>
      </c>
    </row>
    <row r="125" s="13" customFormat="1">
      <c r="A125" s="13"/>
      <c r="B125" s="225"/>
      <c r="C125" s="226"/>
      <c r="D125" s="227" t="s">
        <v>157</v>
      </c>
      <c r="E125" s="228" t="s">
        <v>19</v>
      </c>
      <c r="F125" s="229" t="s">
        <v>200</v>
      </c>
      <c r="G125" s="226"/>
      <c r="H125" s="230">
        <v>2.1779999999999999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157</v>
      </c>
      <c r="AU125" s="236" t="s">
        <v>84</v>
      </c>
      <c r="AV125" s="13" t="s">
        <v>84</v>
      </c>
      <c r="AW125" s="13" t="s">
        <v>35</v>
      </c>
      <c r="AX125" s="13" t="s">
        <v>74</v>
      </c>
      <c r="AY125" s="236" t="s">
        <v>149</v>
      </c>
    </row>
    <row r="126" s="14" customFormat="1">
      <c r="A126" s="14"/>
      <c r="B126" s="243"/>
      <c r="C126" s="244"/>
      <c r="D126" s="227" t="s">
        <v>157</v>
      </c>
      <c r="E126" s="245" t="s">
        <v>19</v>
      </c>
      <c r="F126" s="246" t="s">
        <v>182</v>
      </c>
      <c r="G126" s="244"/>
      <c r="H126" s="247">
        <v>272.06700000000001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157</v>
      </c>
      <c r="AU126" s="253" t="s">
        <v>84</v>
      </c>
      <c r="AV126" s="14" t="s">
        <v>155</v>
      </c>
      <c r="AW126" s="14" t="s">
        <v>35</v>
      </c>
      <c r="AX126" s="14" t="s">
        <v>82</v>
      </c>
      <c r="AY126" s="253" t="s">
        <v>149</v>
      </c>
    </row>
    <row r="127" s="2" customFormat="1" ht="37.8" customHeight="1">
      <c r="A127" s="38"/>
      <c r="B127" s="39"/>
      <c r="C127" s="212" t="s">
        <v>205</v>
      </c>
      <c r="D127" s="212" t="s">
        <v>151</v>
      </c>
      <c r="E127" s="213" t="s">
        <v>206</v>
      </c>
      <c r="F127" s="214" t="s">
        <v>207</v>
      </c>
      <c r="G127" s="215" t="s">
        <v>192</v>
      </c>
      <c r="H127" s="216">
        <v>136.03399999999999</v>
      </c>
      <c r="I127" s="217"/>
      <c r="J127" s="218">
        <f>ROUND(I127*H127,2)</f>
        <v>0</v>
      </c>
      <c r="K127" s="214" t="s">
        <v>167</v>
      </c>
      <c r="L127" s="44"/>
      <c r="M127" s="219" t="s">
        <v>19</v>
      </c>
      <c r="N127" s="220" t="s">
        <v>45</v>
      </c>
      <c r="O127" s="84"/>
      <c r="P127" s="221">
        <f>O127*H127</f>
        <v>0</v>
      </c>
      <c r="Q127" s="221">
        <v>0.019699999999999999</v>
      </c>
      <c r="R127" s="221">
        <f>Q127*H127</f>
        <v>2.6798697999999996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155</v>
      </c>
      <c r="AT127" s="223" t="s">
        <v>151</v>
      </c>
      <c r="AU127" s="223" t="s">
        <v>84</v>
      </c>
      <c r="AY127" s="17" t="s">
        <v>149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82</v>
      </c>
      <c r="BK127" s="224">
        <f>ROUND(I127*H127,2)</f>
        <v>0</v>
      </c>
      <c r="BL127" s="17" t="s">
        <v>155</v>
      </c>
      <c r="BM127" s="223" t="s">
        <v>208</v>
      </c>
    </row>
    <row r="128" s="2" customFormat="1">
      <c r="A128" s="38"/>
      <c r="B128" s="39"/>
      <c r="C128" s="40"/>
      <c r="D128" s="227" t="s">
        <v>169</v>
      </c>
      <c r="E128" s="40"/>
      <c r="F128" s="237" t="s">
        <v>209</v>
      </c>
      <c r="G128" s="40"/>
      <c r="H128" s="40"/>
      <c r="I128" s="238"/>
      <c r="J128" s="40"/>
      <c r="K128" s="40"/>
      <c r="L128" s="44"/>
      <c r="M128" s="239"/>
      <c r="N128" s="240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84</v>
      </c>
    </row>
    <row r="129" s="2" customFormat="1">
      <c r="A129" s="38"/>
      <c r="B129" s="39"/>
      <c r="C129" s="40"/>
      <c r="D129" s="241" t="s">
        <v>171</v>
      </c>
      <c r="E129" s="40"/>
      <c r="F129" s="242" t="s">
        <v>210</v>
      </c>
      <c r="G129" s="40"/>
      <c r="H129" s="40"/>
      <c r="I129" s="238"/>
      <c r="J129" s="40"/>
      <c r="K129" s="40"/>
      <c r="L129" s="44"/>
      <c r="M129" s="239"/>
      <c r="N129" s="240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171</v>
      </c>
      <c r="AU129" s="17" t="s">
        <v>84</v>
      </c>
    </row>
    <row r="130" s="13" customFormat="1">
      <c r="A130" s="13"/>
      <c r="B130" s="225"/>
      <c r="C130" s="226"/>
      <c r="D130" s="227" t="s">
        <v>157</v>
      </c>
      <c r="E130" s="228" t="s">
        <v>19</v>
      </c>
      <c r="F130" s="229" t="s">
        <v>211</v>
      </c>
      <c r="G130" s="226"/>
      <c r="H130" s="230">
        <v>136.03399999999999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157</v>
      </c>
      <c r="AU130" s="236" t="s">
        <v>84</v>
      </c>
      <c r="AV130" s="13" t="s">
        <v>84</v>
      </c>
      <c r="AW130" s="13" t="s">
        <v>35</v>
      </c>
      <c r="AX130" s="13" t="s">
        <v>82</v>
      </c>
      <c r="AY130" s="236" t="s">
        <v>149</v>
      </c>
    </row>
    <row r="131" s="2" customFormat="1" ht="37.8" customHeight="1">
      <c r="A131" s="38"/>
      <c r="B131" s="39"/>
      <c r="C131" s="212" t="s">
        <v>212</v>
      </c>
      <c r="D131" s="212" t="s">
        <v>151</v>
      </c>
      <c r="E131" s="213" t="s">
        <v>213</v>
      </c>
      <c r="F131" s="214" t="s">
        <v>214</v>
      </c>
      <c r="G131" s="215" t="s">
        <v>192</v>
      </c>
      <c r="H131" s="216">
        <v>136.03399999999999</v>
      </c>
      <c r="I131" s="217"/>
      <c r="J131" s="218">
        <f>ROUND(I131*H131,2)</f>
        <v>0</v>
      </c>
      <c r="K131" s="214" t="s">
        <v>167</v>
      </c>
      <c r="L131" s="44"/>
      <c r="M131" s="219" t="s">
        <v>19</v>
      </c>
      <c r="N131" s="220" t="s">
        <v>45</v>
      </c>
      <c r="O131" s="84"/>
      <c r="P131" s="221">
        <f>O131*H131</f>
        <v>0</v>
      </c>
      <c r="Q131" s="221">
        <v>0.030300000000000001</v>
      </c>
      <c r="R131" s="221">
        <f>Q131*H131</f>
        <v>4.1218301999999998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155</v>
      </c>
      <c r="AT131" s="223" t="s">
        <v>151</v>
      </c>
      <c r="AU131" s="223" t="s">
        <v>84</v>
      </c>
      <c r="AY131" s="17" t="s">
        <v>149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82</v>
      </c>
      <c r="BK131" s="224">
        <f>ROUND(I131*H131,2)</f>
        <v>0</v>
      </c>
      <c r="BL131" s="17" t="s">
        <v>155</v>
      </c>
      <c r="BM131" s="223" t="s">
        <v>215</v>
      </c>
    </row>
    <row r="132" s="2" customFormat="1">
      <c r="A132" s="38"/>
      <c r="B132" s="39"/>
      <c r="C132" s="40"/>
      <c r="D132" s="227" t="s">
        <v>169</v>
      </c>
      <c r="E132" s="40"/>
      <c r="F132" s="237" t="s">
        <v>216</v>
      </c>
      <c r="G132" s="40"/>
      <c r="H132" s="40"/>
      <c r="I132" s="238"/>
      <c r="J132" s="40"/>
      <c r="K132" s="40"/>
      <c r="L132" s="44"/>
      <c r="M132" s="239"/>
      <c r="N132" s="240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169</v>
      </c>
      <c r="AU132" s="17" t="s">
        <v>84</v>
      </c>
    </row>
    <row r="133" s="2" customFormat="1">
      <c r="A133" s="38"/>
      <c r="B133" s="39"/>
      <c r="C133" s="40"/>
      <c r="D133" s="241" t="s">
        <v>171</v>
      </c>
      <c r="E133" s="40"/>
      <c r="F133" s="242" t="s">
        <v>217</v>
      </c>
      <c r="G133" s="40"/>
      <c r="H133" s="40"/>
      <c r="I133" s="238"/>
      <c r="J133" s="40"/>
      <c r="K133" s="40"/>
      <c r="L133" s="44"/>
      <c r="M133" s="239"/>
      <c r="N133" s="240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171</v>
      </c>
      <c r="AU133" s="17" t="s">
        <v>84</v>
      </c>
    </row>
    <row r="134" s="13" customFormat="1">
      <c r="A134" s="13"/>
      <c r="B134" s="225"/>
      <c r="C134" s="226"/>
      <c r="D134" s="227" t="s">
        <v>157</v>
      </c>
      <c r="E134" s="228" t="s">
        <v>19</v>
      </c>
      <c r="F134" s="229" t="s">
        <v>211</v>
      </c>
      <c r="G134" s="226"/>
      <c r="H134" s="230">
        <v>136.03399999999999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157</v>
      </c>
      <c r="AU134" s="236" t="s">
        <v>84</v>
      </c>
      <c r="AV134" s="13" t="s">
        <v>84</v>
      </c>
      <c r="AW134" s="13" t="s">
        <v>35</v>
      </c>
      <c r="AX134" s="13" t="s">
        <v>82</v>
      </c>
      <c r="AY134" s="236" t="s">
        <v>149</v>
      </c>
    </row>
    <row r="135" s="2" customFormat="1" ht="24.15" customHeight="1">
      <c r="A135" s="38"/>
      <c r="B135" s="39"/>
      <c r="C135" s="212" t="s">
        <v>218</v>
      </c>
      <c r="D135" s="212" t="s">
        <v>151</v>
      </c>
      <c r="E135" s="213" t="s">
        <v>219</v>
      </c>
      <c r="F135" s="214" t="s">
        <v>220</v>
      </c>
      <c r="G135" s="215" t="s">
        <v>154</v>
      </c>
      <c r="H135" s="216">
        <v>0.51000000000000001</v>
      </c>
      <c r="I135" s="217"/>
      <c r="J135" s="218">
        <f>ROUND(I135*H135,2)</f>
        <v>0</v>
      </c>
      <c r="K135" s="214" t="s">
        <v>167</v>
      </c>
      <c r="L135" s="44"/>
      <c r="M135" s="219" t="s">
        <v>19</v>
      </c>
      <c r="N135" s="220" t="s">
        <v>45</v>
      </c>
      <c r="O135" s="84"/>
      <c r="P135" s="221">
        <f>O135*H135</f>
        <v>0</v>
      </c>
      <c r="Q135" s="221">
        <v>2.3010199999999998</v>
      </c>
      <c r="R135" s="221">
        <f>Q135*H135</f>
        <v>1.1735202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155</v>
      </c>
      <c r="AT135" s="223" t="s">
        <v>151</v>
      </c>
      <c r="AU135" s="223" t="s">
        <v>84</v>
      </c>
      <c r="AY135" s="17" t="s">
        <v>149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82</v>
      </c>
      <c r="BK135" s="224">
        <f>ROUND(I135*H135,2)</f>
        <v>0</v>
      </c>
      <c r="BL135" s="17" t="s">
        <v>155</v>
      </c>
      <c r="BM135" s="223" t="s">
        <v>221</v>
      </c>
    </row>
    <row r="136" s="2" customFormat="1">
      <c r="A136" s="38"/>
      <c r="B136" s="39"/>
      <c r="C136" s="40"/>
      <c r="D136" s="227" t="s">
        <v>169</v>
      </c>
      <c r="E136" s="40"/>
      <c r="F136" s="237" t="s">
        <v>222</v>
      </c>
      <c r="G136" s="40"/>
      <c r="H136" s="40"/>
      <c r="I136" s="238"/>
      <c r="J136" s="40"/>
      <c r="K136" s="40"/>
      <c r="L136" s="44"/>
      <c r="M136" s="239"/>
      <c r="N136" s="240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169</v>
      </c>
      <c r="AU136" s="17" t="s">
        <v>84</v>
      </c>
    </row>
    <row r="137" s="2" customFormat="1">
      <c r="A137" s="38"/>
      <c r="B137" s="39"/>
      <c r="C137" s="40"/>
      <c r="D137" s="241" t="s">
        <v>171</v>
      </c>
      <c r="E137" s="40"/>
      <c r="F137" s="242" t="s">
        <v>223</v>
      </c>
      <c r="G137" s="40"/>
      <c r="H137" s="40"/>
      <c r="I137" s="238"/>
      <c r="J137" s="40"/>
      <c r="K137" s="40"/>
      <c r="L137" s="44"/>
      <c r="M137" s="239"/>
      <c r="N137" s="240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171</v>
      </c>
      <c r="AU137" s="17" t="s">
        <v>84</v>
      </c>
    </row>
    <row r="138" s="13" customFormat="1">
      <c r="A138" s="13"/>
      <c r="B138" s="225"/>
      <c r="C138" s="226"/>
      <c r="D138" s="227" t="s">
        <v>157</v>
      </c>
      <c r="E138" s="228" t="s">
        <v>19</v>
      </c>
      <c r="F138" s="229" t="s">
        <v>224</v>
      </c>
      <c r="G138" s="226"/>
      <c r="H138" s="230">
        <v>0.375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157</v>
      </c>
      <c r="AU138" s="236" t="s">
        <v>84</v>
      </c>
      <c r="AV138" s="13" t="s">
        <v>84</v>
      </c>
      <c r="AW138" s="13" t="s">
        <v>35</v>
      </c>
      <c r="AX138" s="13" t="s">
        <v>74</v>
      </c>
      <c r="AY138" s="236" t="s">
        <v>149</v>
      </c>
    </row>
    <row r="139" s="13" customFormat="1">
      <c r="A139" s="13"/>
      <c r="B139" s="225"/>
      <c r="C139" s="226"/>
      <c r="D139" s="227" t="s">
        <v>157</v>
      </c>
      <c r="E139" s="228" t="s">
        <v>19</v>
      </c>
      <c r="F139" s="229" t="s">
        <v>225</v>
      </c>
      <c r="G139" s="226"/>
      <c r="H139" s="230">
        <v>0.13500000000000001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157</v>
      </c>
      <c r="AU139" s="236" t="s">
        <v>84</v>
      </c>
      <c r="AV139" s="13" t="s">
        <v>84</v>
      </c>
      <c r="AW139" s="13" t="s">
        <v>35</v>
      </c>
      <c r="AX139" s="13" t="s">
        <v>74</v>
      </c>
      <c r="AY139" s="236" t="s">
        <v>149</v>
      </c>
    </row>
    <row r="140" s="14" customFormat="1">
      <c r="A140" s="14"/>
      <c r="B140" s="243"/>
      <c r="C140" s="244"/>
      <c r="D140" s="227" t="s">
        <v>157</v>
      </c>
      <c r="E140" s="245" t="s">
        <v>19</v>
      </c>
      <c r="F140" s="246" t="s">
        <v>182</v>
      </c>
      <c r="G140" s="244"/>
      <c r="H140" s="247">
        <v>0.51000000000000001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157</v>
      </c>
      <c r="AU140" s="253" t="s">
        <v>84</v>
      </c>
      <c r="AV140" s="14" t="s">
        <v>155</v>
      </c>
      <c r="AW140" s="14" t="s">
        <v>35</v>
      </c>
      <c r="AX140" s="14" t="s">
        <v>82</v>
      </c>
      <c r="AY140" s="253" t="s">
        <v>149</v>
      </c>
    </row>
    <row r="141" s="2" customFormat="1" ht="24.15" customHeight="1">
      <c r="A141" s="38"/>
      <c r="B141" s="39"/>
      <c r="C141" s="212" t="s">
        <v>226</v>
      </c>
      <c r="D141" s="212" t="s">
        <v>151</v>
      </c>
      <c r="E141" s="213" t="s">
        <v>227</v>
      </c>
      <c r="F141" s="214" t="s">
        <v>228</v>
      </c>
      <c r="G141" s="215" t="s">
        <v>161</v>
      </c>
      <c r="H141" s="216">
        <v>1</v>
      </c>
      <c r="I141" s="217"/>
      <c r="J141" s="218">
        <f>ROUND(I141*H141,2)</f>
        <v>0</v>
      </c>
      <c r="K141" s="214" t="s">
        <v>19</v>
      </c>
      <c r="L141" s="44"/>
      <c r="M141" s="219" t="s">
        <v>19</v>
      </c>
      <c r="N141" s="220" t="s">
        <v>45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155</v>
      </c>
      <c r="AT141" s="223" t="s">
        <v>151</v>
      </c>
      <c r="AU141" s="223" t="s">
        <v>84</v>
      </c>
      <c r="AY141" s="17" t="s">
        <v>149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82</v>
      </c>
      <c r="BK141" s="224">
        <f>ROUND(I141*H141,2)</f>
        <v>0</v>
      </c>
      <c r="BL141" s="17" t="s">
        <v>155</v>
      </c>
      <c r="BM141" s="223" t="s">
        <v>229</v>
      </c>
    </row>
    <row r="142" s="2" customFormat="1">
      <c r="A142" s="38"/>
      <c r="B142" s="39"/>
      <c r="C142" s="40"/>
      <c r="D142" s="227" t="s">
        <v>169</v>
      </c>
      <c r="E142" s="40"/>
      <c r="F142" s="237" t="s">
        <v>230</v>
      </c>
      <c r="G142" s="40"/>
      <c r="H142" s="40"/>
      <c r="I142" s="238"/>
      <c r="J142" s="40"/>
      <c r="K142" s="40"/>
      <c r="L142" s="44"/>
      <c r="M142" s="239"/>
      <c r="N142" s="240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84</v>
      </c>
    </row>
    <row r="143" s="12" customFormat="1" ht="22.8" customHeight="1">
      <c r="A143" s="12"/>
      <c r="B143" s="196"/>
      <c r="C143" s="197"/>
      <c r="D143" s="198" t="s">
        <v>73</v>
      </c>
      <c r="E143" s="210" t="s">
        <v>218</v>
      </c>
      <c r="F143" s="210" t="s">
        <v>231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SUM(P144:P184)</f>
        <v>0</v>
      </c>
      <c r="Q143" s="204"/>
      <c r="R143" s="205">
        <f>SUM(R144:R184)</f>
        <v>0.14757375</v>
      </c>
      <c r="S143" s="204"/>
      <c r="T143" s="206">
        <f>SUM(T144:T184)</f>
        <v>4.7996449999999999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7" t="s">
        <v>82</v>
      </c>
      <c r="AT143" s="208" t="s">
        <v>73</v>
      </c>
      <c r="AU143" s="208" t="s">
        <v>82</v>
      </c>
      <c r="AY143" s="207" t="s">
        <v>149</v>
      </c>
      <c r="BK143" s="209">
        <f>SUM(BK144:BK184)</f>
        <v>0</v>
      </c>
    </row>
    <row r="144" s="2" customFormat="1" ht="37.8" customHeight="1">
      <c r="A144" s="38"/>
      <c r="B144" s="39"/>
      <c r="C144" s="212" t="s">
        <v>232</v>
      </c>
      <c r="D144" s="212" t="s">
        <v>151</v>
      </c>
      <c r="E144" s="213" t="s">
        <v>233</v>
      </c>
      <c r="F144" s="214" t="s">
        <v>234</v>
      </c>
      <c r="G144" s="215" t="s">
        <v>192</v>
      </c>
      <c r="H144" s="216">
        <v>157.33500000000001</v>
      </c>
      <c r="I144" s="217"/>
      <c r="J144" s="218">
        <f>ROUND(I144*H144,2)</f>
        <v>0</v>
      </c>
      <c r="K144" s="214" t="s">
        <v>167</v>
      </c>
      <c r="L144" s="44"/>
      <c r="M144" s="219" t="s">
        <v>19</v>
      </c>
      <c r="N144" s="220" t="s">
        <v>45</v>
      </c>
      <c r="O144" s="84"/>
      <c r="P144" s="221">
        <f>O144*H144</f>
        <v>0</v>
      </c>
      <c r="Q144" s="221">
        <v>0.00021000000000000001</v>
      </c>
      <c r="R144" s="221">
        <f>Q144*H144</f>
        <v>0.033040350000000003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155</v>
      </c>
      <c r="AT144" s="223" t="s">
        <v>151</v>
      </c>
      <c r="AU144" s="223" t="s">
        <v>84</v>
      </c>
      <c r="AY144" s="17" t="s">
        <v>149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82</v>
      </c>
      <c r="BK144" s="224">
        <f>ROUND(I144*H144,2)</f>
        <v>0</v>
      </c>
      <c r="BL144" s="17" t="s">
        <v>155</v>
      </c>
      <c r="BM144" s="223" t="s">
        <v>235</v>
      </c>
    </row>
    <row r="145" s="2" customFormat="1">
      <c r="A145" s="38"/>
      <c r="B145" s="39"/>
      <c r="C145" s="40"/>
      <c r="D145" s="227" t="s">
        <v>169</v>
      </c>
      <c r="E145" s="40"/>
      <c r="F145" s="237" t="s">
        <v>236</v>
      </c>
      <c r="G145" s="40"/>
      <c r="H145" s="40"/>
      <c r="I145" s="238"/>
      <c r="J145" s="40"/>
      <c r="K145" s="40"/>
      <c r="L145" s="44"/>
      <c r="M145" s="239"/>
      <c r="N145" s="240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84</v>
      </c>
    </row>
    <row r="146" s="2" customFormat="1">
      <c r="A146" s="38"/>
      <c r="B146" s="39"/>
      <c r="C146" s="40"/>
      <c r="D146" s="241" t="s">
        <v>171</v>
      </c>
      <c r="E146" s="40"/>
      <c r="F146" s="242" t="s">
        <v>237</v>
      </c>
      <c r="G146" s="40"/>
      <c r="H146" s="40"/>
      <c r="I146" s="238"/>
      <c r="J146" s="40"/>
      <c r="K146" s="40"/>
      <c r="L146" s="44"/>
      <c r="M146" s="239"/>
      <c r="N146" s="240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171</v>
      </c>
      <c r="AU146" s="17" t="s">
        <v>84</v>
      </c>
    </row>
    <row r="147" s="13" customFormat="1">
      <c r="A147" s="13"/>
      <c r="B147" s="225"/>
      <c r="C147" s="226"/>
      <c r="D147" s="227" t="s">
        <v>157</v>
      </c>
      <c r="E147" s="228" t="s">
        <v>19</v>
      </c>
      <c r="F147" s="229" t="s">
        <v>238</v>
      </c>
      <c r="G147" s="226"/>
      <c r="H147" s="230">
        <v>157.33500000000001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157</v>
      </c>
      <c r="AU147" s="236" t="s">
        <v>84</v>
      </c>
      <c r="AV147" s="13" t="s">
        <v>84</v>
      </c>
      <c r="AW147" s="13" t="s">
        <v>35</v>
      </c>
      <c r="AX147" s="13" t="s">
        <v>82</v>
      </c>
      <c r="AY147" s="236" t="s">
        <v>149</v>
      </c>
    </row>
    <row r="148" s="2" customFormat="1" ht="24.15" customHeight="1">
      <c r="A148" s="38"/>
      <c r="B148" s="39"/>
      <c r="C148" s="212" t="s">
        <v>239</v>
      </c>
      <c r="D148" s="212" t="s">
        <v>151</v>
      </c>
      <c r="E148" s="213" t="s">
        <v>240</v>
      </c>
      <c r="F148" s="214" t="s">
        <v>241</v>
      </c>
      <c r="G148" s="215" t="s">
        <v>192</v>
      </c>
      <c r="H148" s="216">
        <v>157.33500000000001</v>
      </c>
      <c r="I148" s="217"/>
      <c r="J148" s="218">
        <f>ROUND(I148*H148,2)</f>
        <v>0</v>
      </c>
      <c r="K148" s="214" t="s">
        <v>167</v>
      </c>
      <c r="L148" s="44"/>
      <c r="M148" s="219" t="s">
        <v>19</v>
      </c>
      <c r="N148" s="220" t="s">
        <v>45</v>
      </c>
      <c r="O148" s="84"/>
      <c r="P148" s="221">
        <f>O148*H148</f>
        <v>0</v>
      </c>
      <c r="Q148" s="221">
        <v>4.0000000000000003E-05</v>
      </c>
      <c r="R148" s="221">
        <f>Q148*H148</f>
        <v>0.0062934000000000011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155</v>
      </c>
      <c r="AT148" s="223" t="s">
        <v>151</v>
      </c>
      <c r="AU148" s="223" t="s">
        <v>84</v>
      </c>
      <c r="AY148" s="17" t="s">
        <v>149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82</v>
      </c>
      <c r="BK148" s="224">
        <f>ROUND(I148*H148,2)</f>
        <v>0</v>
      </c>
      <c r="BL148" s="17" t="s">
        <v>155</v>
      </c>
      <c r="BM148" s="223" t="s">
        <v>242</v>
      </c>
    </row>
    <row r="149" s="2" customFormat="1">
      <c r="A149" s="38"/>
      <c r="B149" s="39"/>
      <c r="C149" s="40"/>
      <c r="D149" s="227" t="s">
        <v>169</v>
      </c>
      <c r="E149" s="40"/>
      <c r="F149" s="237" t="s">
        <v>243</v>
      </c>
      <c r="G149" s="40"/>
      <c r="H149" s="40"/>
      <c r="I149" s="238"/>
      <c r="J149" s="40"/>
      <c r="K149" s="40"/>
      <c r="L149" s="44"/>
      <c r="M149" s="239"/>
      <c r="N149" s="240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169</v>
      </c>
      <c r="AU149" s="17" t="s">
        <v>84</v>
      </c>
    </row>
    <row r="150" s="2" customFormat="1">
      <c r="A150" s="38"/>
      <c r="B150" s="39"/>
      <c r="C150" s="40"/>
      <c r="D150" s="241" t="s">
        <v>171</v>
      </c>
      <c r="E150" s="40"/>
      <c r="F150" s="242" t="s">
        <v>244</v>
      </c>
      <c r="G150" s="40"/>
      <c r="H150" s="40"/>
      <c r="I150" s="238"/>
      <c r="J150" s="40"/>
      <c r="K150" s="40"/>
      <c r="L150" s="44"/>
      <c r="M150" s="239"/>
      <c r="N150" s="240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171</v>
      </c>
      <c r="AU150" s="17" t="s">
        <v>84</v>
      </c>
    </row>
    <row r="151" s="2" customFormat="1" ht="24.15" customHeight="1">
      <c r="A151" s="38"/>
      <c r="B151" s="39"/>
      <c r="C151" s="212" t="s">
        <v>245</v>
      </c>
      <c r="D151" s="212" t="s">
        <v>151</v>
      </c>
      <c r="E151" s="213" t="s">
        <v>246</v>
      </c>
      <c r="F151" s="214" t="s">
        <v>247</v>
      </c>
      <c r="G151" s="215" t="s">
        <v>154</v>
      </c>
      <c r="H151" s="216">
        <v>1.446</v>
      </c>
      <c r="I151" s="217"/>
      <c r="J151" s="218">
        <f>ROUND(I151*H151,2)</f>
        <v>0</v>
      </c>
      <c r="K151" s="214" t="s">
        <v>167</v>
      </c>
      <c r="L151" s="44"/>
      <c r="M151" s="219" t="s">
        <v>19</v>
      </c>
      <c r="N151" s="220" t="s">
        <v>45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1.8</v>
      </c>
      <c r="T151" s="222">
        <f>S151*H151</f>
        <v>2.6027999999999998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155</v>
      </c>
      <c r="AT151" s="223" t="s">
        <v>151</v>
      </c>
      <c r="AU151" s="223" t="s">
        <v>84</v>
      </c>
      <c r="AY151" s="17" t="s">
        <v>149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82</v>
      </c>
      <c r="BK151" s="224">
        <f>ROUND(I151*H151,2)</f>
        <v>0</v>
      </c>
      <c r="BL151" s="17" t="s">
        <v>155</v>
      </c>
      <c r="BM151" s="223" t="s">
        <v>248</v>
      </c>
    </row>
    <row r="152" s="2" customFormat="1">
      <c r="A152" s="38"/>
      <c r="B152" s="39"/>
      <c r="C152" s="40"/>
      <c r="D152" s="227" t="s">
        <v>169</v>
      </c>
      <c r="E152" s="40"/>
      <c r="F152" s="237" t="s">
        <v>249</v>
      </c>
      <c r="G152" s="40"/>
      <c r="H152" s="40"/>
      <c r="I152" s="238"/>
      <c r="J152" s="40"/>
      <c r="K152" s="40"/>
      <c r="L152" s="44"/>
      <c r="M152" s="239"/>
      <c r="N152" s="240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84</v>
      </c>
    </row>
    <row r="153" s="2" customFormat="1">
      <c r="A153" s="38"/>
      <c r="B153" s="39"/>
      <c r="C153" s="40"/>
      <c r="D153" s="241" t="s">
        <v>171</v>
      </c>
      <c r="E153" s="40"/>
      <c r="F153" s="242" t="s">
        <v>250</v>
      </c>
      <c r="G153" s="40"/>
      <c r="H153" s="40"/>
      <c r="I153" s="238"/>
      <c r="J153" s="40"/>
      <c r="K153" s="40"/>
      <c r="L153" s="44"/>
      <c r="M153" s="239"/>
      <c r="N153" s="240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171</v>
      </c>
      <c r="AU153" s="17" t="s">
        <v>84</v>
      </c>
    </row>
    <row r="154" s="13" customFormat="1">
      <c r="A154" s="13"/>
      <c r="B154" s="225"/>
      <c r="C154" s="226"/>
      <c r="D154" s="227" t="s">
        <v>157</v>
      </c>
      <c r="E154" s="228" t="s">
        <v>19</v>
      </c>
      <c r="F154" s="229" t="s">
        <v>251</v>
      </c>
      <c r="G154" s="226"/>
      <c r="H154" s="230">
        <v>0.76600000000000001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157</v>
      </c>
      <c r="AU154" s="236" t="s">
        <v>84</v>
      </c>
      <c r="AV154" s="13" t="s">
        <v>84</v>
      </c>
      <c r="AW154" s="13" t="s">
        <v>35</v>
      </c>
      <c r="AX154" s="13" t="s">
        <v>74</v>
      </c>
      <c r="AY154" s="236" t="s">
        <v>149</v>
      </c>
    </row>
    <row r="155" s="13" customFormat="1">
      <c r="A155" s="13"/>
      <c r="B155" s="225"/>
      <c r="C155" s="226"/>
      <c r="D155" s="227" t="s">
        <v>157</v>
      </c>
      <c r="E155" s="228" t="s">
        <v>19</v>
      </c>
      <c r="F155" s="229" t="s">
        <v>252</v>
      </c>
      <c r="G155" s="226"/>
      <c r="H155" s="230">
        <v>0.68000000000000005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157</v>
      </c>
      <c r="AU155" s="236" t="s">
        <v>84</v>
      </c>
      <c r="AV155" s="13" t="s">
        <v>84</v>
      </c>
      <c r="AW155" s="13" t="s">
        <v>35</v>
      </c>
      <c r="AX155" s="13" t="s">
        <v>74</v>
      </c>
      <c r="AY155" s="236" t="s">
        <v>149</v>
      </c>
    </row>
    <row r="156" s="14" customFormat="1">
      <c r="A156" s="14"/>
      <c r="B156" s="243"/>
      <c r="C156" s="244"/>
      <c r="D156" s="227" t="s">
        <v>157</v>
      </c>
      <c r="E156" s="245" t="s">
        <v>19</v>
      </c>
      <c r="F156" s="246" t="s">
        <v>182</v>
      </c>
      <c r="G156" s="244"/>
      <c r="H156" s="247">
        <v>1.446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157</v>
      </c>
      <c r="AU156" s="253" t="s">
        <v>84</v>
      </c>
      <c r="AV156" s="14" t="s">
        <v>155</v>
      </c>
      <c r="AW156" s="14" t="s">
        <v>35</v>
      </c>
      <c r="AX156" s="14" t="s">
        <v>82</v>
      </c>
      <c r="AY156" s="253" t="s">
        <v>149</v>
      </c>
    </row>
    <row r="157" s="2" customFormat="1" ht="24.15" customHeight="1">
      <c r="A157" s="38"/>
      <c r="B157" s="39"/>
      <c r="C157" s="212" t="s">
        <v>253</v>
      </c>
      <c r="D157" s="212" t="s">
        <v>151</v>
      </c>
      <c r="E157" s="213" t="s">
        <v>254</v>
      </c>
      <c r="F157" s="214" t="s">
        <v>255</v>
      </c>
      <c r="G157" s="215" t="s">
        <v>192</v>
      </c>
      <c r="H157" s="216">
        <v>5.04</v>
      </c>
      <c r="I157" s="217"/>
      <c r="J157" s="218">
        <f>ROUND(I157*H157,2)</f>
        <v>0</v>
      </c>
      <c r="K157" s="214" t="s">
        <v>167</v>
      </c>
      <c r="L157" s="44"/>
      <c r="M157" s="219" t="s">
        <v>19</v>
      </c>
      <c r="N157" s="220" t="s">
        <v>45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0.055</v>
      </c>
      <c r="T157" s="222">
        <f>S157*H157</f>
        <v>0.2772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155</v>
      </c>
      <c r="AT157" s="223" t="s">
        <v>151</v>
      </c>
      <c r="AU157" s="223" t="s">
        <v>84</v>
      </c>
      <c r="AY157" s="17" t="s">
        <v>149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82</v>
      </c>
      <c r="BK157" s="224">
        <f>ROUND(I157*H157,2)</f>
        <v>0</v>
      </c>
      <c r="BL157" s="17" t="s">
        <v>155</v>
      </c>
      <c r="BM157" s="223" t="s">
        <v>256</v>
      </c>
    </row>
    <row r="158" s="2" customFormat="1">
      <c r="A158" s="38"/>
      <c r="B158" s="39"/>
      <c r="C158" s="40"/>
      <c r="D158" s="227" t="s">
        <v>169</v>
      </c>
      <c r="E158" s="40"/>
      <c r="F158" s="237" t="s">
        <v>257</v>
      </c>
      <c r="G158" s="40"/>
      <c r="H158" s="40"/>
      <c r="I158" s="238"/>
      <c r="J158" s="40"/>
      <c r="K158" s="40"/>
      <c r="L158" s="44"/>
      <c r="M158" s="239"/>
      <c r="N158" s="240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84</v>
      </c>
    </row>
    <row r="159" s="2" customFormat="1">
      <c r="A159" s="38"/>
      <c r="B159" s="39"/>
      <c r="C159" s="40"/>
      <c r="D159" s="241" t="s">
        <v>171</v>
      </c>
      <c r="E159" s="40"/>
      <c r="F159" s="242" t="s">
        <v>258</v>
      </c>
      <c r="G159" s="40"/>
      <c r="H159" s="40"/>
      <c r="I159" s="238"/>
      <c r="J159" s="40"/>
      <c r="K159" s="40"/>
      <c r="L159" s="44"/>
      <c r="M159" s="239"/>
      <c r="N159" s="240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171</v>
      </c>
      <c r="AU159" s="17" t="s">
        <v>84</v>
      </c>
    </row>
    <row r="160" s="13" customFormat="1">
      <c r="A160" s="13"/>
      <c r="B160" s="225"/>
      <c r="C160" s="226"/>
      <c r="D160" s="227" t="s">
        <v>157</v>
      </c>
      <c r="E160" s="228" t="s">
        <v>19</v>
      </c>
      <c r="F160" s="229" t="s">
        <v>259</v>
      </c>
      <c r="G160" s="226"/>
      <c r="H160" s="230">
        <v>5.04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157</v>
      </c>
      <c r="AU160" s="236" t="s">
        <v>84</v>
      </c>
      <c r="AV160" s="13" t="s">
        <v>84</v>
      </c>
      <c r="AW160" s="13" t="s">
        <v>35</v>
      </c>
      <c r="AX160" s="13" t="s">
        <v>82</v>
      </c>
      <c r="AY160" s="236" t="s">
        <v>149</v>
      </c>
    </row>
    <row r="161" s="2" customFormat="1" ht="24.15" customHeight="1">
      <c r="A161" s="38"/>
      <c r="B161" s="39"/>
      <c r="C161" s="212" t="s">
        <v>8</v>
      </c>
      <c r="D161" s="212" t="s">
        <v>151</v>
      </c>
      <c r="E161" s="213" t="s">
        <v>260</v>
      </c>
      <c r="F161" s="214" t="s">
        <v>261</v>
      </c>
      <c r="G161" s="215" t="s">
        <v>192</v>
      </c>
      <c r="H161" s="216">
        <v>3.2149999999999999</v>
      </c>
      <c r="I161" s="217"/>
      <c r="J161" s="218">
        <f>ROUND(I161*H161,2)</f>
        <v>0</v>
      </c>
      <c r="K161" s="214" t="s">
        <v>167</v>
      </c>
      <c r="L161" s="44"/>
      <c r="M161" s="219" t="s">
        <v>19</v>
      </c>
      <c r="N161" s="220" t="s">
        <v>45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0.183</v>
      </c>
      <c r="T161" s="222">
        <f>S161*H161</f>
        <v>0.58834500000000001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155</v>
      </c>
      <c r="AT161" s="223" t="s">
        <v>151</v>
      </c>
      <c r="AU161" s="223" t="s">
        <v>84</v>
      </c>
      <c r="AY161" s="17" t="s">
        <v>149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82</v>
      </c>
      <c r="BK161" s="224">
        <f>ROUND(I161*H161,2)</f>
        <v>0</v>
      </c>
      <c r="BL161" s="17" t="s">
        <v>155</v>
      </c>
      <c r="BM161" s="223" t="s">
        <v>262</v>
      </c>
    </row>
    <row r="162" s="2" customFormat="1">
      <c r="A162" s="38"/>
      <c r="B162" s="39"/>
      <c r="C162" s="40"/>
      <c r="D162" s="227" t="s">
        <v>169</v>
      </c>
      <c r="E162" s="40"/>
      <c r="F162" s="237" t="s">
        <v>263</v>
      </c>
      <c r="G162" s="40"/>
      <c r="H162" s="40"/>
      <c r="I162" s="238"/>
      <c r="J162" s="40"/>
      <c r="K162" s="40"/>
      <c r="L162" s="44"/>
      <c r="M162" s="239"/>
      <c r="N162" s="240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84</v>
      </c>
    </row>
    <row r="163" s="2" customFormat="1">
      <c r="A163" s="38"/>
      <c r="B163" s="39"/>
      <c r="C163" s="40"/>
      <c r="D163" s="241" t="s">
        <v>171</v>
      </c>
      <c r="E163" s="40"/>
      <c r="F163" s="242" t="s">
        <v>264</v>
      </c>
      <c r="G163" s="40"/>
      <c r="H163" s="40"/>
      <c r="I163" s="238"/>
      <c r="J163" s="40"/>
      <c r="K163" s="40"/>
      <c r="L163" s="44"/>
      <c r="M163" s="239"/>
      <c r="N163" s="240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171</v>
      </c>
      <c r="AU163" s="17" t="s">
        <v>84</v>
      </c>
    </row>
    <row r="164" s="13" customFormat="1">
      <c r="A164" s="13"/>
      <c r="B164" s="225"/>
      <c r="C164" s="226"/>
      <c r="D164" s="227" t="s">
        <v>157</v>
      </c>
      <c r="E164" s="228" t="s">
        <v>19</v>
      </c>
      <c r="F164" s="229" t="s">
        <v>265</v>
      </c>
      <c r="G164" s="226"/>
      <c r="H164" s="230">
        <v>1.7030000000000001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157</v>
      </c>
      <c r="AU164" s="236" t="s">
        <v>84</v>
      </c>
      <c r="AV164" s="13" t="s">
        <v>84</v>
      </c>
      <c r="AW164" s="13" t="s">
        <v>35</v>
      </c>
      <c r="AX164" s="13" t="s">
        <v>74</v>
      </c>
      <c r="AY164" s="236" t="s">
        <v>149</v>
      </c>
    </row>
    <row r="165" s="13" customFormat="1">
      <c r="A165" s="13"/>
      <c r="B165" s="225"/>
      <c r="C165" s="226"/>
      <c r="D165" s="227" t="s">
        <v>157</v>
      </c>
      <c r="E165" s="228" t="s">
        <v>19</v>
      </c>
      <c r="F165" s="229" t="s">
        <v>266</v>
      </c>
      <c r="G165" s="226"/>
      <c r="H165" s="230">
        <v>1.512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157</v>
      </c>
      <c r="AU165" s="236" t="s">
        <v>84</v>
      </c>
      <c r="AV165" s="13" t="s">
        <v>84</v>
      </c>
      <c r="AW165" s="13" t="s">
        <v>35</v>
      </c>
      <c r="AX165" s="13" t="s">
        <v>74</v>
      </c>
      <c r="AY165" s="236" t="s">
        <v>149</v>
      </c>
    </row>
    <row r="166" s="14" customFormat="1">
      <c r="A166" s="14"/>
      <c r="B166" s="243"/>
      <c r="C166" s="244"/>
      <c r="D166" s="227" t="s">
        <v>157</v>
      </c>
      <c r="E166" s="245" t="s">
        <v>19</v>
      </c>
      <c r="F166" s="246" t="s">
        <v>182</v>
      </c>
      <c r="G166" s="244"/>
      <c r="H166" s="247">
        <v>3.2149999999999999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157</v>
      </c>
      <c r="AU166" s="253" t="s">
        <v>84</v>
      </c>
      <c r="AV166" s="14" t="s">
        <v>155</v>
      </c>
      <c r="AW166" s="14" t="s">
        <v>35</v>
      </c>
      <c r="AX166" s="14" t="s">
        <v>82</v>
      </c>
      <c r="AY166" s="253" t="s">
        <v>149</v>
      </c>
    </row>
    <row r="167" s="2" customFormat="1" ht="24.15" customHeight="1">
      <c r="A167" s="38"/>
      <c r="B167" s="39"/>
      <c r="C167" s="212" t="s">
        <v>267</v>
      </c>
      <c r="D167" s="212" t="s">
        <v>151</v>
      </c>
      <c r="E167" s="213" t="s">
        <v>268</v>
      </c>
      <c r="F167" s="214" t="s">
        <v>269</v>
      </c>
      <c r="G167" s="215" t="s">
        <v>270</v>
      </c>
      <c r="H167" s="216">
        <v>1.3</v>
      </c>
      <c r="I167" s="217"/>
      <c r="J167" s="218">
        <f>ROUND(I167*H167,2)</f>
        <v>0</v>
      </c>
      <c r="K167" s="214" t="s">
        <v>167</v>
      </c>
      <c r="L167" s="44"/>
      <c r="M167" s="219" t="s">
        <v>19</v>
      </c>
      <c r="N167" s="220" t="s">
        <v>45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0.081000000000000003</v>
      </c>
      <c r="T167" s="222">
        <f>S167*H167</f>
        <v>0.10530000000000001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155</v>
      </c>
      <c r="AT167" s="223" t="s">
        <v>151</v>
      </c>
      <c r="AU167" s="223" t="s">
        <v>84</v>
      </c>
      <c r="AY167" s="17" t="s">
        <v>149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82</v>
      </c>
      <c r="BK167" s="224">
        <f>ROUND(I167*H167,2)</f>
        <v>0</v>
      </c>
      <c r="BL167" s="17" t="s">
        <v>155</v>
      </c>
      <c r="BM167" s="223" t="s">
        <v>271</v>
      </c>
    </row>
    <row r="168" s="2" customFormat="1">
      <c r="A168" s="38"/>
      <c r="B168" s="39"/>
      <c r="C168" s="40"/>
      <c r="D168" s="227" t="s">
        <v>169</v>
      </c>
      <c r="E168" s="40"/>
      <c r="F168" s="237" t="s">
        <v>272</v>
      </c>
      <c r="G168" s="40"/>
      <c r="H168" s="40"/>
      <c r="I168" s="238"/>
      <c r="J168" s="40"/>
      <c r="K168" s="40"/>
      <c r="L168" s="44"/>
      <c r="M168" s="239"/>
      <c r="N168" s="240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169</v>
      </c>
      <c r="AU168" s="17" t="s">
        <v>84</v>
      </c>
    </row>
    <row r="169" s="2" customFormat="1">
      <c r="A169" s="38"/>
      <c r="B169" s="39"/>
      <c r="C169" s="40"/>
      <c r="D169" s="241" t="s">
        <v>171</v>
      </c>
      <c r="E169" s="40"/>
      <c r="F169" s="242" t="s">
        <v>273</v>
      </c>
      <c r="G169" s="40"/>
      <c r="H169" s="40"/>
      <c r="I169" s="238"/>
      <c r="J169" s="40"/>
      <c r="K169" s="40"/>
      <c r="L169" s="44"/>
      <c r="M169" s="239"/>
      <c r="N169" s="240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171</v>
      </c>
      <c r="AU169" s="17" t="s">
        <v>84</v>
      </c>
    </row>
    <row r="170" s="2" customFormat="1" ht="24.15" customHeight="1">
      <c r="A170" s="38"/>
      <c r="B170" s="39"/>
      <c r="C170" s="212" t="s">
        <v>274</v>
      </c>
      <c r="D170" s="212" t="s">
        <v>151</v>
      </c>
      <c r="E170" s="213" t="s">
        <v>275</v>
      </c>
      <c r="F170" s="214" t="s">
        <v>276</v>
      </c>
      <c r="G170" s="215" t="s">
        <v>270</v>
      </c>
      <c r="H170" s="216">
        <v>2.6000000000000001</v>
      </c>
      <c r="I170" s="217"/>
      <c r="J170" s="218">
        <f>ROUND(I170*H170,2)</f>
        <v>0</v>
      </c>
      <c r="K170" s="214" t="s">
        <v>167</v>
      </c>
      <c r="L170" s="44"/>
      <c r="M170" s="219" t="s">
        <v>19</v>
      </c>
      <c r="N170" s="220" t="s">
        <v>45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0.040000000000000001</v>
      </c>
      <c r="T170" s="222">
        <f>S170*H170</f>
        <v>0.10400000000000001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155</v>
      </c>
      <c r="AT170" s="223" t="s">
        <v>151</v>
      </c>
      <c r="AU170" s="223" t="s">
        <v>84</v>
      </c>
      <c r="AY170" s="17" t="s">
        <v>149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82</v>
      </c>
      <c r="BK170" s="224">
        <f>ROUND(I170*H170,2)</f>
        <v>0</v>
      </c>
      <c r="BL170" s="17" t="s">
        <v>155</v>
      </c>
      <c r="BM170" s="223" t="s">
        <v>277</v>
      </c>
    </row>
    <row r="171" s="2" customFormat="1">
      <c r="A171" s="38"/>
      <c r="B171" s="39"/>
      <c r="C171" s="40"/>
      <c r="D171" s="227" t="s">
        <v>169</v>
      </c>
      <c r="E171" s="40"/>
      <c r="F171" s="237" t="s">
        <v>278</v>
      </c>
      <c r="G171" s="40"/>
      <c r="H171" s="40"/>
      <c r="I171" s="238"/>
      <c r="J171" s="40"/>
      <c r="K171" s="40"/>
      <c r="L171" s="44"/>
      <c r="M171" s="239"/>
      <c r="N171" s="240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169</v>
      </c>
      <c r="AU171" s="17" t="s">
        <v>84</v>
      </c>
    </row>
    <row r="172" s="2" customFormat="1">
      <c r="A172" s="38"/>
      <c r="B172" s="39"/>
      <c r="C172" s="40"/>
      <c r="D172" s="241" t="s">
        <v>171</v>
      </c>
      <c r="E172" s="40"/>
      <c r="F172" s="242" t="s">
        <v>279</v>
      </c>
      <c r="G172" s="40"/>
      <c r="H172" s="40"/>
      <c r="I172" s="238"/>
      <c r="J172" s="40"/>
      <c r="K172" s="40"/>
      <c r="L172" s="44"/>
      <c r="M172" s="239"/>
      <c r="N172" s="240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171</v>
      </c>
      <c r="AU172" s="17" t="s">
        <v>84</v>
      </c>
    </row>
    <row r="173" s="13" customFormat="1">
      <c r="A173" s="13"/>
      <c r="B173" s="225"/>
      <c r="C173" s="226"/>
      <c r="D173" s="227" t="s">
        <v>157</v>
      </c>
      <c r="E173" s="228" t="s">
        <v>19</v>
      </c>
      <c r="F173" s="229" t="s">
        <v>280</v>
      </c>
      <c r="G173" s="226"/>
      <c r="H173" s="230">
        <v>2.6000000000000001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157</v>
      </c>
      <c r="AU173" s="236" t="s">
        <v>84</v>
      </c>
      <c r="AV173" s="13" t="s">
        <v>84</v>
      </c>
      <c r="AW173" s="13" t="s">
        <v>35</v>
      </c>
      <c r="AX173" s="13" t="s">
        <v>82</v>
      </c>
      <c r="AY173" s="236" t="s">
        <v>149</v>
      </c>
    </row>
    <row r="174" s="2" customFormat="1" ht="24.15" customHeight="1">
      <c r="A174" s="38"/>
      <c r="B174" s="39"/>
      <c r="C174" s="212" t="s">
        <v>281</v>
      </c>
      <c r="D174" s="212" t="s">
        <v>151</v>
      </c>
      <c r="E174" s="213" t="s">
        <v>282</v>
      </c>
      <c r="F174" s="214" t="s">
        <v>283</v>
      </c>
      <c r="G174" s="215" t="s">
        <v>270</v>
      </c>
      <c r="H174" s="216">
        <v>25</v>
      </c>
      <c r="I174" s="217"/>
      <c r="J174" s="218">
        <f>ROUND(I174*H174,2)</f>
        <v>0</v>
      </c>
      <c r="K174" s="214" t="s">
        <v>167</v>
      </c>
      <c r="L174" s="44"/>
      <c r="M174" s="219" t="s">
        <v>19</v>
      </c>
      <c r="N174" s="220" t="s">
        <v>45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0.033000000000000002</v>
      </c>
      <c r="T174" s="222">
        <f>S174*H174</f>
        <v>0.82500000000000007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155</v>
      </c>
      <c r="AT174" s="223" t="s">
        <v>151</v>
      </c>
      <c r="AU174" s="223" t="s">
        <v>84</v>
      </c>
      <c r="AY174" s="17" t="s">
        <v>149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82</v>
      </c>
      <c r="BK174" s="224">
        <f>ROUND(I174*H174,2)</f>
        <v>0</v>
      </c>
      <c r="BL174" s="17" t="s">
        <v>155</v>
      </c>
      <c r="BM174" s="223" t="s">
        <v>284</v>
      </c>
    </row>
    <row r="175" s="2" customFormat="1">
      <c r="A175" s="38"/>
      <c r="B175" s="39"/>
      <c r="C175" s="40"/>
      <c r="D175" s="227" t="s">
        <v>169</v>
      </c>
      <c r="E175" s="40"/>
      <c r="F175" s="237" t="s">
        <v>285</v>
      </c>
      <c r="G175" s="40"/>
      <c r="H175" s="40"/>
      <c r="I175" s="238"/>
      <c r="J175" s="40"/>
      <c r="K175" s="40"/>
      <c r="L175" s="44"/>
      <c r="M175" s="239"/>
      <c r="N175" s="240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169</v>
      </c>
      <c r="AU175" s="17" t="s">
        <v>84</v>
      </c>
    </row>
    <row r="176" s="2" customFormat="1">
      <c r="A176" s="38"/>
      <c r="B176" s="39"/>
      <c r="C176" s="40"/>
      <c r="D176" s="241" t="s">
        <v>171</v>
      </c>
      <c r="E176" s="40"/>
      <c r="F176" s="242" t="s">
        <v>286</v>
      </c>
      <c r="G176" s="40"/>
      <c r="H176" s="40"/>
      <c r="I176" s="238"/>
      <c r="J176" s="40"/>
      <c r="K176" s="40"/>
      <c r="L176" s="44"/>
      <c r="M176" s="239"/>
      <c r="N176" s="240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171</v>
      </c>
      <c r="AU176" s="17" t="s">
        <v>84</v>
      </c>
    </row>
    <row r="177" s="13" customFormat="1">
      <c r="A177" s="13"/>
      <c r="B177" s="225"/>
      <c r="C177" s="226"/>
      <c r="D177" s="227" t="s">
        <v>157</v>
      </c>
      <c r="E177" s="228" t="s">
        <v>19</v>
      </c>
      <c r="F177" s="229" t="s">
        <v>287</v>
      </c>
      <c r="G177" s="226"/>
      <c r="H177" s="230">
        <v>25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157</v>
      </c>
      <c r="AU177" s="236" t="s">
        <v>84</v>
      </c>
      <c r="AV177" s="13" t="s">
        <v>84</v>
      </c>
      <c r="AW177" s="13" t="s">
        <v>35</v>
      </c>
      <c r="AX177" s="13" t="s">
        <v>82</v>
      </c>
      <c r="AY177" s="236" t="s">
        <v>149</v>
      </c>
    </row>
    <row r="178" s="2" customFormat="1" ht="24.15" customHeight="1">
      <c r="A178" s="38"/>
      <c r="B178" s="39"/>
      <c r="C178" s="212" t="s">
        <v>288</v>
      </c>
      <c r="D178" s="212" t="s">
        <v>151</v>
      </c>
      <c r="E178" s="213" t="s">
        <v>289</v>
      </c>
      <c r="F178" s="214" t="s">
        <v>290</v>
      </c>
      <c r="G178" s="215" t="s">
        <v>270</v>
      </c>
      <c r="H178" s="216">
        <v>1.8</v>
      </c>
      <c r="I178" s="217"/>
      <c r="J178" s="218">
        <f>ROUND(I178*H178,2)</f>
        <v>0</v>
      </c>
      <c r="K178" s="214" t="s">
        <v>167</v>
      </c>
      <c r="L178" s="44"/>
      <c r="M178" s="219" t="s">
        <v>19</v>
      </c>
      <c r="N178" s="220" t="s">
        <v>45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0.16500000000000001</v>
      </c>
      <c r="T178" s="222">
        <f>S178*H178</f>
        <v>0.29700000000000004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155</v>
      </c>
      <c r="AT178" s="223" t="s">
        <v>151</v>
      </c>
      <c r="AU178" s="223" t="s">
        <v>84</v>
      </c>
      <c r="AY178" s="17" t="s">
        <v>149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82</v>
      </c>
      <c r="BK178" s="224">
        <f>ROUND(I178*H178,2)</f>
        <v>0</v>
      </c>
      <c r="BL178" s="17" t="s">
        <v>155</v>
      </c>
      <c r="BM178" s="223" t="s">
        <v>291</v>
      </c>
    </row>
    <row r="179" s="2" customFormat="1">
      <c r="A179" s="38"/>
      <c r="B179" s="39"/>
      <c r="C179" s="40"/>
      <c r="D179" s="227" t="s">
        <v>169</v>
      </c>
      <c r="E179" s="40"/>
      <c r="F179" s="237" t="s">
        <v>292</v>
      </c>
      <c r="G179" s="40"/>
      <c r="H179" s="40"/>
      <c r="I179" s="238"/>
      <c r="J179" s="40"/>
      <c r="K179" s="40"/>
      <c r="L179" s="44"/>
      <c r="M179" s="239"/>
      <c r="N179" s="240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169</v>
      </c>
      <c r="AU179" s="17" t="s">
        <v>84</v>
      </c>
    </row>
    <row r="180" s="2" customFormat="1">
      <c r="A180" s="38"/>
      <c r="B180" s="39"/>
      <c r="C180" s="40"/>
      <c r="D180" s="241" t="s">
        <v>171</v>
      </c>
      <c r="E180" s="40"/>
      <c r="F180" s="242" t="s">
        <v>293</v>
      </c>
      <c r="G180" s="40"/>
      <c r="H180" s="40"/>
      <c r="I180" s="238"/>
      <c r="J180" s="40"/>
      <c r="K180" s="40"/>
      <c r="L180" s="44"/>
      <c r="M180" s="239"/>
      <c r="N180" s="240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171</v>
      </c>
      <c r="AU180" s="17" t="s">
        <v>84</v>
      </c>
    </row>
    <row r="181" s="13" customFormat="1">
      <c r="A181" s="13"/>
      <c r="B181" s="225"/>
      <c r="C181" s="226"/>
      <c r="D181" s="227" t="s">
        <v>157</v>
      </c>
      <c r="E181" s="228" t="s">
        <v>19</v>
      </c>
      <c r="F181" s="229" t="s">
        <v>294</v>
      </c>
      <c r="G181" s="226"/>
      <c r="H181" s="230">
        <v>1.8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157</v>
      </c>
      <c r="AU181" s="236" t="s">
        <v>84</v>
      </c>
      <c r="AV181" s="13" t="s">
        <v>84</v>
      </c>
      <c r="AW181" s="13" t="s">
        <v>35</v>
      </c>
      <c r="AX181" s="13" t="s">
        <v>82</v>
      </c>
      <c r="AY181" s="236" t="s">
        <v>149</v>
      </c>
    </row>
    <row r="182" s="2" customFormat="1" ht="24.15" customHeight="1">
      <c r="A182" s="38"/>
      <c r="B182" s="39"/>
      <c r="C182" s="212" t="s">
        <v>295</v>
      </c>
      <c r="D182" s="212" t="s">
        <v>151</v>
      </c>
      <c r="E182" s="213" t="s">
        <v>296</v>
      </c>
      <c r="F182" s="214" t="s">
        <v>297</v>
      </c>
      <c r="G182" s="215" t="s">
        <v>270</v>
      </c>
      <c r="H182" s="216">
        <v>6</v>
      </c>
      <c r="I182" s="217"/>
      <c r="J182" s="218">
        <f>ROUND(I182*H182,2)</f>
        <v>0</v>
      </c>
      <c r="K182" s="214" t="s">
        <v>167</v>
      </c>
      <c r="L182" s="44"/>
      <c r="M182" s="219" t="s">
        <v>19</v>
      </c>
      <c r="N182" s="220" t="s">
        <v>45</v>
      </c>
      <c r="O182" s="84"/>
      <c r="P182" s="221">
        <f>O182*H182</f>
        <v>0</v>
      </c>
      <c r="Q182" s="221">
        <v>0.01804</v>
      </c>
      <c r="R182" s="221">
        <f>Q182*H182</f>
        <v>0.10824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155</v>
      </c>
      <c r="AT182" s="223" t="s">
        <v>151</v>
      </c>
      <c r="AU182" s="223" t="s">
        <v>84</v>
      </c>
      <c r="AY182" s="17" t="s">
        <v>149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82</v>
      </c>
      <c r="BK182" s="224">
        <f>ROUND(I182*H182,2)</f>
        <v>0</v>
      </c>
      <c r="BL182" s="17" t="s">
        <v>155</v>
      </c>
      <c r="BM182" s="223" t="s">
        <v>298</v>
      </c>
    </row>
    <row r="183" s="2" customFormat="1">
      <c r="A183" s="38"/>
      <c r="B183" s="39"/>
      <c r="C183" s="40"/>
      <c r="D183" s="227" t="s">
        <v>169</v>
      </c>
      <c r="E183" s="40"/>
      <c r="F183" s="237" t="s">
        <v>299</v>
      </c>
      <c r="G183" s="40"/>
      <c r="H183" s="40"/>
      <c r="I183" s="238"/>
      <c r="J183" s="40"/>
      <c r="K183" s="40"/>
      <c r="L183" s="44"/>
      <c r="M183" s="239"/>
      <c r="N183" s="240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169</v>
      </c>
      <c r="AU183" s="17" t="s">
        <v>84</v>
      </c>
    </row>
    <row r="184" s="2" customFormat="1">
      <c r="A184" s="38"/>
      <c r="B184" s="39"/>
      <c r="C184" s="40"/>
      <c r="D184" s="241" t="s">
        <v>171</v>
      </c>
      <c r="E184" s="40"/>
      <c r="F184" s="242" t="s">
        <v>300</v>
      </c>
      <c r="G184" s="40"/>
      <c r="H184" s="40"/>
      <c r="I184" s="238"/>
      <c r="J184" s="40"/>
      <c r="K184" s="40"/>
      <c r="L184" s="44"/>
      <c r="M184" s="239"/>
      <c r="N184" s="240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171</v>
      </c>
      <c r="AU184" s="17" t="s">
        <v>84</v>
      </c>
    </row>
    <row r="185" s="12" customFormat="1" ht="22.8" customHeight="1">
      <c r="A185" s="12"/>
      <c r="B185" s="196"/>
      <c r="C185" s="197"/>
      <c r="D185" s="198" t="s">
        <v>73</v>
      </c>
      <c r="E185" s="210" t="s">
        <v>301</v>
      </c>
      <c r="F185" s="210" t="s">
        <v>302</v>
      </c>
      <c r="G185" s="197"/>
      <c r="H185" s="197"/>
      <c r="I185" s="200"/>
      <c r="J185" s="211">
        <f>BK185</f>
        <v>0</v>
      </c>
      <c r="K185" s="197"/>
      <c r="L185" s="202"/>
      <c r="M185" s="203"/>
      <c r="N185" s="204"/>
      <c r="O185" s="204"/>
      <c r="P185" s="205">
        <f>SUM(P186:P202)</f>
        <v>0</v>
      </c>
      <c r="Q185" s="204"/>
      <c r="R185" s="205">
        <f>SUM(R186:R202)</f>
        <v>0</v>
      </c>
      <c r="S185" s="204"/>
      <c r="T185" s="206">
        <f>SUM(T186:T202)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7" t="s">
        <v>82</v>
      </c>
      <c r="AT185" s="208" t="s">
        <v>73</v>
      </c>
      <c r="AU185" s="208" t="s">
        <v>82</v>
      </c>
      <c r="AY185" s="207" t="s">
        <v>149</v>
      </c>
      <c r="BK185" s="209">
        <f>SUM(BK186:BK202)</f>
        <v>0</v>
      </c>
    </row>
    <row r="186" s="2" customFormat="1" ht="24.15" customHeight="1">
      <c r="A186" s="38"/>
      <c r="B186" s="39"/>
      <c r="C186" s="212" t="s">
        <v>7</v>
      </c>
      <c r="D186" s="212" t="s">
        <v>151</v>
      </c>
      <c r="E186" s="213" t="s">
        <v>303</v>
      </c>
      <c r="F186" s="214" t="s">
        <v>304</v>
      </c>
      <c r="G186" s="215" t="s">
        <v>176</v>
      </c>
      <c r="H186" s="216">
        <v>21.172999999999998</v>
      </c>
      <c r="I186" s="217"/>
      <c r="J186" s="218">
        <f>ROUND(I186*H186,2)</f>
        <v>0</v>
      </c>
      <c r="K186" s="214" t="s">
        <v>167</v>
      </c>
      <c r="L186" s="44"/>
      <c r="M186" s="219" t="s">
        <v>19</v>
      </c>
      <c r="N186" s="220" t="s">
        <v>45</v>
      </c>
      <c r="O186" s="84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155</v>
      </c>
      <c r="AT186" s="223" t="s">
        <v>151</v>
      </c>
      <c r="AU186" s="223" t="s">
        <v>84</v>
      </c>
      <c r="AY186" s="17" t="s">
        <v>149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82</v>
      </c>
      <c r="BK186" s="224">
        <f>ROUND(I186*H186,2)</f>
        <v>0</v>
      </c>
      <c r="BL186" s="17" t="s">
        <v>155</v>
      </c>
      <c r="BM186" s="223" t="s">
        <v>305</v>
      </c>
    </row>
    <row r="187" s="2" customFormat="1">
      <c r="A187" s="38"/>
      <c r="B187" s="39"/>
      <c r="C187" s="40"/>
      <c r="D187" s="227" t="s">
        <v>169</v>
      </c>
      <c r="E187" s="40"/>
      <c r="F187" s="237" t="s">
        <v>306</v>
      </c>
      <c r="G187" s="40"/>
      <c r="H187" s="40"/>
      <c r="I187" s="238"/>
      <c r="J187" s="40"/>
      <c r="K187" s="40"/>
      <c r="L187" s="44"/>
      <c r="M187" s="239"/>
      <c r="N187" s="240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169</v>
      </c>
      <c r="AU187" s="17" t="s">
        <v>84</v>
      </c>
    </row>
    <row r="188" s="2" customFormat="1">
      <c r="A188" s="38"/>
      <c r="B188" s="39"/>
      <c r="C188" s="40"/>
      <c r="D188" s="241" t="s">
        <v>171</v>
      </c>
      <c r="E188" s="40"/>
      <c r="F188" s="242" t="s">
        <v>307</v>
      </c>
      <c r="G188" s="40"/>
      <c r="H188" s="40"/>
      <c r="I188" s="238"/>
      <c r="J188" s="40"/>
      <c r="K188" s="40"/>
      <c r="L188" s="44"/>
      <c r="M188" s="239"/>
      <c r="N188" s="240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171</v>
      </c>
      <c r="AU188" s="17" t="s">
        <v>84</v>
      </c>
    </row>
    <row r="189" s="2" customFormat="1" ht="24.15" customHeight="1">
      <c r="A189" s="38"/>
      <c r="B189" s="39"/>
      <c r="C189" s="212" t="s">
        <v>308</v>
      </c>
      <c r="D189" s="212" t="s">
        <v>151</v>
      </c>
      <c r="E189" s="213" t="s">
        <v>309</v>
      </c>
      <c r="F189" s="214" t="s">
        <v>310</v>
      </c>
      <c r="G189" s="215" t="s">
        <v>176</v>
      </c>
      <c r="H189" s="216">
        <v>21.172999999999998</v>
      </c>
      <c r="I189" s="217"/>
      <c r="J189" s="218">
        <f>ROUND(I189*H189,2)</f>
        <v>0</v>
      </c>
      <c r="K189" s="214" t="s">
        <v>167</v>
      </c>
      <c r="L189" s="44"/>
      <c r="M189" s="219" t="s">
        <v>19</v>
      </c>
      <c r="N189" s="220" t="s">
        <v>45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155</v>
      </c>
      <c r="AT189" s="223" t="s">
        <v>151</v>
      </c>
      <c r="AU189" s="223" t="s">
        <v>84</v>
      </c>
      <c r="AY189" s="17" t="s">
        <v>149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82</v>
      </c>
      <c r="BK189" s="224">
        <f>ROUND(I189*H189,2)</f>
        <v>0</v>
      </c>
      <c r="BL189" s="17" t="s">
        <v>155</v>
      </c>
      <c r="BM189" s="223" t="s">
        <v>311</v>
      </c>
    </row>
    <row r="190" s="2" customFormat="1">
      <c r="A190" s="38"/>
      <c r="B190" s="39"/>
      <c r="C190" s="40"/>
      <c r="D190" s="227" t="s">
        <v>169</v>
      </c>
      <c r="E190" s="40"/>
      <c r="F190" s="237" t="s">
        <v>312</v>
      </c>
      <c r="G190" s="40"/>
      <c r="H190" s="40"/>
      <c r="I190" s="238"/>
      <c r="J190" s="40"/>
      <c r="K190" s="40"/>
      <c r="L190" s="44"/>
      <c r="M190" s="239"/>
      <c r="N190" s="240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169</v>
      </c>
      <c r="AU190" s="17" t="s">
        <v>84</v>
      </c>
    </row>
    <row r="191" s="2" customFormat="1">
      <c r="A191" s="38"/>
      <c r="B191" s="39"/>
      <c r="C191" s="40"/>
      <c r="D191" s="241" t="s">
        <v>171</v>
      </c>
      <c r="E191" s="40"/>
      <c r="F191" s="242" t="s">
        <v>313</v>
      </c>
      <c r="G191" s="40"/>
      <c r="H191" s="40"/>
      <c r="I191" s="238"/>
      <c r="J191" s="40"/>
      <c r="K191" s="40"/>
      <c r="L191" s="44"/>
      <c r="M191" s="239"/>
      <c r="N191" s="240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171</v>
      </c>
      <c r="AU191" s="17" t="s">
        <v>84</v>
      </c>
    </row>
    <row r="192" s="2" customFormat="1" ht="24.15" customHeight="1">
      <c r="A192" s="38"/>
      <c r="B192" s="39"/>
      <c r="C192" s="212" t="s">
        <v>314</v>
      </c>
      <c r="D192" s="212" t="s">
        <v>151</v>
      </c>
      <c r="E192" s="213" t="s">
        <v>315</v>
      </c>
      <c r="F192" s="214" t="s">
        <v>316</v>
      </c>
      <c r="G192" s="215" t="s">
        <v>176</v>
      </c>
      <c r="H192" s="216">
        <v>296.42200000000003</v>
      </c>
      <c r="I192" s="217"/>
      <c r="J192" s="218">
        <f>ROUND(I192*H192,2)</f>
        <v>0</v>
      </c>
      <c r="K192" s="214" t="s">
        <v>167</v>
      </c>
      <c r="L192" s="44"/>
      <c r="M192" s="219" t="s">
        <v>19</v>
      </c>
      <c r="N192" s="220" t="s">
        <v>45</v>
      </c>
      <c r="O192" s="84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155</v>
      </c>
      <c r="AT192" s="223" t="s">
        <v>151</v>
      </c>
      <c r="AU192" s="223" t="s">
        <v>84</v>
      </c>
      <c r="AY192" s="17" t="s">
        <v>149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82</v>
      </c>
      <c r="BK192" s="224">
        <f>ROUND(I192*H192,2)</f>
        <v>0</v>
      </c>
      <c r="BL192" s="17" t="s">
        <v>155</v>
      </c>
      <c r="BM192" s="223" t="s">
        <v>317</v>
      </c>
    </row>
    <row r="193" s="2" customFormat="1">
      <c r="A193" s="38"/>
      <c r="B193" s="39"/>
      <c r="C193" s="40"/>
      <c r="D193" s="227" t="s">
        <v>169</v>
      </c>
      <c r="E193" s="40"/>
      <c r="F193" s="237" t="s">
        <v>318</v>
      </c>
      <c r="G193" s="40"/>
      <c r="H193" s="40"/>
      <c r="I193" s="238"/>
      <c r="J193" s="40"/>
      <c r="K193" s="40"/>
      <c r="L193" s="44"/>
      <c r="M193" s="239"/>
      <c r="N193" s="240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169</v>
      </c>
      <c r="AU193" s="17" t="s">
        <v>84</v>
      </c>
    </row>
    <row r="194" s="2" customFormat="1">
      <c r="A194" s="38"/>
      <c r="B194" s="39"/>
      <c r="C194" s="40"/>
      <c r="D194" s="241" t="s">
        <v>171</v>
      </c>
      <c r="E194" s="40"/>
      <c r="F194" s="242" t="s">
        <v>319</v>
      </c>
      <c r="G194" s="40"/>
      <c r="H194" s="40"/>
      <c r="I194" s="238"/>
      <c r="J194" s="40"/>
      <c r="K194" s="40"/>
      <c r="L194" s="44"/>
      <c r="M194" s="239"/>
      <c r="N194" s="240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171</v>
      </c>
      <c r="AU194" s="17" t="s">
        <v>84</v>
      </c>
    </row>
    <row r="195" s="13" customFormat="1">
      <c r="A195" s="13"/>
      <c r="B195" s="225"/>
      <c r="C195" s="226"/>
      <c r="D195" s="227" t="s">
        <v>157</v>
      </c>
      <c r="E195" s="228" t="s">
        <v>19</v>
      </c>
      <c r="F195" s="229" t="s">
        <v>320</v>
      </c>
      <c r="G195" s="226"/>
      <c r="H195" s="230">
        <v>296.42200000000003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157</v>
      </c>
      <c r="AU195" s="236" t="s">
        <v>84</v>
      </c>
      <c r="AV195" s="13" t="s">
        <v>84</v>
      </c>
      <c r="AW195" s="13" t="s">
        <v>35</v>
      </c>
      <c r="AX195" s="13" t="s">
        <v>82</v>
      </c>
      <c r="AY195" s="236" t="s">
        <v>149</v>
      </c>
    </row>
    <row r="196" s="2" customFormat="1" ht="33" customHeight="1">
      <c r="A196" s="38"/>
      <c r="B196" s="39"/>
      <c r="C196" s="212" t="s">
        <v>321</v>
      </c>
      <c r="D196" s="212" t="s">
        <v>151</v>
      </c>
      <c r="E196" s="213" t="s">
        <v>322</v>
      </c>
      <c r="F196" s="214" t="s">
        <v>323</v>
      </c>
      <c r="G196" s="215" t="s">
        <v>176</v>
      </c>
      <c r="H196" s="216">
        <v>6.907</v>
      </c>
      <c r="I196" s="217"/>
      <c r="J196" s="218">
        <f>ROUND(I196*H196,2)</f>
        <v>0</v>
      </c>
      <c r="K196" s="214" t="s">
        <v>167</v>
      </c>
      <c r="L196" s="44"/>
      <c r="M196" s="219" t="s">
        <v>19</v>
      </c>
      <c r="N196" s="220" t="s">
        <v>45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155</v>
      </c>
      <c r="AT196" s="223" t="s">
        <v>151</v>
      </c>
      <c r="AU196" s="223" t="s">
        <v>84</v>
      </c>
      <c r="AY196" s="17" t="s">
        <v>149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82</v>
      </c>
      <c r="BK196" s="224">
        <f>ROUND(I196*H196,2)</f>
        <v>0</v>
      </c>
      <c r="BL196" s="17" t="s">
        <v>155</v>
      </c>
      <c r="BM196" s="223" t="s">
        <v>324</v>
      </c>
    </row>
    <row r="197" s="2" customFormat="1">
      <c r="A197" s="38"/>
      <c r="B197" s="39"/>
      <c r="C197" s="40"/>
      <c r="D197" s="227" t="s">
        <v>169</v>
      </c>
      <c r="E197" s="40"/>
      <c r="F197" s="237" t="s">
        <v>325</v>
      </c>
      <c r="G197" s="40"/>
      <c r="H197" s="40"/>
      <c r="I197" s="238"/>
      <c r="J197" s="40"/>
      <c r="K197" s="40"/>
      <c r="L197" s="44"/>
      <c r="M197" s="239"/>
      <c r="N197" s="240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169</v>
      </c>
      <c r="AU197" s="17" t="s">
        <v>84</v>
      </c>
    </row>
    <row r="198" s="2" customFormat="1">
      <c r="A198" s="38"/>
      <c r="B198" s="39"/>
      <c r="C198" s="40"/>
      <c r="D198" s="241" t="s">
        <v>171</v>
      </c>
      <c r="E198" s="40"/>
      <c r="F198" s="242" t="s">
        <v>326</v>
      </c>
      <c r="G198" s="40"/>
      <c r="H198" s="40"/>
      <c r="I198" s="238"/>
      <c r="J198" s="40"/>
      <c r="K198" s="40"/>
      <c r="L198" s="44"/>
      <c r="M198" s="239"/>
      <c r="N198" s="240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171</v>
      </c>
      <c r="AU198" s="17" t="s">
        <v>84</v>
      </c>
    </row>
    <row r="199" s="2" customFormat="1" ht="44.25" customHeight="1">
      <c r="A199" s="38"/>
      <c r="B199" s="39"/>
      <c r="C199" s="212" t="s">
        <v>327</v>
      </c>
      <c r="D199" s="212" t="s">
        <v>151</v>
      </c>
      <c r="E199" s="213" t="s">
        <v>328</v>
      </c>
      <c r="F199" s="214" t="s">
        <v>329</v>
      </c>
      <c r="G199" s="215" t="s">
        <v>176</v>
      </c>
      <c r="H199" s="216">
        <v>14.266</v>
      </c>
      <c r="I199" s="217"/>
      <c r="J199" s="218">
        <f>ROUND(I199*H199,2)</f>
        <v>0</v>
      </c>
      <c r="K199" s="214" t="s">
        <v>167</v>
      </c>
      <c r="L199" s="44"/>
      <c r="M199" s="219" t="s">
        <v>19</v>
      </c>
      <c r="N199" s="220" t="s">
        <v>45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155</v>
      </c>
      <c r="AT199" s="223" t="s">
        <v>151</v>
      </c>
      <c r="AU199" s="223" t="s">
        <v>84</v>
      </c>
      <c r="AY199" s="17" t="s">
        <v>149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82</v>
      </c>
      <c r="BK199" s="224">
        <f>ROUND(I199*H199,2)</f>
        <v>0</v>
      </c>
      <c r="BL199" s="17" t="s">
        <v>155</v>
      </c>
      <c r="BM199" s="223" t="s">
        <v>330</v>
      </c>
    </row>
    <row r="200" s="2" customFormat="1">
      <c r="A200" s="38"/>
      <c r="B200" s="39"/>
      <c r="C200" s="40"/>
      <c r="D200" s="227" t="s">
        <v>169</v>
      </c>
      <c r="E200" s="40"/>
      <c r="F200" s="237" t="s">
        <v>331</v>
      </c>
      <c r="G200" s="40"/>
      <c r="H200" s="40"/>
      <c r="I200" s="238"/>
      <c r="J200" s="40"/>
      <c r="K200" s="40"/>
      <c r="L200" s="44"/>
      <c r="M200" s="239"/>
      <c r="N200" s="240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169</v>
      </c>
      <c r="AU200" s="17" t="s">
        <v>84</v>
      </c>
    </row>
    <row r="201" s="2" customFormat="1">
      <c r="A201" s="38"/>
      <c r="B201" s="39"/>
      <c r="C201" s="40"/>
      <c r="D201" s="241" t="s">
        <v>171</v>
      </c>
      <c r="E201" s="40"/>
      <c r="F201" s="242" t="s">
        <v>332</v>
      </c>
      <c r="G201" s="40"/>
      <c r="H201" s="40"/>
      <c r="I201" s="238"/>
      <c r="J201" s="40"/>
      <c r="K201" s="40"/>
      <c r="L201" s="44"/>
      <c r="M201" s="239"/>
      <c r="N201" s="240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171</v>
      </c>
      <c r="AU201" s="17" t="s">
        <v>84</v>
      </c>
    </row>
    <row r="202" s="13" customFormat="1">
      <c r="A202" s="13"/>
      <c r="B202" s="225"/>
      <c r="C202" s="226"/>
      <c r="D202" s="227" t="s">
        <v>157</v>
      </c>
      <c r="E202" s="228" t="s">
        <v>19</v>
      </c>
      <c r="F202" s="229" t="s">
        <v>333</v>
      </c>
      <c r="G202" s="226"/>
      <c r="H202" s="230">
        <v>14.266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157</v>
      </c>
      <c r="AU202" s="236" t="s">
        <v>84</v>
      </c>
      <c r="AV202" s="13" t="s">
        <v>84</v>
      </c>
      <c r="AW202" s="13" t="s">
        <v>35</v>
      </c>
      <c r="AX202" s="13" t="s">
        <v>82</v>
      </c>
      <c r="AY202" s="236" t="s">
        <v>149</v>
      </c>
    </row>
    <row r="203" s="12" customFormat="1" ht="22.8" customHeight="1">
      <c r="A203" s="12"/>
      <c r="B203" s="196"/>
      <c r="C203" s="197"/>
      <c r="D203" s="198" t="s">
        <v>73</v>
      </c>
      <c r="E203" s="210" t="s">
        <v>334</v>
      </c>
      <c r="F203" s="210" t="s">
        <v>335</v>
      </c>
      <c r="G203" s="197"/>
      <c r="H203" s="197"/>
      <c r="I203" s="200"/>
      <c r="J203" s="211">
        <f>BK203</f>
        <v>0</v>
      </c>
      <c r="K203" s="197"/>
      <c r="L203" s="202"/>
      <c r="M203" s="203"/>
      <c r="N203" s="204"/>
      <c r="O203" s="204"/>
      <c r="P203" s="205">
        <f>SUM(P204:P206)</f>
        <v>0</v>
      </c>
      <c r="Q203" s="204"/>
      <c r="R203" s="205">
        <f>SUM(R204:R206)</f>
        <v>0</v>
      </c>
      <c r="S203" s="204"/>
      <c r="T203" s="206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7" t="s">
        <v>82</v>
      </c>
      <c r="AT203" s="208" t="s">
        <v>73</v>
      </c>
      <c r="AU203" s="208" t="s">
        <v>82</v>
      </c>
      <c r="AY203" s="207" t="s">
        <v>149</v>
      </c>
      <c r="BK203" s="209">
        <f>SUM(BK204:BK206)</f>
        <v>0</v>
      </c>
    </row>
    <row r="204" s="2" customFormat="1" ht="16.5" customHeight="1">
      <c r="A204" s="38"/>
      <c r="B204" s="39"/>
      <c r="C204" s="212" t="s">
        <v>336</v>
      </c>
      <c r="D204" s="212" t="s">
        <v>151</v>
      </c>
      <c r="E204" s="213" t="s">
        <v>337</v>
      </c>
      <c r="F204" s="214" t="s">
        <v>338</v>
      </c>
      <c r="G204" s="215" t="s">
        <v>176</v>
      </c>
      <c r="H204" s="216">
        <v>10.804</v>
      </c>
      <c r="I204" s="217"/>
      <c r="J204" s="218">
        <f>ROUND(I204*H204,2)</f>
        <v>0</v>
      </c>
      <c r="K204" s="214" t="s">
        <v>167</v>
      </c>
      <c r="L204" s="44"/>
      <c r="M204" s="219" t="s">
        <v>19</v>
      </c>
      <c r="N204" s="220" t="s">
        <v>45</v>
      </c>
      <c r="O204" s="84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155</v>
      </c>
      <c r="AT204" s="223" t="s">
        <v>151</v>
      </c>
      <c r="AU204" s="223" t="s">
        <v>84</v>
      </c>
      <c r="AY204" s="17" t="s">
        <v>149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82</v>
      </c>
      <c r="BK204" s="224">
        <f>ROUND(I204*H204,2)</f>
        <v>0</v>
      </c>
      <c r="BL204" s="17" t="s">
        <v>155</v>
      </c>
      <c r="BM204" s="223" t="s">
        <v>339</v>
      </c>
    </row>
    <row r="205" s="2" customFormat="1">
      <c r="A205" s="38"/>
      <c r="B205" s="39"/>
      <c r="C205" s="40"/>
      <c r="D205" s="227" t="s">
        <v>169</v>
      </c>
      <c r="E205" s="40"/>
      <c r="F205" s="237" t="s">
        <v>340</v>
      </c>
      <c r="G205" s="40"/>
      <c r="H205" s="40"/>
      <c r="I205" s="238"/>
      <c r="J205" s="40"/>
      <c r="K205" s="40"/>
      <c r="L205" s="44"/>
      <c r="M205" s="239"/>
      <c r="N205" s="240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169</v>
      </c>
      <c r="AU205" s="17" t="s">
        <v>84</v>
      </c>
    </row>
    <row r="206" s="2" customFormat="1">
      <c r="A206" s="38"/>
      <c r="B206" s="39"/>
      <c r="C206" s="40"/>
      <c r="D206" s="241" t="s">
        <v>171</v>
      </c>
      <c r="E206" s="40"/>
      <c r="F206" s="242" t="s">
        <v>341</v>
      </c>
      <c r="G206" s="40"/>
      <c r="H206" s="40"/>
      <c r="I206" s="238"/>
      <c r="J206" s="40"/>
      <c r="K206" s="40"/>
      <c r="L206" s="44"/>
      <c r="M206" s="239"/>
      <c r="N206" s="240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171</v>
      </c>
      <c r="AU206" s="17" t="s">
        <v>84</v>
      </c>
    </row>
    <row r="207" s="12" customFormat="1" ht="25.92" customHeight="1">
      <c r="A207" s="12"/>
      <c r="B207" s="196"/>
      <c r="C207" s="197"/>
      <c r="D207" s="198" t="s">
        <v>73</v>
      </c>
      <c r="E207" s="199" t="s">
        <v>342</v>
      </c>
      <c r="F207" s="199" t="s">
        <v>343</v>
      </c>
      <c r="G207" s="197"/>
      <c r="H207" s="197"/>
      <c r="I207" s="200"/>
      <c r="J207" s="201">
        <f>BK207</f>
        <v>0</v>
      </c>
      <c r="K207" s="197"/>
      <c r="L207" s="202"/>
      <c r="M207" s="203"/>
      <c r="N207" s="204"/>
      <c r="O207" s="204"/>
      <c r="P207" s="205">
        <f>P208+P249+P279+P293+P341+P382</f>
        <v>0</v>
      </c>
      <c r="Q207" s="204"/>
      <c r="R207" s="205">
        <f>R208+R249+R279+R293+R341+R382</f>
        <v>6.4095154700000023</v>
      </c>
      <c r="S207" s="204"/>
      <c r="T207" s="206">
        <f>T208+T249+T279+T293+T341+T382</f>
        <v>16.373661999999999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7" t="s">
        <v>84</v>
      </c>
      <c r="AT207" s="208" t="s">
        <v>73</v>
      </c>
      <c r="AU207" s="208" t="s">
        <v>74</v>
      </c>
      <c r="AY207" s="207" t="s">
        <v>149</v>
      </c>
      <c r="BK207" s="209">
        <f>BK208+BK249+BK279+BK293+BK341+BK382</f>
        <v>0</v>
      </c>
    </row>
    <row r="208" s="12" customFormat="1" ht="22.8" customHeight="1">
      <c r="A208" s="12"/>
      <c r="B208" s="196"/>
      <c r="C208" s="197"/>
      <c r="D208" s="198" t="s">
        <v>73</v>
      </c>
      <c r="E208" s="210" t="s">
        <v>344</v>
      </c>
      <c r="F208" s="210" t="s">
        <v>345</v>
      </c>
      <c r="G208" s="197"/>
      <c r="H208" s="197"/>
      <c r="I208" s="200"/>
      <c r="J208" s="211">
        <f>BK208</f>
        <v>0</v>
      </c>
      <c r="K208" s="197"/>
      <c r="L208" s="202"/>
      <c r="M208" s="203"/>
      <c r="N208" s="204"/>
      <c r="O208" s="204"/>
      <c r="P208" s="205">
        <f>SUM(P209:P248)</f>
        <v>0</v>
      </c>
      <c r="Q208" s="204"/>
      <c r="R208" s="205">
        <f>SUM(R209:R248)</f>
        <v>4.1408343300000015</v>
      </c>
      <c r="S208" s="204"/>
      <c r="T208" s="206">
        <f>SUM(T209:T248)</f>
        <v>8.7344760000000008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7" t="s">
        <v>84</v>
      </c>
      <c r="AT208" s="208" t="s">
        <v>73</v>
      </c>
      <c r="AU208" s="208" t="s">
        <v>82</v>
      </c>
      <c r="AY208" s="207" t="s">
        <v>149</v>
      </c>
      <c r="BK208" s="209">
        <f>SUM(BK209:BK248)</f>
        <v>0</v>
      </c>
    </row>
    <row r="209" s="2" customFormat="1" ht="24.15" customHeight="1">
      <c r="A209" s="38"/>
      <c r="B209" s="39"/>
      <c r="C209" s="212" t="s">
        <v>346</v>
      </c>
      <c r="D209" s="212" t="s">
        <v>151</v>
      </c>
      <c r="E209" s="213" t="s">
        <v>347</v>
      </c>
      <c r="F209" s="214" t="s">
        <v>348</v>
      </c>
      <c r="G209" s="215" t="s">
        <v>192</v>
      </c>
      <c r="H209" s="216">
        <v>26.600000000000001</v>
      </c>
      <c r="I209" s="217"/>
      <c r="J209" s="218">
        <f>ROUND(I209*H209,2)</f>
        <v>0</v>
      </c>
      <c r="K209" s="214" t="s">
        <v>167</v>
      </c>
      <c r="L209" s="44"/>
      <c r="M209" s="219" t="s">
        <v>19</v>
      </c>
      <c r="N209" s="220" t="s">
        <v>45</v>
      </c>
      <c r="O209" s="84"/>
      <c r="P209" s="221">
        <f>O209*H209</f>
        <v>0</v>
      </c>
      <c r="Q209" s="221">
        <v>0.01324</v>
      </c>
      <c r="R209" s="221">
        <f>Q209*H209</f>
        <v>0.352184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267</v>
      </c>
      <c r="AT209" s="223" t="s">
        <v>151</v>
      </c>
      <c r="AU209" s="223" t="s">
        <v>84</v>
      </c>
      <c r="AY209" s="17" t="s">
        <v>149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82</v>
      </c>
      <c r="BK209" s="224">
        <f>ROUND(I209*H209,2)</f>
        <v>0</v>
      </c>
      <c r="BL209" s="17" t="s">
        <v>267</v>
      </c>
      <c r="BM209" s="223" t="s">
        <v>349</v>
      </c>
    </row>
    <row r="210" s="2" customFormat="1">
      <c r="A210" s="38"/>
      <c r="B210" s="39"/>
      <c r="C210" s="40"/>
      <c r="D210" s="227" t="s">
        <v>169</v>
      </c>
      <c r="E210" s="40"/>
      <c r="F210" s="237" t="s">
        <v>350</v>
      </c>
      <c r="G210" s="40"/>
      <c r="H210" s="40"/>
      <c r="I210" s="238"/>
      <c r="J210" s="40"/>
      <c r="K210" s="40"/>
      <c r="L210" s="44"/>
      <c r="M210" s="239"/>
      <c r="N210" s="240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169</v>
      </c>
      <c r="AU210" s="17" t="s">
        <v>84</v>
      </c>
    </row>
    <row r="211" s="2" customFormat="1">
      <c r="A211" s="38"/>
      <c r="B211" s="39"/>
      <c r="C211" s="40"/>
      <c r="D211" s="241" t="s">
        <v>171</v>
      </c>
      <c r="E211" s="40"/>
      <c r="F211" s="242" t="s">
        <v>351</v>
      </c>
      <c r="G211" s="40"/>
      <c r="H211" s="40"/>
      <c r="I211" s="238"/>
      <c r="J211" s="40"/>
      <c r="K211" s="40"/>
      <c r="L211" s="44"/>
      <c r="M211" s="239"/>
      <c r="N211" s="240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171</v>
      </c>
      <c r="AU211" s="17" t="s">
        <v>84</v>
      </c>
    </row>
    <row r="212" s="13" customFormat="1">
      <c r="A212" s="13"/>
      <c r="B212" s="225"/>
      <c r="C212" s="226"/>
      <c r="D212" s="227" t="s">
        <v>157</v>
      </c>
      <c r="E212" s="228" t="s">
        <v>19</v>
      </c>
      <c r="F212" s="229" t="s">
        <v>352</v>
      </c>
      <c r="G212" s="226"/>
      <c r="H212" s="230">
        <v>21.399999999999999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157</v>
      </c>
      <c r="AU212" s="236" t="s">
        <v>84</v>
      </c>
      <c r="AV212" s="13" t="s">
        <v>84</v>
      </c>
      <c r="AW212" s="13" t="s">
        <v>35</v>
      </c>
      <c r="AX212" s="13" t="s">
        <v>74</v>
      </c>
      <c r="AY212" s="236" t="s">
        <v>149</v>
      </c>
    </row>
    <row r="213" s="13" customFormat="1">
      <c r="A213" s="13"/>
      <c r="B213" s="225"/>
      <c r="C213" s="226"/>
      <c r="D213" s="227" t="s">
        <v>157</v>
      </c>
      <c r="E213" s="228" t="s">
        <v>19</v>
      </c>
      <c r="F213" s="229" t="s">
        <v>353</v>
      </c>
      <c r="G213" s="226"/>
      <c r="H213" s="230">
        <v>4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157</v>
      </c>
      <c r="AU213" s="236" t="s">
        <v>84</v>
      </c>
      <c r="AV213" s="13" t="s">
        <v>84</v>
      </c>
      <c r="AW213" s="13" t="s">
        <v>35</v>
      </c>
      <c r="AX213" s="13" t="s">
        <v>74</v>
      </c>
      <c r="AY213" s="236" t="s">
        <v>149</v>
      </c>
    </row>
    <row r="214" s="13" customFormat="1">
      <c r="A214" s="13"/>
      <c r="B214" s="225"/>
      <c r="C214" s="226"/>
      <c r="D214" s="227" t="s">
        <v>157</v>
      </c>
      <c r="E214" s="228" t="s">
        <v>19</v>
      </c>
      <c r="F214" s="229" t="s">
        <v>354</v>
      </c>
      <c r="G214" s="226"/>
      <c r="H214" s="230">
        <v>1.2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157</v>
      </c>
      <c r="AU214" s="236" t="s">
        <v>84</v>
      </c>
      <c r="AV214" s="13" t="s">
        <v>84</v>
      </c>
      <c r="AW214" s="13" t="s">
        <v>35</v>
      </c>
      <c r="AX214" s="13" t="s">
        <v>74</v>
      </c>
      <c r="AY214" s="236" t="s">
        <v>149</v>
      </c>
    </row>
    <row r="215" s="14" customFormat="1">
      <c r="A215" s="14"/>
      <c r="B215" s="243"/>
      <c r="C215" s="244"/>
      <c r="D215" s="227" t="s">
        <v>157</v>
      </c>
      <c r="E215" s="245" t="s">
        <v>19</v>
      </c>
      <c r="F215" s="246" t="s">
        <v>182</v>
      </c>
      <c r="G215" s="244"/>
      <c r="H215" s="247">
        <v>26.600000000000001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157</v>
      </c>
      <c r="AU215" s="253" t="s">
        <v>84</v>
      </c>
      <c r="AV215" s="14" t="s">
        <v>155</v>
      </c>
      <c r="AW215" s="14" t="s">
        <v>35</v>
      </c>
      <c r="AX215" s="14" t="s">
        <v>82</v>
      </c>
      <c r="AY215" s="253" t="s">
        <v>149</v>
      </c>
    </row>
    <row r="216" s="2" customFormat="1" ht="24.15" customHeight="1">
      <c r="A216" s="38"/>
      <c r="B216" s="39"/>
      <c r="C216" s="212" t="s">
        <v>355</v>
      </c>
      <c r="D216" s="212" t="s">
        <v>151</v>
      </c>
      <c r="E216" s="213" t="s">
        <v>356</v>
      </c>
      <c r="F216" s="214" t="s">
        <v>357</v>
      </c>
      <c r="G216" s="215" t="s">
        <v>192</v>
      </c>
      <c r="H216" s="216">
        <v>74.980999999999995</v>
      </c>
      <c r="I216" s="217"/>
      <c r="J216" s="218">
        <f>ROUND(I216*H216,2)</f>
        <v>0</v>
      </c>
      <c r="K216" s="214" t="s">
        <v>19</v>
      </c>
      <c r="L216" s="44"/>
      <c r="M216" s="219" t="s">
        <v>19</v>
      </c>
      <c r="N216" s="220" t="s">
        <v>45</v>
      </c>
      <c r="O216" s="84"/>
      <c r="P216" s="221">
        <f>O216*H216</f>
        <v>0</v>
      </c>
      <c r="Q216" s="221">
        <v>0.048930000000000001</v>
      </c>
      <c r="R216" s="221">
        <f>Q216*H216</f>
        <v>3.66882033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267</v>
      </c>
      <c r="AT216" s="223" t="s">
        <v>151</v>
      </c>
      <c r="AU216" s="223" t="s">
        <v>84</v>
      </c>
      <c r="AY216" s="17" t="s">
        <v>149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82</v>
      </c>
      <c r="BK216" s="224">
        <f>ROUND(I216*H216,2)</f>
        <v>0</v>
      </c>
      <c r="BL216" s="17" t="s">
        <v>267</v>
      </c>
      <c r="BM216" s="223" t="s">
        <v>358</v>
      </c>
    </row>
    <row r="217" s="13" customFormat="1">
      <c r="A217" s="13"/>
      <c r="B217" s="225"/>
      <c r="C217" s="226"/>
      <c r="D217" s="227" t="s">
        <v>157</v>
      </c>
      <c r="E217" s="228" t="s">
        <v>19</v>
      </c>
      <c r="F217" s="229" t="s">
        <v>359</v>
      </c>
      <c r="G217" s="226"/>
      <c r="H217" s="230">
        <v>15.586</v>
      </c>
      <c r="I217" s="231"/>
      <c r="J217" s="226"/>
      <c r="K217" s="226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157</v>
      </c>
      <c r="AU217" s="236" t="s">
        <v>84</v>
      </c>
      <c r="AV217" s="13" t="s">
        <v>84</v>
      </c>
      <c r="AW217" s="13" t="s">
        <v>35</v>
      </c>
      <c r="AX217" s="13" t="s">
        <v>74</v>
      </c>
      <c r="AY217" s="236" t="s">
        <v>149</v>
      </c>
    </row>
    <row r="218" s="13" customFormat="1">
      <c r="A218" s="13"/>
      <c r="B218" s="225"/>
      <c r="C218" s="226"/>
      <c r="D218" s="227" t="s">
        <v>157</v>
      </c>
      <c r="E218" s="228" t="s">
        <v>19</v>
      </c>
      <c r="F218" s="229" t="s">
        <v>360</v>
      </c>
      <c r="G218" s="226"/>
      <c r="H218" s="230">
        <v>18.555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157</v>
      </c>
      <c r="AU218" s="236" t="s">
        <v>84</v>
      </c>
      <c r="AV218" s="13" t="s">
        <v>84</v>
      </c>
      <c r="AW218" s="13" t="s">
        <v>35</v>
      </c>
      <c r="AX218" s="13" t="s">
        <v>74</v>
      </c>
      <c r="AY218" s="236" t="s">
        <v>149</v>
      </c>
    </row>
    <row r="219" s="13" customFormat="1">
      <c r="A219" s="13"/>
      <c r="B219" s="225"/>
      <c r="C219" s="226"/>
      <c r="D219" s="227" t="s">
        <v>157</v>
      </c>
      <c r="E219" s="228" t="s">
        <v>19</v>
      </c>
      <c r="F219" s="229" t="s">
        <v>361</v>
      </c>
      <c r="G219" s="226"/>
      <c r="H219" s="230">
        <v>15.369999999999999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157</v>
      </c>
      <c r="AU219" s="236" t="s">
        <v>84</v>
      </c>
      <c r="AV219" s="13" t="s">
        <v>84</v>
      </c>
      <c r="AW219" s="13" t="s">
        <v>35</v>
      </c>
      <c r="AX219" s="13" t="s">
        <v>74</v>
      </c>
      <c r="AY219" s="236" t="s">
        <v>149</v>
      </c>
    </row>
    <row r="220" s="13" customFormat="1">
      <c r="A220" s="13"/>
      <c r="B220" s="225"/>
      <c r="C220" s="226"/>
      <c r="D220" s="227" t="s">
        <v>157</v>
      </c>
      <c r="E220" s="228" t="s">
        <v>19</v>
      </c>
      <c r="F220" s="229" t="s">
        <v>362</v>
      </c>
      <c r="G220" s="226"/>
      <c r="H220" s="230">
        <v>8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157</v>
      </c>
      <c r="AU220" s="236" t="s">
        <v>84</v>
      </c>
      <c r="AV220" s="13" t="s">
        <v>84</v>
      </c>
      <c r="AW220" s="13" t="s">
        <v>35</v>
      </c>
      <c r="AX220" s="13" t="s">
        <v>74</v>
      </c>
      <c r="AY220" s="236" t="s">
        <v>149</v>
      </c>
    </row>
    <row r="221" s="13" customFormat="1">
      <c r="A221" s="13"/>
      <c r="B221" s="225"/>
      <c r="C221" s="226"/>
      <c r="D221" s="227" t="s">
        <v>157</v>
      </c>
      <c r="E221" s="228" t="s">
        <v>19</v>
      </c>
      <c r="F221" s="229" t="s">
        <v>363</v>
      </c>
      <c r="G221" s="226"/>
      <c r="H221" s="230">
        <v>10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157</v>
      </c>
      <c r="AU221" s="236" t="s">
        <v>84</v>
      </c>
      <c r="AV221" s="13" t="s">
        <v>84</v>
      </c>
      <c r="AW221" s="13" t="s">
        <v>35</v>
      </c>
      <c r="AX221" s="13" t="s">
        <v>74</v>
      </c>
      <c r="AY221" s="236" t="s">
        <v>149</v>
      </c>
    </row>
    <row r="222" s="13" customFormat="1">
      <c r="A222" s="13"/>
      <c r="B222" s="225"/>
      <c r="C222" s="226"/>
      <c r="D222" s="227" t="s">
        <v>157</v>
      </c>
      <c r="E222" s="228" t="s">
        <v>19</v>
      </c>
      <c r="F222" s="229" t="s">
        <v>364</v>
      </c>
      <c r="G222" s="226"/>
      <c r="H222" s="230">
        <v>7.4699999999999998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157</v>
      </c>
      <c r="AU222" s="236" t="s">
        <v>84</v>
      </c>
      <c r="AV222" s="13" t="s">
        <v>84</v>
      </c>
      <c r="AW222" s="13" t="s">
        <v>35</v>
      </c>
      <c r="AX222" s="13" t="s">
        <v>74</v>
      </c>
      <c r="AY222" s="236" t="s">
        <v>149</v>
      </c>
    </row>
    <row r="223" s="14" customFormat="1">
      <c r="A223" s="14"/>
      <c r="B223" s="243"/>
      <c r="C223" s="244"/>
      <c r="D223" s="227" t="s">
        <v>157</v>
      </c>
      <c r="E223" s="245" t="s">
        <v>19</v>
      </c>
      <c r="F223" s="246" t="s">
        <v>182</v>
      </c>
      <c r="G223" s="244"/>
      <c r="H223" s="247">
        <v>74.980999999999995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157</v>
      </c>
      <c r="AU223" s="253" t="s">
        <v>84</v>
      </c>
      <c r="AV223" s="14" t="s">
        <v>155</v>
      </c>
      <c r="AW223" s="14" t="s">
        <v>35</v>
      </c>
      <c r="AX223" s="14" t="s">
        <v>82</v>
      </c>
      <c r="AY223" s="253" t="s">
        <v>149</v>
      </c>
    </row>
    <row r="224" s="2" customFormat="1" ht="33" customHeight="1">
      <c r="A224" s="38"/>
      <c r="B224" s="39"/>
      <c r="C224" s="212" t="s">
        <v>365</v>
      </c>
      <c r="D224" s="212" t="s">
        <v>151</v>
      </c>
      <c r="E224" s="213" t="s">
        <v>366</v>
      </c>
      <c r="F224" s="214" t="s">
        <v>367</v>
      </c>
      <c r="G224" s="215" t="s">
        <v>368</v>
      </c>
      <c r="H224" s="216">
        <v>1</v>
      </c>
      <c r="I224" s="217"/>
      <c r="J224" s="218">
        <f>ROUND(I224*H224,2)</f>
        <v>0</v>
      </c>
      <c r="K224" s="214" t="s">
        <v>167</v>
      </c>
      <c r="L224" s="44"/>
      <c r="M224" s="219" t="s">
        <v>19</v>
      </c>
      <c r="N224" s="220" t="s">
        <v>45</v>
      </c>
      <c r="O224" s="84"/>
      <c r="P224" s="221">
        <f>O224*H224</f>
        <v>0</v>
      </c>
      <c r="Q224" s="221">
        <v>6.0000000000000002E-05</v>
      </c>
      <c r="R224" s="221">
        <f>Q224*H224</f>
        <v>6.0000000000000002E-05</v>
      </c>
      <c r="S224" s="221">
        <v>0</v>
      </c>
      <c r="T224" s="22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267</v>
      </c>
      <c r="AT224" s="223" t="s">
        <v>151</v>
      </c>
      <c r="AU224" s="223" t="s">
        <v>84</v>
      </c>
      <c r="AY224" s="17" t="s">
        <v>149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82</v>
      </c>
      <c r="BK224" s="224">
        <f>ROUND(I224*H224,2)</f>
        <v>0</v>
      </c>
      <c r="BL224" s="17" t="s">
        <v>267</v>
      </c>
      <c r="BM224" s="223" t="s">
        <v>369</v>
      </c>
    </row>
    <row r="225" s="2" customFormat="1">
      <c r="A225" s="38"/>
      <c r="B225" s="39"/>
      <c r="C225" s="40"/>
      <c r="D225" s="227" t="s">
        <v>169</v>
      </c>
      <c r="E225" s="40"/>
      <c r="F225" s="237" t="s">
        <v>370</v>
      </c>
      <c r="G225" s="40"/>
      <c r="H225" s="40"/>
      <c r="I225" s="238"/>
      <c r="J225" s="40"/>
      <c r="K225" s="40"/>
      <c r="L225" s="44"/>
      <c r="M225" s="239"/>
      <c r="N225" s="240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84</v>
      </c>
    </row>
    <row r="226" s="2" customFormat="1">
      <c r="A226" s="38"/>
      <c r="B226" s="39"/>
      <c r="C226" s="40"/>
      <c r="D226" s="241" t="s">
        <v>171</v>
      </c>
      <c r="E226" s="40"/>
      <c r="F226" s="242" t="s">
        <v>371</v>
      </c>
      <c r="G226" s="40"/>
      <c r="H226" s="40"/>
      <c r="I226" s="238"/>
      <c r="J226" s="40"/>
      <c r="K226" s="40"/>
      <c r="L226" s="44"/>
      <c r="M226" s="239"/>
      <c r="N226" s="240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171</v>
      </c>
      <c r="AU226" s="17" t="s">
        <v>84</v>
      </c>
    </row>
    <row r="227" s="2" customFormat="1" ht="24.15" customHeight="1">
      <c r="A227" s="38"/>
      <c r="B227" s="39"/>
      <c r="C227" s="254" t="s">
        <v>372</v>
      </c>
      <c r="D227" s="254" t="s">
        <v>373</v>
      </c>
      <c r="E227" s="255" t="s">
        <v>374</v>
      </c>
      <c r="F227" s="256" t="s">
        <v>375</v>
      </c>
      <c r="G227" s="257" t="s">
        <v>368</v>
      </c>
      <c r="H227" s="258">
        <v>1</v>
      </c>
      <c r="I227" s="259"/>
      <c r="J227" s="260">
        <f>ROUND(I227*H227,2)</f>
        <v>0</v>
      </c>
      <c r="K227" s="256" t="s">
        <v>167</v>
      </c>
      <c r="L227" s="261"/>
      <c r="M227" s="262" t="s">
        <v>19</v>
      </c>
      <c r="N227" s="263" t="s">
        <v>45</v>
      </c>
      <c r="O227" s="84"/>
      <c r="P227" s="221">
        <f>O227*H227</f>
        <v>0</v>
      </c>
      <c r="Q227" s="221">
        <v>0.0089999999999999993</v>
      </c>
      <c r="R227" s="221">
        <f>Q227*H227</f>
        <v>0.0089999999999999993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376</v>
      </c>
      <c r="AT227" s="223" t="s">
        <v>373</v>
      </c>
      <c r="AU227" s="223" t="s">
        <v>84</v>
      </c>
      <c r="AY227" s="17" t="s">
        <v>149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82</v>
      </c>
      <c r="BK227" s="224">
        <f>ROUND(I227*H227,2)</f>
        <v>0</v>
      </c>
      <c r="BL227" s="17" t="s">
        <v>267</v>
      </c>
      <c r="BM227" s="223" t="s">
        <v>377</v>
      </c>
    </row>
    <row r="228" s="2" customFormat="1">
      <c r="A228" s="38"/>
      <c r="B228" s="39"/>
      <c r="C228" s="40"/>
      <c r="D228" s="227" t="s">
        <v>169</v>
      </c>
      <c r="E228" s="40"/>
      <c r="F228" s="237" t="s">
        <v>375</v>
      </c>
      <c r="G228" s="40"/>
      <c r="H228" s="40"/>
      <c r="I228" s="238"/>
      <c r="J228" s="40"/>
      <c r="K228" s="40"/>
      <c r="L228" s="44"/>
      <c r="M228" s="239"/>
      <c r="N228" s="240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169</v>
      </c>
      <c r="AU228" s="17" t="s">
        <v>84</v>
      </c>
    </row>
    <row r="229" s="2" customFormat="1" ht="16.5" customHeight="1">
      <c r="A229" s="38"/>
      <c r="B229" s="39"/>
      <c r="C229" s="212" t="s">
        <v>378</v>
      </c>
      <c r="D229" s="212" t="s">
        <v>151</v>
      </c>
      <c r="E229" s="213" t="s">
        <v>379</v>
      </c>
      <c r="F229" s="214" t="s">
        <v>380</v>
      </c>
      <c r="G229" s="215" t="s">
        <v>192</v>
      </c>
      <c r="H229" s="216">
        <v>105.496</v>
      </c>
      <c r="I229" s="217"/>
      <c r="J229" s="218">
        <f>ROUND(I229*H229,2)</f>
        <v>0</v>
      </c>
      <c r="K229" s="214" t="s">
        <v>19</v>
      </c>
      <c r="L229" s="44"/>
      <c r="M229" s="219" t="s">
        <v>19</v>
      </c>
      <c r="N229" s="220" t="s">
        <v>45</v>
      </c>
      <c r="O229" s="84"/>
      <c r="P229" s="221">
        <f>O229*H229</f>
        <v>0</v>
      </c>
      <c r="Q229" s="221">
        <v>0</v>
      </c>
      <c r="R229" s="221">
        <f>Q229*H229</f>
        <v>0</v>
      </c>
      <c r="S229" s="221">
        <v>0.041000000000000002</v>
      </c>
      <c r="T229" s="222">
        <f>S229*H229</f>
        <v>4.3253360000000001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267</v>
      </c>
      <c r="AT229" s="223" t="s">
        <v>151</v>
      </c>
      <c r="AU229" s="223" t="s">
        <v>84</v>
      </c>
      <c r="AY229" s="17" t="s">
        <v>149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82</v>
      </c>
      <c r="BK229" s="224">
        <f>ROUND(I229*H229,2)</f>
        <v>0</v>
      </c>
      <c r="BL229" s="17" t="s">
        <v>267</v>
      </c>
      <c r="BM229" s="223" t="s">
        <v>381</v>
      </c>
    </row>
    <row r="230" s="13" customFormat="1">
      <c r="A230" s="13"/>
      <c r="B230" s="225"/>
      <c r="C230" s="226"/>
      <c r="D230" s="227" t="s">
        <v>157</v>
      </c>
      <c r="E230" s="228" t="s">
        <v>19</v>
      </c>
      <c r="F230" s="229" t="s">
        <v>382</v>
      </c>
      <c r="G230" s="226"/>
      <c r="H230" s="230">
        <v>74.980999999999995</v>
      </c>
      <c r="I230" s="231"/>
      <c r="J230" s="226"/>
      <c r="K230" s="226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157</v>
      </c>
      <c r="AU230" s="236" t="s">
        <v>84</v>
      </c>
      <c r="AV230" s="13" t="s">
        <v>84</v>
      </c>
      <c r="AW230" s="13" t="s">
        <v>35</v>
      </c>
      <c r="AX230" s="13" t="s">
        <v>74</v>
      </c>
      <c r="AY230" s="236" t="s">
        <v>149</v>
      </c>
    </row>
    <row r="231" s="13" customFormat="1">
      <c r="A231" s="13"/>
      <c r="B231" s="225"/>
      <c r="C231" s="226"/>
      <c r="D231" s="227" t="s">
        <v>157</v>
      </c>
      <c r="E231" s="228" t="s">
        <v>19</v>
      </c>
      <c r="F231" s="229" t="s">
        <v>383</v>
      </c>
      <c r="G231" s="226"/>
      <c r="H231" s="230">
        <v>19.414999999999999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157</v>
      </c>
      <c r="AU231" s="236" t="s">
        <v>84</v>
      </c>
      <c r="AV231" s="13" t="s">
        <v>84</v>
      </c>
      <c r="AW231" s="13" t="s">
        <v>35</v>
      </c>
      <c r="AX231" s="13" t="s">
        <v>74</v>
      </c>
      <c r="AY231" s="236" t="s">
        <v>149</v>
      </c>
    </row>
    <row r="232" s="13" customFormat="1">
      <c r="A232" s="13"/>
      <c r="B232" s="225"/>
      <c r="C232" s="226"/>
      <c r="D232" s="227" t="s">
        <v>157</v>
      </c>
      <c r="E232" s="228" t="s">
        <v>19</v>
      </c>
      <c r="F232" s="229" t="s">
        <v>384</v>
      </c>
      <c r="G232" s="226"/>
      <c r="H232" s="230">
        <v>11.1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157</v>
      </c>
      <c r="AU232" s="236" t="s">
        <v>84</v>
      </c>
      <c r="AV232" s="13" t="s">
        <v>84</v>
      </c>
      <c r="AW232" s="13" t="s">
        <v>35</v>
      </c>
      <c r="AX232" s="13" t="s">
        <v>74</v>
      </c>
      <c r="AY232" s="236" t="s">
        <v>149</v>
      </c>
    </row>
    <row r="233" s="14" customFormat="1">
      <c r="A233" s="14"/>
      <c r="B233" s="243"/>
      <c r="C233" s="244"/>
      <c r="D233" s="227" t="s">
        <v>157</v>
      </c>
      <c r="E233" s="245" t="s">
        <v>19</v>
      </c>
      <c r="F233" s="246" t="s">
        <v>182</v>
      </c>
      <c r="G233" s="244"/>
      <c r="H233" s="247">
        <v>105.49599999999998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157</v>
      </c>
      <c r="AU233" s="253" t="s">
        <v>84</v>
      </c>
      <c r="AV233" s="14" t="s">
        <v>155</v>
      </c>
      <c r="AW233" s="14" t="s">
        <v>35</v>
      </c>
      <c r="AX233" s="14" t="s">
        <v>82</v>
      </c>
      <c r="AY233" s="253" t="s">
        <v>149</v>
      </c>
    </row>
    <row r="234" s="2" customFormat="1" ht="37.8" customHeight="1">
      <c r="A234" s="38"/>
      <c r="B234" s="39"/>
      <c r="C234" s="212" t="s">
        <v>376</v>
      </c>
      <c r="D234" s="212" t="s">
        <v>151</v>
      </c>
      <c r="E234" s="213" t="s">
        <v>385</v>
      </c>
      <c r="F234" s="214" t="s">
        <v>386</v>
      </c>
      <c r="G234" s="215" t="s">
        <v>192</v>
      </c>
      <c r="H234" s="216">
        <v>107.54000000000001</v>
      </c>
      <c r="I234" s="217"/>
      <c r="J234" s="218">
        <f>ROUND(I234*H234,2)</f>
        <v>0</v>
      </c>
      <c r="K234" s="214" t="s">
        <v>19</v>
      </c>
      <c r="L234" s="44"/>
      <c r="M234" s="219" t="s">
        <v>19</v>
      </c>
      <c r="N234" s="220" t="s">
        <v>45</v>
      </c>
      <c r="O234" s="84"/>
      <c r="P234" s="221">
        <f>O234*H234</f>
        <v>0</v>
      </c>
      <c r="Q234" s="221">
        <v>0</v>
      </c>
      <c r="R234" s="221">
        <f>Q234*H234</f>
        <v>0</v>
      </c>
      <c r="S234" s="221">
        <v>0.041000000000000002</v>
      </c>
      <c r="T234" s="222">
        <f>S234*H234</f>
        <v>4.4091400000000007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267</v>
      </c>
      <c r="AT234" s="223" t="s">
        <v>151</v>
      </c>
      <c r="AU234" s="223" t="s">
        <v>84</v>
      </c>
      <c r="AY234" s="17" t="s">
        <v>149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82</v>
      </c>
      <c r="BK234" s="224">
        <f>ROUND(I234*H234,2)</f>
        <v>0</v>
      </c>
      <c r="BL234" s="17" t="s">
        <v>267</v>
      </c>
      <c r="BM234" s="223" t="s">
        <v>387</v>
      </c>
    </row>
    <row r="235" s="13" customFormat="1">
      <c r="A235" s="13"/>
      <c r="B235" s="225"/>
      <c r="C235" s="226"/>
      <c r="D235" s="227" t="s">
        <v>157</v>
      </c>
      <c r="E235" s="228" t="s">
        <v>19</v>
      </c>
      <c r="F235" s="229" t="s">
        <v>388</v>
      </c>
      <c r="G235" s="226"/>
      <c r="H235" s="230">
        <v>50.32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157</v>
      </c>
      <c r="AU235" s="236" t="s">
        <v>84</v>
      </c>
      <c r="AV235" s="13" t="s">
        <v>84</v>
      </c>
      <c r="AW235" s="13" t="s">
        <v>35</v>
      </c>
      <c r="AX235" s="13" t="s">
        <v>74</v>
      </c>
      <c r="AY235" s="236" t="s">
        <v>149</v>
      </c>
    </row>
    <row r="236" s="13" customFormat="1">
      <c r="A236" s="13"/>
      <c r="B236" s="225"/>
      <c r="C236" s="226"/>
      <c r="D236" s="227" t="s">
        <v>157</v>
      </c>
      <c r="E236" s="228" t="s">
        <v>19</v>
      </c>
      <c r="F236" s="229" t="s">
        <v>389</v>
      </c>
      <c r="G236" s="226"/>
      <c r="H236" s="230">
        <v>28.140000000000001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157</v>
      </c>
      <c r="AU236" s="236" t="s">
        <v>84</v>
      </c>
      <c r="AV236" s="13" t="s">
        <v>84</v>
      </c>
      <c r="AW236" s="13" t="s">
        <v>35</v>
      </c>
      <c r="AX236" s="13" t="s">
        <v>74</v>
      </c>
      <c r="AY236" s="236" t="s">
        <v>149</v>
      </c>
    </row>
    <row r="237" s="13" customFormat="1">
      <c r="A237" s="13"/>
      <c r="B237" s="225"/>
      <c r="C237" s="226"/>
      <c r="D237" s="227" t="s">
        <v>157</v>
      </c>
      <c r="E237" s="228" t="s">
        <v>19</v>
      </c>
      <c r="F237" s="229" t="s">
        <v>390</v>
      </c>
      <c r="G237" s="226"/>
      <c r="H237" s="230">
        <v>28.079999999999998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157</v>
      </c>
      <c r="AU237" s="236" t="s">
        <v>84</v>
      </c>
      <c r="AV237" s="13" t="s">
        <v>84</v>
      </c>
      <c r="AW237" s="13" t="s">
        <v>35</v>
      </c>
      <c r="AX237" s="13" t="s">
        <v>74</v>
      </c>
      <c r="AY237" s="236" t="s">
        <v>149</v>
      </c>
    </row>
    <row r="238" s="13" customFormat="1">
      <c r="A238" s="13"/>
      <c r="B238" s="225"/>
      <c r="C238" s="226"/>
      <c r="D238" s="227" t="s">
        <v>157</v>
      </c>
      <c r="E238" s="228" t="s">
        <v>19</v>
      </c>
      <c r="F238" s="229" t="s">
        <v>391</v>
      </c>
      <c r="G238" s="226"/>
      <c r="H238" s="230">
        <v>1</v>
      </c>
      <c r="I238" s="231"/>
      <c r="J238" s="226"/>
      <c r="K238" s="226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157</v>
      </c>
      <c r="AU238" s="236" t="s">
        <v>84</v>
      </c>
      <c r="AV238" s="13" t="s">
        <v>84</v>
      </c>
      <c r="AW238" s="13" t="s">
        <v>35</v>
      </c>
      <c r="AX238" s="13" t="s">
        <v>74</v>
      </c>
      <c r="AY238" s="236" t="s">
        <v>149</v>
      </c>
    </row>
    <row r="239" s="14" customFormat="1">
      <c r="A239" s="14"/>
      <c r="B239" s="243"/>
      <c r="C239" s="244"/>
      <c r="D239" s="227" t="s">
        <v>157</v>
      </c>
      <c r="E239" s="245" t="s">
        <v>19</v>
      </c>
      <c r="F239" s="246" t="s">
        <v>182</v>
      </c>
      <c r="G239" s="244"/>
      <c r="H239" s="247">
        <v>107.54000000000001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157</v>
      </c>
      <c r="AU239" s="253" t="s">
        <v>84</v>
      </c>
      <c r="AV239" s="14" t="s">
        <v>155</v>
      </c>
      <c r="AW239" s="14" t="s">
        <v>35</v>
      </c>
      <c r="AX239" s="14" t="s">
        <v>82</v>
      </c>
      <c r="AY239" s="253" t="s">
        <v>149</v>
      </c>
    </row>
    <row r="240" s="2" customFormat="1" ht="24.15" customHeight="1">
      <c r="A240" s="38"/>
      <c r="B240" s="39"/>
      <c r="C240" s="212" t="s">
        <v>392</v>
      </c>
      <c r="D240" s="212" t="s">
        <v>151</v>
      </c>
      <c r="E240" s="213" t="s">
        <v>393</v>
      </c>
      <c r="F240" s="214" t="s">
        <v>394</v>
      </c>
      <c r="G240" s="215" t="s">
        <v>192</v>
      </c>
      <c r="H240" s="216">
        <v>30.515000000000001</v>
      </c>
      <c r="I240" s="217"/>
      <c r="J240" s="218">
        <f>ROUND(I240*H240,2)</f>
        <v>0</v>
      </c>
      <c r="K240" s="214" t="s">
        <v>167</v>
      </c>
      <c r="L240" s="44"/>
      <c r="M240" s="219" t="s">
        <v>19</v>
      </c>
      <c r="N240" s="220" t="s">
        <v>45</v>
      </c>
      <c r="O240" s="84"/>
      <c r="P240" s="221">
        <f>O240*H240</f>
        <v>0</v>
      </c>
      <c r="Q240" s="221">
        <v>0.00132</v>
      </c>
      <c r="R240" s="221">
        <f>Q240*H240</f>
        <v>0.040279799999999998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267</v>
      </c>
      <c r="AT240" s="223" t="s">
        <v>151</v>
      </c>
      <c r="AU240" s="223" t="s">
        <v>84</v>
      </c>
      <c r="AY240" s="17" t="s">
        <v>149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82</v>
      </c>
      <c r="BK240" s="224">
        <f>ROUND(I240*H240,2)</f>
        <v>0</v>
      </c>
      <c r="BL240" s="17" t="s">
        <v>267</v>
      </c>
      <c r="BM240" s="223" t="s">
        <v>395</v>
      </c>
    </row>
    <row r="241" s="2" customFormat="1">
      <c r="A241" s="38"/>
      <c r="B241" s="39"/>
      <c r="C241" s="40"/>
      <c r="D241" s="227" t="s">
        <v>169</v>
      </c>
      <c r="E241" s="40"/>
      <c r="F241" s="237" t="s">
        <v>396</v>
      </c>
      <c r="G241" s="40"/>
      <c r="H241" s="40"/>
      <c r="I241" s="238"/>
      <c r="J241" s="40"/>
      <c r="K241" s="40"/>
      <c r="L241" s="44"/>
      <c r="M241" s="239"/>
      <c r="N241" s="240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169</v>
      </c>
      <c r="AU241" s="17" t="s">
        <v>84</v>
      </c>
    </row>
    <row r="242" s="2" customFormat="1">
      <c r="A242" s="38"/>
      <c r="B242" s="39"/>
      <c r="C242" s="40"/>
      <c r="D242" s="241" t="s">
        <v>171</v>
      </c>
      <c r="E242" s="40"/>
      <c r="F242" s="242" t="s">
        <v>397</v>
      </c>
      <c r="G242" s="40"/>
      <c r="H242" s="40"/>
      <c r="I242" s="238"/>
      <c r="J242" s="40"/>
      <c r="K242" s="40"/>
      <c r="L242" s="44"/>
      <c r="M242" s="239"/>
      <c r="N242" s="240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171</v>
      </c>
      <c r="AU242" s="17" t="s">
        <v>84</v>
      </c>
    </row>
    <row r="243" s="13" customFormat="1">
      <c r="A243" s="13"/>
      <c r="B243" s="225"/>
      <c r="C243" s="226"/>
      <c r="D243" s="227" t="s">
        <v>157</v>
      </c>
      <c r="E243" s="228" t="s">
        <v>19</v>
      </c>
      <c r="F243" s="229" t="s">
        <v>398</v>
      </c>
      <c r="G243" s="226"/>
      <c r="H243" s="230">
        <v>30.515000000000001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157</v>
      </c>
      <c r="AU243" s="236" t="s">
        <v>84</v>
      </c>
      <c r="AV243" s="13" t="s">
        <v>84</v>
      </c>
      <c r="AW243" s="13" t="s">
        <v>35</v>
      </c>
      <c r="AX243" s="13" t="s">
        <v>82</v>
      </c>
      <c r="AY243" s="236" t="s">
        <v>149</v>
      </c>
    </row>
    <row r="244" s="2" customFormat="1" ht="16.5" customHeight="1">
      <c r="A244" s="38"/>
      <c r="B244" s="39"/>
      <c r="C244" s="254" t="s">
        <v>399</v>
      </c>
      <c r="D244" s="254" t="s">
        <v>373</v>
      </c>
      <c r="E244" s="255" t="s">
        <v>400</v>
      </c>
      <c r="F244" s="256" t="s">
        <v>401</v>
      </c>
      <c r="G244" s="257" t="s">
        <v>192</v>
      </c>
      <c r="H244" s="258">
        <v>32.040999999999997</v>
      </c>
      <c r="I244" s="259"/>
      <c r="J244" s="260">
        <f>ROUND(I244*H244,2)</f>
        <v>0</v>
      </c>
      <c r="K244" s="256" t="s">
        <v>19</v>
      </c>
      <c r="L244" s="261"/>
      <c r="M244" s="262" t="s">
        <v>19</v>
      </c>
      <c r="N244" s="263" t="s">
        <v>45</v>
      </c>
      <c r="O244" s="84"/>
      <c r="P244" s="221">
        <f>O244*H244</f>
        <v>0</v>
      </c>
      <c r="Q244" s="221">
        <v>0.0022000000000000001</v>
      </c>
      <c r="R244" s="221">
        <f>Q244*H244</f>
        <v>0.070490200000000003</v>
      </c>
      <c r="S244" s="221">
        <v>0</v>
      </c>
      <c r="T244" s="22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3" t="s">
        <v>376</v>
      </c>
      <c r="AT244" s="223" t="s">
        <v>373</v>
      </c>
      <c r="AU244" s="223" t="s">
        <v>84</v>
      </c>
      <c r="AY244" s="17" t="s">
        <v>149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82</v>
      </c>
      <c r="BK244" s="224">
        <f>ROUND(I244*H244,2)</f>
        <v>0</v>
      </c>
      <c r="BL244" s="17" t="s">
        <v>267</v>
      </c>
      <c r="BM244" s="223" t="s">
        <v>402</v>
      </c>
    </row>
    <row r="245" s="13" customFormat="1">
      <c r="A245" s="13"/>
      <c r="B245" s="225"/>
      <c r="C245" s="226"/>
      <c r="D245" s="227" t="s">
        <v>157</v>
      </c>
      <c r="E245" s="226"/>
      <c r="F245" s="229" t="s">
        <v>403</v>
      </c>
      <c r="G245" s="226"/>
      <c r="H245" s="230">
        <v>32.040999999999997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157</v>
      </c>
      <c r="AU245" s="236" t="s">
        <v>84</v>
      </c>
      <c r="AV245" s="13" t="s">
        <v>84</v>
      </c>
      <c r="AW245" s="13" t="s">
        <v>4</v>
      </c>
      <c r="AX245" s="13" t="s">
        <v>82</v>
      </c>
      <c r="AY245" s="236" t="s">
        <v>149</v>
      </c>
    </row>
    <row r="246" s="2" customFormat="1" ht="24.15" customHeight="1">
      <c r="A246" s="38"/>
      <c r="B246" s="39"/>
      <c r="C246" s="212" t="s">
        <v>404</v>
      </c>
      <c r="D246" s="212" t="s">
        <v>151</v>
      </c>
      <c r="E246" s="213" t="s">
        <v>405</v>
      </c>
      <c r="F246" s="214" t="s">
        <v>406</v>
      </c>
      <c r="G246" s="215" t="s">
        <v>176</v>
      </c>
      <c r="H246" s="216">
        <v>4.141</v>
      </c>
      <c r="I246" s="217"/>
      <c r="J246" s="218">
        <f>ROUND(I246*H246,2)</f>
        <v>0</v>
      </c>
      <c r="K246" s="214" t="s">
        <v>167</v>
      </c>
      <c r="L246" s="44"/>
      <c r="M246" s="219" t="s">
        <v>19</v>
      </c>
      <c r="N246" s="220" t="s">
        <v>45</v>
      </c>
      <c r="O246" s="84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267</v>
      </c>
      <c r="AT246" s="223" t="s">
        <v>151</v>
      </c>
      <c r="AU246" s="223" t="s">
        <v>84</v>
      </c>
      <c r="AY246" s="17" t="s">
        <v>149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82</v>
      </c>
      <c r="BK246" s="224">
        <f>ROUND(I246*H246,2)</f>
        <v>0</v>
      </c>
      <c r="BL246" s="17" t="s">
        <v>267</v>
      </c>
      <c r="BM246" s="223" t="s">
        <v>407</v>
      </c>
    </row>
    <row r="247" s="2" customFormat="1">
      <c r="A247" s="38"/>
      <c r="B247" s="39"/>
      <c r="C247" s="40"/>
      <c r="D247" s="227" t="s">
        <v>169</v>
      </c>
      <c r="E247" s="40"/>
      <c r="F247" s="237" t="s">
        <v>408</v>
      </c>
      <c r="G247" s="40"/>
      <c r="H247" s="40"/>
      <c r="I247" s="238"/>
      <c r="J247" s="40"/>
      <c r="K247" s="40"/>
      <c r="L247" s="44"/>
      <c r="M247" s="239"/>
      <c r="N247" s="240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169</v>
      </c>
      <c r="AU247" s="17" t="s">
        <v>84</v>
      </c>
    </row>
    <row r="248" s="2" customFormat="1">
      <c r="A248" s="38"/>
      <c r="B248" s="39"/>
      <c r="C248" s="40"/>
      <c r="D248" s="241" t="s">
        <v>171</v>
      </c>
      <c r="E248" s="40"/>
      <c r="F248" s="242" t="s">
        <v>409</v>
      </c>
      <c r="G248" s="40"/>
      <c r="H248" s="40"/>
      <c r="I248" s="238"/>
      <c r="J248" s="40"/>
      <c r="K248" s="40"/>
      <c r="L248" s="44"/>
      <c r="M248" s="239"/>
      <c r="N248" s="240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171</v>
      </c>
      <c r="AU248" s="17" t="s">
        <v>84</v>
      </c>
    </row>
    <row r="249" s="12" customFormat="1" ht="22.8" customHeight="1">
      <c r="A249" s="12"/>
      <c r="B249" s="196"/>
      <c r="C249" s="197"/>
      <c r="D249" s="198" t="s">
        <v>73</v>
      </c>
      <c r="E249" s="210" t="s">
        <v>410</v>
      </c>
      <c r="F249" s="210" t="s">
        <v>411</v>
      </c>
      <c r="G249" s="197"/>
      <c r="H249" s="197"/>
      <c r="I249" s="200"/>
      <c r="J249" s="211">
        <f>BK249</f>
        <v>0</v>
      </c>
      <c r="K249" s="197"/>
      <c r="L249" s="202"/>
      <c r="M249" s="203"/>
      <c r="N249" s="204"/>
      <c r="O249" s="204"/>
      <c r="P249" s="205">
        <f>SUM(P250:P278)</f>
        <v>0</v>
      </c>
      <c r="Q249" s="204"/>
      <c r="R249" s="205">
        <f>SUM(R250:R278)</f>
        <v>0.6100000000000001</v>
      </c>
      <c r="S249" s="204"/>
      <c r="T249" s="206">
        <f>SUM(T250:T278)</f>
        <v>6.9068100000000001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7" t="s">
        <v>84</v>
      </c>
      <c r="AT249" s="208" t="s">
        <v>73</v>
      </c>
      <c r="AU249" s="208" t="s">
        <v>82</v>
      </c>
      <c r="AY249" s="207" t="s">
        <v>149</v>
      </c>
      <c r="BK249" s="209">
        <f>SUM(BK250:BK278)</f>
        <v>0</v>
      </c>
    </row>
    <row r="250" s="2" customFormat="1" ht="24.15" customHeight="1">
      <c r="A250" s="38"/>
      <c r="B250" s="39"/>
      <c r="C250" s="212" t="s">
        <v>412</v>
      </c>
      <c r="D250" s="212" t="s">
        <v>151</v>
      </c>
      <c r="E250" s="213" t="s">
        <v>413</v>
      </c>
      <c r="F250" s="214" t="s">
        <v>414</v>
      </c>
      <c r="G250" s="215" t="s">
        <v>192</v>
      </c>
      <c r="H250" s="216">
        <v>204.227</v>
      </c>
      <c r="I250" s="217"/>
      <c r="J250" s="218">
        <f>ROUND(I250*H250,2)</f>
        <v>0</v>
      </c>
      <c r="K250" s="214" t="s">
        <v>19</v>
      </c>
      <c r="L250" s="44"/>
      <c r="M250" s="219" t="s">
        <v>19</v>
      </c>
      <c r="N250" s="220" t="s">
        <v>45</v>
      </c>
      <c r="O250" s="84"/>
      <c r="P250" s="221">
        <f>O250*H250</f>
        <v>0</v>
      </c>
      <c r="Q250" s="221">
        <v>0</v>
      </c>
      <c r="R250" s="221">
        <f>Q250*H250</f>
        <v>0</v>
      </c>
      <c r="S250" s="221">
        <v>0.029999999999999999</v>
      </c>
      <c r="T250" s="222">
        <f>S250*H250</f>
        <v>6.1268099999999999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267</v>
      </c>
      <c r="AT250" s="223" t="s">
        <v>151</v>
      </c>
      <c r="AU250" s="223" t="s">
        <v>84</v>
      </c>
      <c r="AY250" s="17" t="s">
        <v>149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82</v>
      </c>
      <c r="BK250" s="224">
        <f>ROUND(I250*H250,2)</f>
        <v>0</v>
      </c>
      <c r="BL250" s="17" t="s">
        <v>267</v>
      </c>
      <c r="BM250" s="223" t="s">
        <v>415</v>
      </c>
    </row>
    <row r="251" s="13" customFormat="1">
      <c r="A251" s="13"/>
      <c r="B251" s="225"/>
      <c r="C251" s="226"/>
      <c r="D251" s="227" t="s">
        <v>157</v>
      </c>
      <c r="E251" s="228" t="s">
        <v>19</v>
      </c>
      <c r="F251" s="229" t="s">
        <v>416</v>
      </c>
      <c r="G251" s="226"/>
      <c r="H251" s="230">
        <v>123.66</v>
      </c>
      <c r="I251" s="231"/>
      <c r="J251" s="226"/>
      <c r="K251" s="226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157</v>
      </c>
      <c r="AU251" s="236" t="s">
        <v>84</v>
      </c>
      <c r="AV251" s="13" t="s">
        <v>84</v>
      </c>
      <c r="AW251" s="13" t="s">
        <v>35</v>
      </c>
      <c r="AX251" s="13" t="s">
        <v>74</v>
      </c>
      <c r="AY251" s="236" t="s">
        <v>149</v>
      </c>
    </row>
    <row r="252" s="13" customFormat="1">
      <c r="A252" s="13"/>
      <c r="B252" s="225"/>
      <c r="C252" s="226"/>
      <c r="D252" s="227" t="s">
        <v>157</v>
      </c>
      <c r="E252" s="228" t="s">
        <v>19</v>
      </c>
      <c r="F252" s="229" t="s">
        <v>197</v>
      </c>
      <c r="G252" s="226"/>
      <c r="H252" s="230">
        <v>-24.780999999999999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157</v>
      </c>
      <c r="AU252" s="236" t="s">
        <v>84</v>
      </c>
      <c r="AV252" s="13" t="s">
        <v>84</v>
      </c>
      <c r="AW252" s="13" t="s">
        <v>35</v>
      </c>
      <c r="AX252" s="13" t="s">
        <v>74</v>
      </c>
      <c r="AY252" s="236" t="s">
        <v>149</v>
      </c>
    </row>
    <row r="253" s="13" customFormat="1">
      <c r="A253" s="13"/>
      <c r="B253" s="225"/>
      <c r="C253" s="226"/>
      <c r="D253" s="227" t="s">
        <v>157</v>
      </c>
      <c r="E253" s="228" t="s">
        <v>19</v>
      </c>
      <c r="F253" s="229" t="s">
        <v>198</v>
      </c>
      <c r="G253" s="226"/>
      <c r="H253" s="230">
        <v>20.07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157</v>
      </c>
      <c r="AU253" s="236" t="s">
        <v>84</v>
      </c>
      <c r="AV253" s="13" t="s">
        <v>84</v>
      </c>
      <c r="AW253" s="13" t="s">
        <v>35</v>
      </c>
      <c r="AX253" s="13" t="s">
        <v>74</v>
      </c>
      <c r="AY253" s="236" t="s">
        <v>149</v>
      </c>
    </row>
    <row r="254" s="13" customFormat="1">
      <c r="A254" s="13"/>
      <c r="B254" s="225"/>
      <c r="C254" s="226"/>
      <c r="D254" s="227" t="s">
        <v>157</v>
      </c>
      <c r="E254" s="228" t="s">
        <v>19</v>
      </c>
      <c r="F254" s="229" t="s">
        <v>199</v>
      </c>
      <c r="G254" s="226"/>
      <c r="H254" s="230">
        <v>9.3360000000000003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157</v>
      </c>
      <c r="AU254" s="236" t="s">
        <v>84</v>
      </c>
      <c r="AV254" s="13" t="s">
        <v>84</v>
      </c>
      <c r="AW254" s="13" t="s">
        <v>35</v>
      </c>
      <c r="AX254" s="13" t="s">
        <v>74</v>
      </c>
      <c r="AY254" s="236" t="s">
        <v>149</v>
      </c>
    </row>
    <row r="255" s="13" customFormat="1">
      <c r="A255" s="13"/>
      <c r="B255" s="225"/>
      <c r="C255" s="226"/>
      <c r="D255" s="227" t="s">
        <v>157</v>
      </c>
      <c r="E255" s="228" t="s">
        <v>19</v>
      </c>
      <c r="F255" s="229" t="s">
        <v>200</v>
      </c>
      <c r="G255" s="226"/>
      <c r="H255" s="230">
        <v>2.1779999999999999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157</v>
      </c>
      <c r="AU255" s="236" t="s">
        <v>84</v>
      </c>
      <c r="AV255" s="13" t="s">
        <v>84</v>
      </c>
      <c r="AW255" s="13" t="s">
        <v>35</v>
      </c>
      <c r="AX255" s="13" t="s">
        <v>74</v>
      </c>
      <c r="AY255" s="236" t="s">
        <v>149</v>
      </c>
    </row>
    <row r="256" s="13" customFormat="1">
      <c r="A256" s="13"/>
      <c r="B256" s="225"/>
      <c r="C256" s="226"/>
      <c r="D256" s="227" t="s">
        <v>157</v>
      </c>
      <c r="E256" s="228" t="s">
        <v>19</v>
      </c>
      <c r="F256" s="229" t="s">
        <v>417</v>
      </c>
      <c r="G256" s="226"/>
      <c r="H256" s="230">
        <v>79.859999999999999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157</v>
      </c>
      <c r="AU256" s="236" t="s">
        <v>84</v>
      </c>
      <c r="AV256" s="13" t="s">
        <v>84</v>
      </c>
      <c r="AW256" s="13" t="s">
        <v>35</v>
      </c>
      <c r="AX256" s="13" t="s">
        <v>74</v>
      </c>
      <c r="AY256" s="236" t="s">
        <v>149</v>
      </c>
    </row>
    <row r="257" s="13" customFormat="1">
      <c r="A257" s="13"/>
      <c r="B257" s="225"/>
      <c r="C257" s="226"/>
      <c r="D257" s="227" t="s">
        <v>157</v>
      </c>
      <c r="E257" s="228" t="s">
        <v>19</v>
      </c>
      <c r="F257" s="229" t="s">
        <v>202</v>
      </c>
      <c r="G257" s="226"/>
      <c r="H257" s="230">
        <v>-16.52</v>
      </c>
      <c r="I257" s="231"/>
      <c r="J257" s="226"/>
      <c r="K257" s="226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157</v>
      </c>
      <c r="AU257" s="236" t="s">
        <v>84</v>
      </c>
      <c r="AV257" s="13" t="s">
        <v>84</v>
      </c>
      <c r="AW257" s="13" t="s">
        <v>35</v>
      </c>
      <c r="AX257" s="13" t="s">
        <v>74</v>
      </c>
      <c r="AY257" s="236" t="s">
        <v>149</v>
      </c>
    </row>
    <row r="258" s="13" customFormat="1">
      <c r="A258" s="13"/>
      <c r="B258" s="225"/>
      <c r="C258" s="226"/>
      <c r="D258" s="227" t="s">
        <v>157</v>
      </c>
      <c r="E258" s="228" t="s">
        <v>19</v>
      </c>
      <c r="F258" s="229" t="s">
        <v>203</v>
      </c>
      <c r="G258" s="226"/>
      <c r="H258" s="230">
        <v>7.0099999999999998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157</v>
      </c>
      <c r="AU258" s="236" t="s">
        <v>84</v>
      </c>
      <c r="AV258" s="13" t="s">
        <v>84</v>
      </c>
      <c r="AW258" s="13" t="s">
        <v>35</v>
      </c>
      <c r="AX258" s="13" t="s">
        <v>74</v>
      </c>
      <c r="AY258" s="236" t="s">
        <v>149</v>
      </c>
    </row>
    <row r="259" s="13" customFormat="1">
      <c r="A259" s="13"/>
      <c r="B259" s="225"/>
      <c r="C259" s="226"/>
      <c r="D259" s="227" t="s">
        <v>157</v>
      </c>
      <c r="E259" s="228" t="s">
        <v>19</v>
      </c>
      <c r="F259" s="229" t="s">
        <v>204</v>
      </c>
      <c r="G259" s="226"/>
      <c r="H259" s="230">
        <v>1.236</v>
      </c>
      <c r="I259" s="231"/>
      <c r="J259" s="226"/>
      <c r="K259" s="226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157</v>
      </c>
      <c r="AU259" s="236" t="s">
        <v>84</v>
      </c>
      <c r="AV259" s="13" t="s">
        <v>84</v>
      </c>
      <c r="AW259" s="13" t="s">
        <v>35</v>
      </c>
      <c r="AX259" s="13" t="s">
        <v>74</v>
      </c>
      <c r="AY259" s="236" t="s">
        <v>149</v>
      </c>
    </row>
    <row r="260" s="13" customFormat="1">
      <c r="A260" s="13"/>
      <c r="B260" s="225"/>
      <c r="C260" s="226"/>
      <c r="D260" s="227" t="s">
        <v>157</v>
      </c>
      <c r="E260" s="228" t="s">
        <v>19</v>
      </c>
      <c r="F260" s="229" t="s">
        <v>200</v>
      </c>
      <c r="G260" s="226"/>
      <c r="H260" s="230">
        <v>2.1779999999999999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157</v>
      </c>
      <c r="AU260" s="236" t="s">
        <v>84</v>
      </c>
      <c r="AV260" s="13" t="s">
        <v>84</v>
      </c>
      <c r="AW260" s="13" t="s">
        <v>35</v>
      </c>
      <c r="AX260" s="13" t="s">
        <v>74</v>
      </c>
      <c r="AY260" s="236" t="s">
        <v>149</v>
      </c>
    </row>
    <row r="261" s="14" customFormat="1">
      <c r="A261" s="14"/>
      <c r="B261" s="243"/>
      <c r="C261" s="244"/>
      <c r="D261" s="227" t="s">
        <v>157</v>
      </c>
      <c r="E261" s="245" t="s">
        <v>19</v>
      </c>
      <c r="F261" s="246" t="s">
        <v>182</v>
      </c>
      <c r="G261" s="244"/>
      <c r="H261" s="247">
        <v>204.22699999999995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157</v>
      </c>
      <c r="AU261" s="253" t="s">
        <v>84</v>
      </c>
      <c r="AV261" s="14" t="s">
        <v>155</v>
      </c>
      <c r="AW261" s="14" t="s">
        <v>35</v>
      </c>
      <c r="AX261" s="14" t="s">
        <v>82</v>
      </c>
      <c r="AY261" s="253" t="s">
        <v>149</v>
      </c>
    </row>
    <row r="262" s="2" customFormat="1" ht="16.5" customHeight="1">
      <c r="A262" s="38"/>
      <c r="B262" s="39"/>
      <c r="C262" s="212" t="s">
        <v>418</v>
      </c>
      <c r="D262" s="212" t="s">
        <v>151</v>
      </c>
      <c r="E262" s="213" t="s">
        <v>419</v>
      </c>
      <c r="F262" s="214" t="s">
        <v>420</v>
      </c>
      <c r="G262" s="215" t="s">
        <v>368</v>
      </c>
      <c r="H262" s="216">
        <v>4</v>
      </c>
      <c r="I262" s="217"/>
      <c r="J262" s="218">
        <f>ROUND(I262*H262,2)</f>
        <v>0</v>
      </c>
      <c r="K262" s="214" t="s">
        <v>19</v>
      </c>
      <c r="L262" s="44"/>
      <c r="M262" s="219" t="s">
        <v>19</v>
      </c>
      <c r="N262" s="220" t="s">
        <v>45</v>
      </c>
      <c r="O262" s="84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267</v>
      </c>
      <c r="AT262" s="223" t="s">
        <v>151</v>
      </c>
      <c r="AU262" s="223" t="s">
        <v>84</v>
      </c>
      <c r="AY262" s="17" t="s">
        <v>149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82</v>
      </c>
      <c r="BK262" s="224">
        <f>ROUND(I262*H262,2)</f>
        <v>0</v>
      </c>
      <c r="BL262" s="17" t="s">
        <v>267</v>
      </c>
      <c r="BM262" s="223" t="s">
        <v>421</v>
      </c>
    </row>
    <row r="263" s="2" customFormat="1" ht="16.5" customHeight="1">
      <c r="A263" s="38"/>
      <c r="B263" s="39"/>
      <c r="C263" s="212" t="s">
        <v>422</v>
      </c>
      <c r="D263" s="212" t="s">
        <v>151</v>
      </c>
      <c r="E263" s="213" t="s">
        <v>423</v>
      </c>
      <c r="F263" s="214" t="s">
        <v>424</v>
      </c>
      <c r="G263" s="215" t="s">
        <v>368</v>
      </c>
      <c r="H263" s="216">
        <v>1</v>
      </c>
      <c r="I263" s="217"/>
      <c r="J263" s="218">
        <f>ROUND(I263*H263,2)</f>
        <v>0</v>
      </c>
      <c r="K263" s="214" t="s">
        <v>19</v>
      </c>
      <c r="L263" s="44"/>
      <c r="M263" s="219" t="s">
        <v>19</v>
      </c>
      <c r="N263" s="220" t="s">
        <v>45</v>
      </c>
      <c r="O263" s="84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3" t="s">
        <v>267</v>
      </c>
      <c r="AT263" s="223" t="s">
        <v>151</v>
      </c>
      <c r="AU263" s="223" t="s">
        <v>84</v>
      </c>
      <c r="AY263" s="17" t="s">
        <v>149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82</v>
      </c>
      <c r="BK263" s="224">
        <f>ROUND(I263*H263,2)</f>
        <v>0</v>
      </c>
      <c r="BL263" s="17" t="s">
        <v>267</v>
      </c>
      <c r="BM263" s="223" t="s">
        <v>425</v>
      </c>
    </row>
    <row r="264" s="2" customFormat="1">
      <c r="A264" s="38"/>
      <c r="B264" s="39"/>
      <c r="C264" s="40"/>
      <c r="D264" s="227" t="s">
        <v>169</v>
      </c>
      <c r="E264" s="40"/>
      <c r="F264" s="237" t="s">
        <v>424</v>
      </c>
      <c r="G264" s="40"/>
      <c r="H264" s="40"/>
      <c r="I264" s="238"/>
      <c r="J264" s="40"/>
      <c r="K264" s="40"/>
      <c r="L264" s="44"/>
      <c r="M264" s="239"/>
      <c r="N264" s="240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169</v>
      </c>
      <c r="AU264" s="17" t="s">
        <v>84</v>
      </c>
    </row>
    <row r="265" s="2" customFormat="1" ht="55.5" customHeight="1">
      <c r="A265" s="38"/>
      <c r="B265" s="39"/>
      <c r="C265" s="212" t="s">
        <v>426</v>
      </c>
      <c r="D265" s="212" t="s">
        <v>151</v>
      </c>
      <c r="E265" s="213" t="s">
        <v>427</v>
      </c>
      <c r="F265" s="214" t="s">
        <v>428</v>
      </c>
      <c r="G265" s="215" t="s">
        <v>161</v>
      </c>
      <c r="H265" s="216">
        <v>1</v>
      </c>
      <c r="I265" s="217"/>
      <c r="J265" s="218">
        <f>ROUND(I265*H265,2)</f>
        <v>0</v>
      </c>
      <c r="K265" s="214" t="s">
        <v>19</v>
      </c>
      <c r="L265" s="44"/>
      <c r="M265" s="219" t="s">
        <v>19</v>
      </c>
      <c r="N265" s="220" t="s">
        <v>45</v>
      </c>
      <c r="O265" s="84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267</v>
      </c>
      <c r="AT265" s="223" t="s">
        <v>151</v>
      </c>
      <c r="AU265" s="223" t="s">
        <v>84</v>
      </c>
      <c r="AY265" s="17" t="s">
        <v>149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82</v>
      </c>
      <c r="BK265" s="224">
        <f>ROUND(I265*H265,2)</f>
        <v>0</v>
      </c>
      <c r="BL265" s="17" t="s">
        <v>267</v>
      </c>
      <c r="BM265" s="223" t="s">
        <v>429</v>
      </c>
    </row>
    <row r="266" s="2" customFormat="1">
      <c r="A266" s="38"/>
      <c r="B266" s="39"/>
      <c r="C266" s="40"/>
      <c r="D266" s="227" t="s">
        <v>169</v>
      </c>
      <c r="E266" s="40"/>
      <c r="F266" s="237" t="s">
        <v>430</v>
      </c>
      <c r="G266" s="40"/>
      <c r="H266" s="40"/>
      <c r="I266" s="238"/>
      <c r="J266" s="40"/>
      <c r="K266" s="40"/>
      <c r="L266" s="44"/>
      <c r="M266" s="239"/>
      <c r="N266" s="240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169</v>
      </c>
      <c r="AU266" s="17" t="s">
        <v>84</v>
      </c>
    </row>
    <row r="267" s="2" customFormat="1" ht="24.15" customHeight="1">
      <c r="A267" s="38"/>
      <c r="B267" s="39"/>
      <c r="C267" s="212" t="s">
        <v>431</v>
      </c>
      <c r="D267" s="212" t="s">
        <v>151</v>
      </c>
      <c r="E267" s="213" t="s">
        <v>432</v>
      </c>
      <c r="F267" s="214" t="s">
        <v>433</v>
      </c>
      <c r="G267" s="215" t="s">
        <v>161</v>
      </c>
      <c r="H267" s="216">
        <v>1</v>
      </c>
      <c r="I267" s="217"/>
      <c r="J267" s="218">
        <f>ROUND(I267*H267,2)</f>
        <v>0</v>
      </c>
      <c r="K267" s="214" t="s">
        <v>19</v>
      </c>
      <c r="L267" s="44"/>
      <c r="M267" s="219" t="s">
        <v>19</v>
      </c>
      <c r="N267" s="220" t="s">
        <v>45</v>
      </c>
      <c r="O267" s="84"/>
      <c r="P267" s="221">
        <f>O267*H267</f>
        <v>0</v>
      </c>
      <c r="Q267" s="221">
        <v>0.10000000000000001</v>
      </c>
      <c r="R267" s="221">
        <f>Q267*H267</f>
        <v>0.10000000000000001</v>
      </c>
      <c r="S267" s="221">
        <v>0</v>
      </c>
      <c r="T267" s="22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267</v>
      </c>
      <c r="AT267" s="223" t="s">
        <v>151</v>
      </c>
      <c r="AU267" s="223" t="s">
        <v>84</v>
      </c>
      <c r="AY267" s="17" t="s">
        <v>149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82</v>
      </c>
      <c r="BK267" s="224">
        <f>ROUND(I267*H267,2)</f>
        <v>0</v>
      </c>
      <c r="BL267" s="17" t="s">
        <v>267</v>
      </c>
      <c r="BM267" s="223" t="s">
        <v>434</v>
      </c>
    </row>
    <row r="268" s="2" customFormat="1">
      <c r="A268" s="38"/>
      <c r="B268" s="39"/>
      <c r="C268" s="40"/>
      <c r="D268" s="227" t="s">
        <v>169</v>
      </c>
      <c r="E268" s="40"/>
      <c r="F268" s="237" t="s">
        <v>435</v>
      </c>
      <c r="G268" s="40"/>
      <c r="H268" s="40"/>
      <c r="I268" s="238"/>
      <c r="J268" s="40"/>
      <c r="K268" s="40"/>
      <c r="L268" s="44"/>
      <c r="M268" s="239"/>
      <c r="N268" s="240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169</v>
      </c>
      <c r="AU268" s="17" t="s">
        <v>84</v>
      </c>
    </row>
    <row r="269" s="2" customFormat="1" ht="24.15" customHeight="1">
      <c r="A269" s="38"/>
      <c r="B269" s="39"/>
      <c r="C269" s="212" t="s">
        <v>436</v>
      </c>
      <c r="D269" s="212" t="s">
        <v>151</v>
      </c>
      <c r="E269" s="213" t="s">
        <v>437</v>
      </c>
      <c r="F269" s="214" t="s">
        <v>438</v>
      </c>
      <c r="G269" s="215" t="s">
        <v>161</v>
      </c>
      <c r="H269" s="216">
        <v>1</v>
      </c>
      <c r="I269" s="217"/>
      <c r="J269" s="218">
        <f>ROUND(I269*H269,2)</f>
        <v>0</v>
      </c>
      <c r="K269" s="214" t="s">
        <v>19</v>
      </c>
      <c r="L269" s="44"/>
      <c r="M269" s="219" t="s">
        <v>19</v>
      </c>
      <c r="N269" s="220" t="s">
        <v>45</v>
      </c>
      <c r="O269" s="84"/>
      <c r="P269" s="221">
        <f>O269*H269</f>
        <v>0</v>
      </c>
      <c r="Q269" s="221">
        <v>0.10000000000000001</v>
      </c>
      <c r="R269" s="221">
        <f>Q269*H269</f>
        <v>0.10000000000000001</v>
      </c>
      <c r="S269" s="221">
        <v>0</v>
      </c>
      <c r="T269" s="22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3" t="s">
        <v>267</v>
      </c>
      <c r="AT269" s="223" t="s">
        <v>151</v>
      </c>
      <c r="AU269" s="223" t="s">
        <v>84</v>
      </c>
      <c r="AY269" s="17" t="s">
        <v>149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7" t="s">
        <v>82</v>
      </c>
      <c r="BK269" s="224">
        <f>ROUND(I269*H269,2)</f>
        <v>0</v>
      </c>
      <c r="BL269" s="17" t="s">
        <v>267</v>
      </c>
      <c r="BM269" s="223" t="s">
        <v>439</v>
      </c>
    </row>
    <row r="270" s="2" customFormat="1">
      <c r="A270" s="38"/>
      <c r="B270" s="39"/>
      <c r="C270" s="40"/>
      <c r="D270" s="227" t="s">
        <v>169</v>
      </c>
      <c r="E270" s="40"/>
      <c r="F270" s="237" t="s">
        <v>435</v>
      </c>
      <c r="G270" s="40"/>
      <c r="H270" s="40"/>
      <c r="I270" s="238"/>
      <c r="J270" s="40"/>
      <c r="K270" s="40"/>
      <c r="L270" s="44"/>
      <c r="M270" s="239"/>
      <c r="N270" s="240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169</v>
      </c>
      <c r="AU270" s="17" t="s">
        <v>84</v>
      </c>
    </row>
    <row r="271" s="2" customFormat="1" ht="21.75" customHeight="1">
      <c r="A271" s="38"/>
      <c r="B271" s="39"/>
      <c r="C271" s="212" t="s">
        <v>440</v>
      </c>
      <c r="D271" s="212" t="s">
        <v>151</v>
      </c>
      <c r="E271" s="213" t="s">
        <v>441</v>
      </c>
      <c r="F271" s="214" t="s">
        <v>442</v>
      </c>
      <c r="G271" s="215" t="s">
        <v>161</v>
      </c>
      <c r="H271" s="216">
        <v>1</v>
      </c>
      <c r="I271" s="217"/>
      <c r="J271" s="218">
        <f>ROUND(I271*H271,2)</f>
        <v>0</v>
      </c>
      <c r="K271" s="214" t="s">
        <v>19</v>
      </c>
      <c r="L271" s="44"/>
      <c r="M271" s="219" t="s">
        <v>19</v>
      </c>
      <c r="N271" s="220" t="s">
        <v>45</v>
      </c>
      <c r="O271" s="84"/>
      <c r="P271" s="221">
        <f>O271*H271</f>
        <v>0</v>
      </c>
      <c r="Q271" s="221">
        <v>0.059999999999999998</v>
      </c>
      <c r="R271" s="221">
        <f>Q271*H271</f>
        <v>0.059999999999999998</v>
      </c>
      <c r="S271" s="221">
        <v>0</v>
      </c>
      <c r="T271" s="22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3" t="s">
        <v>267</v>
      </c>
      <c r="AT271" s="223" t="s">
        <v>151</v>
      </c>
      <c r="AU271" s="223" t="s">
        <v>84</v>
      </c>
      <c r="AY271" s="17" t="s">
        <v>149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7" t="s">
        <v>82</v>
      </c>
      <c r="BK271" s="224">
        <f>ROUND(I271*H271,2)</f>
        <v>0</v>
      </c>
      <c r="BL271" s="17" t="s">
        <v>267</v>
      </c>
      <c r="BM271" s="223" t="s">
        <v>443</v>
      </c>
    </row>
    <row r="272" s="2" customFormat="1">
      <c r="A272" s="38"/>
      <c r="B272" s="39"/>
      <c r="C272" s="40"/>
      <c r="D272" s="227" t="s">
        <v>169</v>
      </c>
      <c r="E272" s="40"/>
      <c r="F272" s="237" t="s">
        <v>444</v>
      </c>
      <c r="G272" s="40"/>
      <c r="H272" s="40"/>
      <c r="I272" s="238"/>
      <c r="J272" s="40"/>
      <c r="K272" s="40"/>
      <c r="L272" s="44"/>
      <c r="M272" s="239"/>
      <c r="N272" s="240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169</v>
      </c>
      <c r="AU272" s="17" t="s">
        <v>84</v>
      </c>
    </row>
    <row r="273" s="2" customFormat="1" ht="16.5" customHeight="1">
      <c r="A273" s="38"/>
      <c r="B273" s="39"/>
      <c r="C273" s="212" t="s">
        <v>445</v>
      </c>
      <c r="D273" s="212" t="s">
        <v>151</v>
      </c>
      <c r="E273" s="213" t="s">
        <v>446</v>
      </c>
      <c r="F273" s="214" t="s">
        <v>447</v>
      </c>
      <c r="G273" s="215" t="s">
        <v>161</v>
      </c>
      <c r="H273" s="216">
        <v>3</v>
      </c>
      <c r="I273" s="217"/>
      <c r="J273" s="218">
        <f>ROUND(I273*H273,2)</f>
        <v>0</v>
      </c>
      <c r="K273" s="214" t="s">
        <v>19</v>
      </c>
      <c r="L273" s="44"/>
      <c r="M273" s="219" t="s">
        <v>19</v>
      </c>
      <c r="N273" s="220" t="s">
        <v>45</v>
      </c>
      <c r="O273" s="84"/>
      <c r="P273" s="221">
        <f>O273*H273</f>
        <v>0</v>
      </c>
      <c r="Q273" s="221">
        <v>0</v>
      </c>
      <c r="R273" s="221">
        <f>Q273*H273</f>
        <v>0</v>
      </c>
      <c r="S273" s="221">
        <v>0.26000000000000001</v>
      </c>
      <c r="T273" s="222">
        <f>S273*H273</f>
        <v>0.78000000000000003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3" t="s">
        <v>267</v>
      </c>
      <c r="AT273" s="223" t="s">
        <v>151</v>
      </c>
      <c r="AU273" s="223" t="s">
        <v>84</v>
      </c>
      <c r="AY273" s="17" t="s">
        <v>149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7" t="s">
        <v>82</v>
      </c>
      <c r="BK273" s="224">
        <f>ROUND(I273*H273,2)</f>
        <v>0</v>
      </c>
      <c r="BL273" s="17" t="s">
        <v>267</v>
      </c>
      <c r="BM273" s="223" t="s">
        <v>448</v>
      </c>
    </row>
    <row r="274" s="2" customFormat="1" ht="24.15" customHeight="1">
      <c r="A274" s="38"/>
      <c r="B274" s="39"/>
      <c r="C274" s="212" t="s">
        <v>449</v>
      </c>
      <c r="D274" s="212" t="s">
        <v>151</v>
      </c>
      <c r="E274" s="213" t="s">
        <v>450</v>
      </c>
      <c r="F274" s="214" t="s">
        <v>451</v>
      </c>
      <c r="G274" s="215" t="s">
        <v>161</v>
      </c>
      <c r="H274" s="216">
        <v>7</v>
      </c>
      <c r="I274" s="217"/>
      <c r="J274" s="218">
        <f>ROUND(I274*H274,2)</f>
        <v>0</v>
      </c>
      <c r="K274" s="214" t="s">
        <v>19</v>
      </c>
      <c r="L274" s="44"/>
      <c r="M274" s="219" t="s">
        <v>19</v>
      </c>
      <c r="N274" s="220" t="s">
        <v>45</v>
      </c>
      <c r="O274" s="84"/>
      <c r="P274" s="221">
        <f>O274*H274</f>
        <v>0</v>
      </c>
      <c r="Q274" s="221">
        <v>0.050000000000000003</v>
      </c>
      <c r="R274" s="221">
        <f>Q274*H274</f>
        <v>0.35000000000000003</v>
      </c>
      <c r="S274" s="221">
        <v>0</v>
      </c>
      <c r="T274" s="22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267</v>
      </c>
      <c r="AT274" s="223" t="s">
        <v>151</v>
      </c>
      <c r="AU274" s="223" t="s">
        <v>84</v>
      </c>
      <c r="AY274" s="17" t="s">
        <v>149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82</v>
      </c>
      <c r="BK274" s="224">
        <f>ROUND(I274*H274,2)</f>
        <v>0</v>
      </c>
      <c r="BL274" s="17" t="s">
        <v>267</v>
      </c>
      <c r="BM274" s="223" t="s">
        <v>452</v>
      </c>
    </row>
    <row r="275" s="2" customFormat="1">
      <c r="A275" s="38"/>
      <c r="B275" s="39"/>
      <c r="C275" s="40"/>
      <c r="D275" s="227" t="s">
        <v>169</v>
      </c>
      <c r="E275" s="40"/>
      <c r="F275" s="237" t="s">
        <v>451</v>
      </c>
      <c r="G275" s="40"/>
      <c r="H275" s="40"/>
      <c r="I275" s="238"/>
      <c r="J275" s="40"/>
      <c r="K275" s="40"/>
      <c r="L275" s="44"/>
      <c r="M275" s="239"/>
      <c r="N275" s="240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169</v>
      </c>
      <c r="AU275" s="17" t="s">
        <v>84</v>
      </c>
    </row>
    <row r="276" s="2" customFormat="1" ht="24.15" customHeight="1">
      <c r="A276" s="38"/>
      <c r="B276" s="39"/>
      <c r="C276" s="212" t="s">
        <v>453</v>
      </c>
      <c r="D276" s="212" t="s">
        <v>151</v>
      </c>
      <c r="E276" s="213" t="s">
        <v>454</v>
      </c>
      <c r="F276" s="214" t="s">
        <v>455</v>
      </c>
      <c r="G276" s="215" t="s">
        <v>176</v>
      </c>
      <c r="H276" s="216">
        <v>0.60999999999999999</v>
      </c>
      <c r="I276" s="217"/>
      <c r="J276" s="218">
        <f>ROUND(I276*H276,2)</f>
        <v>0</v>
      </c>
      <c r="K276" s="214" t="s">
        <v>167</v>
      </c>
      <c r="L276" s="44"/>
      <c r="M276" s="219" t="s">
        <v>19</v>
      </c>
      <c r="N276" s="220" t="s">
        <v>45</v>
      </c>
      <c r="O276" s="84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3" t="s">
        <v>267</v>
      </c>
      <c r="AT276" s="223" t="s">
        <v>151</v>
      </c>
      <c r="AU276" s="223" t="s">
        <v>84</v>
      </c>
      <c r="AY276" s="17" t="s">
        <v>149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7" t="s">
        <v>82</v>
      </c>
      <c r="BK276" s="224">
        <f>ROUND(I276*H276,2)</f>
        <v>0</v>
      </c>
      <c r="BL276" s="17" t="s">
        <v>267</v>
      </c>
      <c r="BM276" s="223" t="s">
        <v>456</v>
      </c>
    </row>
    <row r="277" s="2" customFormat="1">
      <c r="A277" s="38"/>
      <c r="B277" s="39"/>
      <c r="C277" s="40"/>
      <c r="D277" s="227" t="s">
        <v>169</v>
      </c>
      <c r="E277" s="40"/>
      <c r="F277" s="237" t="s">
        <v>457</v>
      </c>
      <c r="G277" s="40"/>
      <c r="H277" s="40"/>
      <c r="I277" s="238"/>
      <c r="J277" s="40"/>
      <c r="K277" s="40"/>
      <c r="L277" s="44"/>
      <c r="M277" s="239"/>
      <c r="N277" s="240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169</v>
      </c>
      <c r="AU277" s="17" t="s">
        <v>84</v>
      </c>
    </row>
    <row r="278" s="2" customFormat="1">
      <c r="A278" s="38"/>
      <c r="B278" s="39"/>
      <c r="C278" s="40"/>
      <c r="D278" s="241" t="s">
        <v>171</v>
      </c>
      <c r="E278" s="40"/>
      <c r="F278" s="242" t="s">
        <v>458</v>
      </c>
      <c r="G278" s="40"/>
      <c r="H278" s="40"/>
      <c r="I278" s="238"/>
      <c r="J278" s="40"/>
      <c r="K278" s="40"/>
      <c r="L278" s="44"/>
      <c r="M278" s="239"/>
      <c r="N278" s="240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171</v>
      </c>
      <c r="AU278" s="17" t="s">
        <v>84</v>
      </c>
    </row>
    <row r="279" s="12" customFormat="1" ht="22.8" customHeight="1">
      <c r="A279" s="12"/>
      <c r="B279" s="196"/>
      <c r="C279" s="197"/>
      <c r="D279" s="198" t="s">
        <v>73</v>
      </c>
      <c r="E279" s="210" t="s">
        <v>459</v>
      </c>
      <c r="F279" s="210" t="s">
        <v>460</v>
      </c>
      <c r="G279" s="197"/>
      <c r="H279" s="197"/>
      <c r="I279" s="200"/>
      <c r="J279" s="211">
        <f>BK279</f>
        <v>0</v>
      </c>
      <c r="K279" s="197"/>
      <c r="L279" s="202"/>
      <c r="M279" s="203"/>
      <c r="N279" s="204"/>
      <c r="O279" s="204"/>
      <c r="P279" s="205">
        <f>SUM(P280:P292)</f>
        <v>0</v>
      </c>
      <c r="Q279" s="204"/>
      <c r="R279" s="205">
        <f>SUM(R280:R292)</f>
        <v>0</v>
      </c>
      <c r="S279" s="204"/>
      <c r="T279" s="206">
        <f>SUM(T280:T292)</f>
        <v>0.35397100000000004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7" t="s">
        <v>84</v>
      </c>
      <c r="AT279" s="208" t="s">
        <v>73</v>
      </c>
      <c r="AU279" s="208" t="s">
        <v>82</v>
      </c>
      <c r="AY279" s="207" t="s">
        <v>149</v>
      </c>
      <c r="BK279" s="209">
        <f>SUM(BK280:BK292)</f>
        <v>0</v>
      </c>
    </row>
    <row r="280" s="2" customFormat="1" ht="24.15" customHeight="1">
      <c r="A280" s="38"/>
      <c r="B280" s="39"/>
      <c r="C280" s="212" t="s">
        <v>461</v>
      </c>
      <c r="D280" s="212" t="s">
        <v>151</v>
      </c>
      <c r="E280" s="213" t="s">
        <v>462</v>
      </c>
      <c r="F280" s="214" t="s">
        <v>463</v>
      </c>
      <c r="G280" s="215" t="s">
        <v>270</v>
      </c>
      <c r="H280" s="216">
        <v>6.0999999999999996</v>
      </c>
      <c r="I280" s="217"/>
      <c r="J280" s="218">
        <f>ROUND(I280*H280,2)</f>
        <v>0</v>
      </c>
      <c r="K280" s="214" t="s">
        <v>167</v>
      </c>
      <c r="L280" s="44"/>
      <c r="M280" s="219" t="s">
        <v>19</v>
      </c>
      <c r="N280" s="220" t="s">
        <v>45</v>
      </c>
      <c r="O280" s="84"/>
      <c r="P280" s="221">
        <f>O280*H280</f>
        <v>0</v>
      </c>
      <c r="Q280" s="221">
        <v>0</v>
      </c>
      <c r="R280" s="221">
        <f>Q280*H280</f>
        <v>0</v>
      </c>
      <c r="S280" s="221">
        <v>0.02911</v>
      </c>
      <c r="T280" s="222">
        <f>S280*H280</f>
        <v>0.17757099999999998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3" t="s">
        <v>267</v>
      </c>
      <c r="AT280" s="223" t="s">
        <v>151</v>
      </c>
      <c r="AU280" s="223" t="s">
        <v>84</v>
      </c>
      <c r="AY280" s="17" t="s">
        <v>149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82</v>
      </c>
      <c r="BK280" s="224">
        <f>ROUND(I280*H280,2)</f>
        <v>0</v>
      </c>
      <c r="BL280" s="17" t="s">
        <v>267</v>
      </c>
      <c r="BM280" s="223" t="s">
        <v>464</v>
      </c>
    </row>
    <row r="281" s="2" customFormat="1">
      <c r="A281" s="38"/>
      <c r="B281" s="39"/>
      <c r="C281" s="40"/>
      <c r="D281" s="227" t="s">
        <v>169</v>
      </c>
      <c r="E281" s="40"/>
      <c r="F281" s="237" t="s">
        <v>465</v>
      </c>
      <c r="G281" s="40"/>
      <c r="H281" s="40"/>
      <c r="I281" s="238"/>
      <c r="J281" s="40"/>
      <c r="K281" s="40"/>
      <c r="L281" s="44"/>
      <c r="M281" s="239"/>
      <c r="N281" s="240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169</v>
      </c>
      <c r="AU281" s="17" t="s">
        <v>84</v>
      </c>
    </row>
    <row r="282" s="2" customFormat="1">
      <c r="A282" s="38"/>
      <c r="B282" s="39"/>
      <c r="C282" s="40"/>
      <c r="D282" s="241" t="s">
        <v>171</v>
      </c>
      <c r="E282" s="40"/>
      <c r="F282" s="242" t="s">
        <v>466</v>
      </c>
      <c r="G282" s="40"/>
      <c r="H282" s="40"/>
      <c r="I282" s="238"/>
      <c r="J282" s="40"/>
      <c r="K282" s="40"/>
      <c r="L282" s="44"/>
      <c r="M282" s="239"/>
      <c r="N282" s="240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171</v>
      </c>
      <c r="AU282" s="17" t="s">
        <v>84</v>
      </c>
    </row>
    <row r="283" s="13" customFormat="1">
      <c r="A283" s="13"/>
      <c r="B283" s="225"/>
      <c r="C283" s="226"/>
      <c r="D283" s="227" t="s">
        <v>157</v>
      </c>
      <c r="E283" s="228" t="s">
        <v>19</v>
      </c>
      <c r="F283" s="229" t="s">
        <v>467</v>
      </c>
      <c r="G283" s="226"/>
      <c r="H283" s="230">
        <v>2.7000000000000002</v>
      </c>
      <c r="I283" s="231"/>
      <c r="J283" s="226"/>
      <c r="K283" s="226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157</v>
      </c>
      <c r="AU283" s="236" t="s">
        <v>84</v>
      </c>
      <c r="AV283" s="13" t="s">
        <v>84</v>
      </c>
      <c r="AW283" s="13" t="s">
        <v>35</v>
      </c>
      <c r="AX283" s="13" t="s">
        <v>74</v>
      </c>
      <c r="AY283" s="236" t="s">
        <v>149</v>
      </c>
    </row>
    <row r="284" s="13" customFormat="1">
      <c r="A284" s="13"/>
      <c r="B284" s="225"/>
      <c r="C284" s="226"/>
      <c r="D284" s="227" t="s">
        <v>157</v>
      </c>
      <c r="E284" s="228" t="s">
        <v>19</v>
      </c>
      <c r="F284" s="229" t="s">
        <v>468</v>
      </c>
      <c r="G284" s="226"/>
      <c r="H284" s="230">
        <v>3.3999999999999999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157</v>
      </c>
      <c r="AU284" s="236" t="s">
        <v>84</v>
      </c>
      <c r="AV284" s="13" t="s">
        <v>84</v>
      </c>
      <c r="AW284" s="13" t="s">
        <v>35</v>
      </c>
      <c r="AX284" s="13" t="s">
        <v>74</v>
      </c>
      <c r="AY284" s="236" t="s">
        <v>149</v>
      </c>
    </row>
    <row r="285" s="14" customFormat="1">
      <c r="A285" s="14"/>
      <c r="B285" s="243"/>
      <c r="C285" s="244"/>
      <c r="D285" s="227" t="s">
        <v>157</v>
      </c>
      <c r="E285" s="245" t="s">
        <v>19</v>
      </c>
      <c r="F285" s="246" t="s">
        <v>182</v>
      </c>
      <c r="G285" s="244"/>
      <c r="H285" s="247">
        <v>6.0999999999999996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157</v>
      </c>
      <c r="AU285" s="253" t="s">
        <v>84</v>
      </c>
      <c r="AV285" s="14" t="s">
        <v>155</v>
      </c>
      <c r="AW285" s="14" t="s">
        <v>35</v>
      </c>
      <c r="AX285" s="14" t="s">
        <v>82</v>
      </c>
      <c r="AY285" s="253" t="s">
        <v>149</v>
      </c>
    </row>
    <row r="286" s="2" customFormat="1" ht="24.15" customHeight="1">
      <c r="A286" s="38"/>
      <c r="B286" s="39"/>
      <c r="C286" s="212" t="s">
        <v>469</v>
      </c>
      <c r="D286" s="212" t="s">
        <v>151</v>
      </c>
      <c r="E286" s="213" t="s">
        <v>470</v>
      </c>
      <c r="F286" s="214" t="s">
        <v>471</v>
      </c>
      <c r="G286" s="215" t="s">
        <v>270</v>
      </c>
      <c r="H286" s="216">
        <v>8.4000000000000004</v>
      </c>
      <c r="I286" s="217"/>
      <c r="J286" s="218">
        <f>ROUND(I286*H286,2)</f>
        <v>0</v>
      </c>
      <c r="K286" s="214" t="s">
        <v>167</v>
      </c>
      <c r="L286" s="44"/>
      <c r="M286" s="219" t="s">
        <v>19</v>
      </c>
      <c r="N286" s="220" t="s">
        <v>45</v>
      </c>
      <c r="O286" s="84"/>
      <c r="P286" s="221">
        <f>O286*H286</f>
        <v>0</v>
      </c>
      <c r="Q286" s="221">
        <v>0</v>
      </c>
      <c r="R286" s="221">
        <f>Q286*H286</f>
        <v>0</v>
      </c>
      <c r="S286" s="221">
        <v>0.021000000000000001</v>
      </c>
      <c r="T286" s="222">
        <f>S286*H286</f>
        <v>0.17640000000000003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3" t="s">
        <v>267</v>
      </c>
      <c r="AT286" s="223" t="s">
        <v>151</v>
      </c>
      <c r="AU286" s="223" t="s">
        <v>84</v>
      </c>
      <c r="AY286" s="17" t="s">
        <v>149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7" t="s">
        <v>82</v>
      </c>
      <c r="BK286" s="224">
        <f>ROUND(I286*H286,2)</f>
        <v>0</v>
      </c>
      <c r="BL286" s="17" t="s">
        <v>267</v>
      </c>
      <c r="BM286" s="223" t="s">
        <v>472</v>
      </c>
    </row>
    <row r="287" s="2" customFormat="1">
      <c r="A287" s="38"/>
      <c r="B287" s="39"/>
      <c r="C287" s="40"/>
      <c r="D287" s="227" t="s">
        <v>169</v>
      </c>
      <c r="E287" s="40"/>
      <c r="F287" s="237" t="s">
        <v>473</v>
      </c>
      <c r="G287" s="40"/>
      <c r="H287" s="40"/>
      <c r="I287" s="238"/>
      <c r="J287" s="40"/>
      <c r="K287" s="40"/>
      <c r="L287" s="44"/>
      <c r="M287" s="239"/>
      <c r="N287" s="240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169</v>
      </c>
      <c r="AU287" s="17" t="s">
        <v>84</v>
      </c>
    </row>
    <row r="288" s="2" customFormat="1">
      <c r="A288" s="38"/>
      <c r="B288" s="39"/>
      <c r="C288" s="40"/>
      <c r="D288" s="241" t="s">
        <v>171</v>
      </c>
      <c r="E288" s="40"/>
      <c r="F288" s="242" t="s">
        <v>474</v>
      </c>
      <c r="G288" s="40"/>
      <c r="H288" s="40"/>
      <c r="I288" s="238"/>
      <c r="J288" s="40"/>
      <c r="K288" s="40"/>
      <c r="L288" s="44"/>
      <c r="M288" s="239"/>
      <c r="N288" s="240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171</v>
      </c>
      <c r="AU288" s="17" t="s">
        <v>84</v>
      </c>
    </row>
    <row r="289" s="13" customFormat="1">
      <c r="A289" s="13"/>
      <c r="B289" s="225"/>
      <c r="C289" s="226"/>
      <c r="D289" s="227" t="s">
        <v>157</v>
      </c>
      <c r="E289" s="228" t="s">
        <v>19</v>
      </c>
      <c r="F289" s="229" t="s">
        <v>467</v>
      </c>
      <c r="G289" s="226"/>
      <c r="H289" s="230">
        <v>2.7000000000000002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157</v>
      </c>
      <c r="AU289" s="236" t="s">
        <v>84</v>
      </c>
      <c r="AV289" s="13" t="s">
        <v>84</v>
      </c>
      <c r="AW289" s="13" t="s">
        <v>35</v>
      </c>
      <c r="AX289" s="13" t="s">
        <v>74</v>
      </c>
      <c r="AY289" s="236" t="s">
        <v>149</v>
      </c>
    </row>
    <row r="290" s="13" customFormat="1">
      <c r="A290" s="13"/>
      <c r="B290" s="225"/>
      <c r="C290" s="226"/>
      <c r="D290" s="227" t="s">
        <v>157</v>
      </c>
      <c r="E290" s="228" t="s">
        <v>19</v>
      </c>
      <c r="F290" s="229" t="s">
        <v>475</v>
      </c>
      <c r="G290" s="226"/>
      <c r="H290" s="230">
        <v>5.0999999999999996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157</v>
      </c>
      <c r="AU290" s="236" t="s">
        <v>84</v>
      </c>
      <c r="AV290" s="13" t="s">
        <v>84</v>
      </c>
      <c r="AW290" s="13" t="s">
        <v>35</v>
      </c>
      <c r="AX290" s="13" t="s">
        <v>74</v>
      </c>
      <c r="AY290" s="236" t="s">
        <v>149</v>
      </c>
    </row>
    <row r="291" s="13" customFormat="1">
      <c r="A291" s="13"/>
      <c r="B291" s="225"/>
      <c r="C291" s="226"/>
      <c r="D291" s="227" t="s">
        <v>157</v>
      </c>
      <c r="E291" s="228" t="s">
        <v>19</v>
      </c>
      <c r="F291" s="229" t="s">
        <v>476</v>
      </c>
      <c r="G291" s="226"/>
      <c r="H291" s="230">
        <v>0.59999999999999998</v>
      </c>
      <c r="I291" s="231"/>
      <c r="J291" s="226"/>
      <c r="K291" s="226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157</v>
      </c>
      <c r="AU291" s="236" t="s">
        <v>84</v>
      </c>
      <c r="AV291" s="13" t="s">
        <v>84</v>
      </c>
      <c r="AW291" s="13" t="s">
        <v>35</v>
      </c>
      <c r="AX291" s="13" t="s">
        <v>74</v>
      </c>
      <c r="AY291" s="236" t="s">
        <v>149</v>
      </c>
    </row>
    <row r="292" s="14" customFormat="1">
      <c r="A292" s="14"/>
      <c r="B292" s="243"/>
      <c r="C292" s="244"/>
      <c r="D292" s="227" t="s">
        <v>157</v>
      </c>
      <c r="E292" s="245" t="s">
        <v>19</v>
      </c>
      <c r="F292" s="246" t="s">
        <v>182</v>
      </c>
      <c r="G292" s="244"/>
      <c r="H292" s="247">
        <v>8.4000000000000004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157</v>
      </c>
      <c r="AU292" s="253" t="s">
        <v>84</v>
      </c>
      <c r="AV292" s="14" t="s">
        <v>155</v>
      </c>
      <c r="AW292" s="14" t="s">
        <v>35</v>
      </c>
      <c r="AX292" s="14" t="s">
        <v>82</v>
      </c>
      <c r="AY292" s="253" t="s">
        <v>149</v>
      </c>
    </row>
    <row r="293" s="12" customFormat="1" ht="22.8" customHeight="1">
      <c r="A293" s="12"/>
      <c r="B293" s="196"/>
      <c r="C293" s="197"/>
      <c r="D293" s="198" t="s">
        <v>73</v>
      </c>
      <c r="E293" s="210" t="s">
        <v>477</v>
      </c>
      <c r="F293" s="210" t="s">
        <v>478</v>
      </c>
      <c r="G293" s="197"/>
      <c r="H293" s="197"/>
      <c r="I293" s="200"/>
      <c r="J293" s="211">
        <f>BK293</f>
        <v>0</v>
      </c>
      <c r="K293" s="197"/>
      <c r="L293" s="202"/>
      <c r="M293" s="203"/>
      <c r="N293" s="204"/>
      <c r="O293" s="204"/>
      <c r="P293" s="205">
        <f>SUM(P294:P340)</f>
        <v>0</v>
      </c>
      <c r="Q293" s="204"/>
      <c r="R293" s="205">
        <f>SUM(R294:R340)</f>
        <v>0.50076562000000013</v>
      </c>
      <c r="S293" s="204"/>
      <c r="T293" s="206">
        <f>SUM(T294:T340)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7" t="s">
        <v>84</v>
      </c>
      <c r="AT293" s="208" t="s">
        <v>73</v>
      </c>
      <c r="AU293" s="208" t="s">
        <v>82</v>
      </c>
      <c r="AY293" s="207" t="s">
        <v>149</v>
      </c>
      <c r="BK293" s="209">
        <f>SUM(BK294:BK340)</f>
        <v>0</v>
      </c>
    </row>
    <row r="294" s="2" customFormat="1" ht="24.15" customHeight="1">
      <c r="A294" s="38"/>
      <c r="B294" s="39"/>
      <c r="C294" s="212" t="s">
        <v>479</v>
      </c>
      <c r="D294" s="212" t="s">
        <v>151</v>
      </c>
      <c r="E294" s="213" t="s">
        <v>480</v>
      </c>
      <c r="F294" s="214" t="s">
        <v>481</v>
      </c>
      <c r="G294" s="215" t="s">
        <v>192</v>
      </c>
      <c r="H294" s="216">
        <v>3.8799999999999999</v>
      </c>
      <c r="I294" s="217"/>
      <c r="J294" s="218">
        <f>ROUND(I294*H294,2)</f>
        <v>0</v>
      </c>
      <c r="K294" s="214" t="s">
        <v>167</v>
      </c>
      <c r="L294" s="44"/>
      <c r="M294" s="219" t="s">
        <v>19</v>
      </c>
      <c r="N294" s="220" t="s">
        <v>45</v>
      </c>
      <c r="O294" s="84"/>
      <c r="P294" s="221">
        <f>O294*H294</f>
        <v>0</v>
      </c>
      <c r="Q294" s="221">
        <v>5.0000000000000002E-05</v>
      </c>
      <c r="R294" s="221">
        <f>Q294*H294</f>
        <v>0.000194</v>
      </c>
      <c r="S294" s="221">
        <v>0</v>
      </c>
      <c r="T294" s="22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3" t="s">
        <v>267</v>
      </c>
      <c r="AT294" s="223" t="s">
        <v>151</v>
      </c>
      <c r="AU294" s="223" t="s">
        <v>84</v>
      </c>
      <c r="AY294" s="17" t="s">
        <v>149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7" t="s">
        <v>82</v>
      </c>
      <c r="BK294" s="224">
        <f>ROUND(I294*H294,2)</f>
        <v>0</v>
      </c>
      <c r="BL294" s="17" t="s">
        <v>267</v>
      </c>
      <c r="BM294" s="223" t="s">
        <v>482</v>
      </c>
    </row>
    <row r="295" s="2" customFormat="1">
      <c r="A295" s="38"/>
      <c r="B295" s="39"/>
      <c r="C295" s="40"/>
      <c r="D295" s="227" t="s">
        <v>169</v>
      </c>
      <c r="E295" s="40"/>
      <c r="F295" s="237" t="s">
        <v>483</v>
      </c>
      <c r="G295" s="40"/>
      <c r="H295" s="40"/>
      <c r="I295" s="238"/>
      <c r="J295" s="40"/>
      <c r="K295" s="40"/>
      <c r="L295" s="44"/>
      <c r="M295" s="239"/>
      <c r="N295" s="240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169</v>
      </c>
      <c r="AU295" s="17" t="s">
        <v>84</v>
      </c>
    </row>
    <row r="296" s="2" customFormat="1">
      <c r="A296" s="38"/>
      <c r="B296" s="39"/>
      <c r="C296" s="40"/>
      <c r="D296" s="241" t="s">
        <v>171</v>
      </c>
      <c r="E296" s="40"/>
      <c r="F296" s="242" t="s">
        <v>484</v>
      </c>
      <c r="G296" s="40"/>
      <c r="H296" s="40"/>
      <c r="I296" s="238"/>
      <c r="J296" s="40"/>
      <c r="K296" s="40"/>
      <c r="L296" s="44"/>
      <c r="M296" s="239"/>
      <c r="N296" s="240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171</v>
      </c>
      <c r="AU296" s="17" t="s">
        <v>84</v>
      </c>
    </row>
    <row r="297" s="2" customFormat="1" ht="37.8" customHeight="1">
      <c r="A297" s="38"/>
      <c r="B297" s="39"/>
      <c r="C297" s="212" t="s">
        <v>485</v>
      </c>
      <c r="D297" s="212" t="s">
        <v>151</v>
      </c>
      <c r="E297" s="213" t="s">
        <v>486</v>
      </c>
      <c r="F297" s="214" t="s">
        <v>487</v>
      </c>
      <c r="G297" s="215" t="s">
        <v>192</v>
      </c>
      <c r="H297" s="216">
        <v>2.4380000000000002</v>
      </c>
      <c r="I297" s="217"/>
      <c r="J297" s="218">
        <f>ROUND(I297*H297,2)</f>
        <v>0</v>
      </c>
      <c r="K297" s="214" t="s">
        <v>167</v>
      </c>
      <c r="L297" s="44"/>
      <c r="M297" s="219" t="s">
        <v>19</v>
      </c>
      <c r="N297" s="220" t="s">
        <v>45</v>
      </c>
      <c r="O297" s="84"/>
      <c r="P297" s="221">
        <f>O297*H297</f>
        <v>0</v>
      </c>
      <c r="Q297" s="221">
        <v>0.0049500000000000004</v>
      </c>
      <c r="R297" s="221">
        <f>Q297*H297</f>
        <v>0.012068100000000002</v>
      </c>
      <c r="S297" s="221">
        <v>0</v>
      </c>
      <c r="T297" s="22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3" t="s">
        <v>267</v>
      </c>
      <c r="AT297" s="223" t="s">
        <v>151</v>
      </c>
      <c r="AU297" s="223" t="s">
        <v>84</v>
      </c>
      <c r="AY297" s="17" t="s">
        <v>149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7" t="s">
        <v>82</v>
      </c>
      <c r="BK297" s="224">
        <f>ROUND(I297*H297,2)</f>
        <v>0</v>
      </c>
      <c r="BL297" s="17" t="s">
        <v>267</v>
      </c>
      <c r="BM297" s="223" t="s">
        <v>488</v>
      </c>
    </row>
    <row r="298" s="2" customFormat="1">
      <c r="A298" s="38"/>
      <c r="B298" s="39"/>
      <c r="C298" s="40"/>
      <c r="D298" s="227" t="s">
        <v>169</v>
      </c>
      <c r="E298" s="40"/>
      <c r="F298" s="237" t="s">
        <v>489</v>
      </c>
      <c r="G298" s="40"/>
      <c r="H298" s="40"/>
      <c r="I298" s="238"/>
      <c r="J298" s="40"/>
      <c r="K298" s="40"/>
      <c r="L298" s="44"/>
      <c r="M298" s="239"/>
      <c r="N298" s="240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169</v>
      </c>
      <c r="AU298" s="17" t="s">
        <v>84</v>
      </c>
    </row>
    <row r="299" s="2" customFormat="1">
      <c r="A299" s="38"/>
      <c r="B299" s="39"/>
      <c r="C299" s="40"/>
      <c r="D299" s="241" t="s">
        <v>171</v>
      </c>
      <c r="E299" s="40"/>
      <c r="F299" s="242" t="s">
        <v>490</v>
      </c>
      <c r="G299" s="40"/>
      <c r="H299" s="40"/>
      <c r="I299" s="238"/>
      <c r="J299" s="40"/>
      <c r="K299" s="40"/>
      <c r="L299" s="44"/>
      <c r="M299" s="239"/>
      <c r="N299" s="240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171</v>
      </c>
      <c r="AU299" s="17" t="s">
        <v>84</v>
      </c>
    </row>
    <row r="300" s="13" customFormat="1">
      <c r="A300" s="13"/>
      <c r="B300" s="225"/>
      <c r="C300" s="226"/>
      <c r="D300" s="227" t="s">
        <v>157</v>
      </c>
      <c r="E300" s="228" t="s">
        <v>19</v>
      </c>
      <c r="F300" s="229" t="s">
        <v>491</v>
      </c>
      <c r="G300" s="226"/>
      <c r="H300" s="230">
        <v>0.86399999999999999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157</v>
      </c>
      <c r="AU300" s="236" t="s">
        <v>84</v>
      </c>
      <c r="AV300" s="13" t="s">
        <v>84</v>
      </c>
      <c r="AW300" s="13" t="s">
        <v>35</v>
      </c>
      <c r="AX300" s="13" t="s">
        <v>74</v>
      </c>
      <c r="AY300" s="236" t="s">
        <v>149</v>
      </c>
    </row>
    <row r="301" s="13" customFormat="1">
      <c r="A301" s="13"/>
      <c r="B301" s="225"/>
      <c r="C301" s="226"/>
      <c r="D301" s="227" t="s">
        <v>157</v>
      </c>
      <c r="E301" s="228" t="s">
        <v>19</v>
      </c>
      <c r="F301" s="229" t="s">
        <v>492</v>
      </c>
      <c r="G301" s="226"/>
      <c r="H301" s="230">
        <v>0.442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157</v>
      </c>
      <c r="AU301" s="236" t="s">
        <v>84</v>
      </c>
      <c r="AV301" s="13" t="s">
        <v>84</v>
      </c>
      <c r="AW301" s="13" t="s">
        <v>35</v>
      </c>
      <c r="AX301" s="13" t="s">
        <v>74</v>
      </c>
      <c r="AY301" s="236" t="s">
        <v>149</v>
      </c>
    </row>
    <row r="302" s="13" customFormat="1">
      <c r="A302" s="13"/>
      <c r="B302" s="225"/>
      <c r="C302" s="226"/>
      <c r="D302" s="227" t="s">
        <v>157</v>
      </c>
      <c r="E302" s="228" t="s">
        <v>19</v>
      </c>
      <c r="F302" s="229" t="s">
        <v>493</v>
      </c>
      <c r="G302" s="226"/>
      <c r="H302" s="230">
        <v>0.49299999999999999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157</v>
      </c>
      <c r="AU302" s="236" t="s">
        <v>84</v>
      </c>
      <c r="AV302" s="13" t="s">
        <v>84</v>
      </c>
      <c r="AW302" s="13" t="s">
        <v>35</v>
      </c>
      <c r="AX302" s="13" t="s">
        <v>74</v>
      </c>
      <c r="AY302" s="236" t="s">
        <v>149</v>
      </c>
    </row>
    <row r="303" s="13" customFormat="1">
      <c r="A303" s="13"/>
      <c r="B303" s="225"/>
      <c r="C303" s="226"/>
      <c r="D303" s="227" t="s">
        <v>157</v>
      </c>
      <c r="E303" s="228" t="s">
        <v>19</v>
      </c>
      <c r="F303" s="229" t="s">
        <v>494</v>
      </c>
      <c r="G303" s="226"/>
      <c r="H303" s="230">
        <v>0.63900000000000001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157</v>
      </c>
      <c r="AU303" s="236" t="s">
        <v>84</v>
      </c>
      <c r="AV303" s="13" t="s">
        <v>84</v>
      </c>
      <c r="AW303" s="13" t="s">
        <v>35</v>
      </c>
      <c r="AX303" s="13" t="s">
        <v>74</v>
      </c>
      <c r="AY303" s="236" t="s">
        <v>149</v>
      </c>
    </row>
    <row r="304" s="14" customFormat="1">
      <c r="A304" s="14"/>
      <c r="B304" s="243"/>
      <c r="C304" s="244"/>
      <c r="D304" s="227" t="s">
        <v>157</v>
      </c>
      <c r="E304" s="245" t="s">
        <v>19</v>
      </c>
      <c r="F304" s="246" t="s">
        <v>182</v>
      </c>
      <c r="G304" s="244"/>
      <c r="H304" s="247">
        <v>2.4380000000000002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157</v>
      </c>
      <c r="AU304" s="253" t="s">
        <v>84</v>
      </c>
      <c r="AV304" s="14" t="s">
        <v>155</v>
      </c>
      <c r="AW304" s="14" t="s">
        <v>35</v>
      </c>
      <c r="AX304" s="14" t="s">
        <v>82</v>
      </c>
      <c r="AY304" s="253" t="s">
        <v>149</v>
      </c>
    </row>
    <row r="305" s="2" customFormat="1" ht="24.15" customHeight="1">
      <c r="A305" s="38"/>
      <c r="B305" s="39"/>
      <c r="C305" s="212" t="s">
        <v>495</v>
      </c>
      <c r="D305" s="212" t="s">
        <v>151</v>
      </c>
      <c r="E305" s="213" t="s">
        <v>496</v>
      </c>
      <c r="F305" s="214" t="s">
        <v>497</v>
      </c>
      <c r="G305" s="215" t="s">
        <v>192</v>
      </c>
      <c r="H305" s="216">
        <v>1.442</v>
      </c>
      <c r="I305" s="217"/>
      <c r="J305" s="218">
        <f>ROUND(I305*H305,2)</f>
        <v>0</v>
      </c>
      <c r="K305" s="214" t="s">
        <v>167</v>
      </c>
      <c r="L305" s="44"/>
      <c r="M305" s="219" t="s">
        <v>19</v>
      </c>
      <c r="N305" s="220" t="s">
        <v>45</v>
      </c>
      <c r="O305" s="84"/>
      <c r="P305" s="221">
        <f>O305*H305</f>
        <v>0</v>
      </c>
      <c r="Q305" s="221">
        <v>0.0043200000000000001</v>
      </c>
      <c r="R305" s="221">
        <f>Q305*H305</f>
        <v>0.0062294400000000002</v>
      </c>
      <c r="S305" s="221">
        <v>0</v>
      </c>
      <c r="T305" s="222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3" t="s">
        <v>267</v>
      </c>
      <c r="AT305" s="223" t="s">
        <v>151</v>
      </c>
      <c r="AU305" s="223" t="s">
        <v>84</v>
      </c>
      <c r="AY305" s="17" t="s">
        <v>149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17" t="s">
        <v>82</v>
      </c>
      <c r="BK305" s="224">
        <f>ROUND(I305*H305,2)</f>
        <v>0</v>
      </c>
      <c r="BL305" s="17" t="s">
        <v>267</v>
      </c>
      <c r="BM305" s="223" t="s">
        <v>498</v>
      </c>
    </row>
    <row r="306" s="2" customFormat="1">
      <c r="A306" s="38"/>
      <c r="B306" s="39"/>
      <c r="C306" s="40"/>
      <c r="D306" s="227" t="s">
        <v>169</v>
      </c>
      <c r="E306" s="40"/>
      <c r="F306" s="237" t="s">
        <v>499</v>
      </c>
      <c r="G306" s="40"/>
      <c r="H306" s="40"/>
      <c r="I306" s="238"/>
      <c r="J306" s="40"/>
      <c r="K306" s="40"/>
      <c r="L306" s="44"/>
      <c r="M306" s="239"/>
      <c r="N306" s="240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169</v>
      </c>
      <c r="AU306" s="17" t="s">
        <v>84</v>
      </c>
    </row>
    <row r="307" s="2" customFormat="1">
      <c r="A307" s="38"/>
      <c r="B307" s="39"/>
      <c r="C307" s="40"/>
      <c r="D307" s="241" t="s">
        <v>171</v>
      </c>
      <c r="E307" s="40"/>
      <c r="F307" s="242" t="s">
        <v>500</v>
      </c>
      <c r="G307" s="40"/>
      <c r="H307" s="40"/>
      <c r="I307" s="238"/>
      <c r="J307" s="40"/>
      <c r="K307" s="40"/>
      <c r="L307" s="44"/>
      <c r="M307" s="239"/>
      <c r="N307" s="240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171</v>
      </c>
      <c r="AU307" s="17" t="s">
        <v>84</v>
      </c>
    </row>
    <row r="308" s="13" customFormat="1">
      <c r="A308" s="13"/>
      <c r="B308" s="225"/>
      <c r="C308" s="226"/>
      <c r="D308" s="227" t="s">
        <v>157</v>
      </c>
      <c r="E308" s="228" t="s">
        <v>19</v>
      </c>
      <c r="F308" s="229" t="s">
        <v>501</v>
      </c>
      <c r="G308" s="226"/>
      <c r="H308" s="230">
        <v>1.442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157</v>
      </c>
      <c r="AU308" s="236" t="s">
        <v>84</v>
      </c>
      <c r="AV308" s="13" t="s">
        <v>84</v>
      </c>
      <c r="AW308" s="13" t="s">
        <v>35</v>
      </c>
      <c r="AX308" s="13" t="s">
        <v>82</v>
      </c>
      <c r="AY308" s="236" t="s">
        <v>149</v>
      </c>
    </row>
    <row r="309" s="2" customFormat="1" ht="16.5" customHeight="1">
      <c r="A309" s="38"/>
      <c r="B309" s="39"/>
      <c r="C309" s="212" t="s">
        <v>502</v>
      </c>
      <c r="D309" s="212" t="s">
        <v>151</v>
      </c>
      <c r="E309" s="213" t="s">
        <v>503</v>
      </c>
      <c r="F309" s="214" t="s">
        <v>504</v>
      </c>
      <c r="G309" s="215" t="s">
        <v>270</v>
      </c>
      <c r="H309" s="216">
        <v>36.130000000000003</v>
      </c>
      <c r="I309" s="217"/>
      <c r="J309" s="218">
        <f>ROUND(I309*H309,2)</f>
        <v>0</v>
      </c>
      <c r="K309" s="214" t="s">
        <v>19</v>
      </c>
      <c r="L309" s="44"/>
      <c r="M309" s="219" t="s">
        <v>19</v>
      </c>
      <c r="N309" s="220" t="s">
        <v>45</v>
      </c>
      <c r="O309" s="84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3" t="s">
        <v>267</v>
      </c>
      <c r="AT309" s="223" t="s">
        <v>151</v>
      </c>
      <c r="AU309" s="223" t="s">
        <v>84</v>
      </c>
      <c r="AY309" s="17" t="s">
        <v>149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7" t="s">
        <v>82</v>
      </c>
      <c r="BK309" s="224">
        <f>ROUND(I309*H309,2)</f>
        <v>0</v>
      </c>
      <c r="BL309" s="17" t="s">
        <v>267</v>
      </c>
      <c r="BM309" s="223" t="s">
        <v>505</v>
      </c>
    </row>
    <row r="310" s="13" customFormat="1">
      <c r="A310" s="13"/>
      <c r="B310" s="225"/>
      <c r="C310" s="226"/>
      <c r="D310" s="227" t="s">
        <v>157</v>
      </c>
      <c r="E310" s="228" t="s">
        <v>19</v>
      </c>
      <c r="F310" s="229" t="s">
        <v>506</v>
      </c>
      <c r="G310" s="226"/>
      <c r="H310" s="230">
        <v>36.130000000000003</v>
      </c>
      <c r="I310" s="231"/>
      <c r="J310" s="226"/>
      <c r="K310" s="226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157</v>
      </c>
      <c r="AU310" s="236" t="s">
        <v>84</v>
      </c>
      <c r="AV310" s="13" t="s">
        <v>84</v>
      </c>
      <c r="AW310" s="13" t="s">
        <v>35</v>
      </c>
      <c r="AX310" s="13" t="s">
        <v>82</v>
      </c>
      <c r="AY310" s="236" t="s">
        <v>149</v>
      </c>
    </row>
    <row r="311" s="2" customFormat="1" ht="21.75" customHeight="1">
      <c r="A311" s="38"/>
      <c r="B311" s="39"/>
      <c r="C311" s="212" t="s">
        <v>507</v>
      </c>
      <c r="D311" s="212" t="s">
        <v>151</v>
      </c>
      <c r="E311" s="213" t="s">
        <v>508</v>
      </c>
      <c r="F311" s="214" t="s">
        <v>509</v>
      </c>
      <c r="G311" s="215" t="s">
        <v>270</v>
      </c>
      <c r="H311" s="216">
        <v>11.58</v>
      </c>
      <c r="I311" s="217"/>
      <c r="J311" s="218">
        <f>ROUND(I311*H311,2)</f>
        <v>0</v>
      </c>
      <c r="K311" s="214" t="s">
        <v>167</v>
      </c>
      <c r="L311" s="44"/>
      <c r="M311" s="219" t="s">
        <v>19</v>
      </c>
      <c r="N311" s="220" t="s">
        <v>45</v>
      </c>
      <c r="O311" s="84"/>
      <c r="P311" s="221">
        <f>O311*H311</f>
        <v>0</v>
      </c>
      <c r="Q311" s="221">
        <v>4.0000000000000003E-05</v>
      </c>
      <c r="R311" s="221">
        <f>Q311*H311</f>
        <v>0.00046320000000000004</v>
      </c>
      <c r="S311" s="221">
        <v>0</v>
      </c>
      <c r="T311" s="22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3" t="s">
        <v>267</v>
      </c>
      <c r="AT311" s="223" t="s">
        <v>151</v>
      </c>
      <c r="AU311" s="223" t="s">
        <v>84</v>
      </c>
      <c r="AY311" s="17" t="s">
        <v>149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7" t="s">
        <v>82</v>
      </c>
      <c r="BK311" s="224">
        <f>ROUND(I311*H311,2)</f>
        <v>0</v>
      </c>
      <c r="BL311" s="17" t="s">
        <v>267</v>
      </c>
      <c r="BM311" s="223" t="s">
        <v>510</v>
      </c>
    </row>
    <row r="312" s="2" customFormat="1">
      <c r="A312" s="38"/>
      <c r="B312" s="39"/>
      <c r="C312" s="40"/>
      <c r="D312" s="227" t="s">
        <v>169</v>
      </c>
      <c r="E312" s="40"/>
      <c r="F312" s="237" t="s">
        <v>511</v>
      </c>
      <c r="G312" s="40"/>
      <c r="H312" s="40"/>
      <c r="I312" s="238"/>
      <c r="J312" s="40"/>
      <c r="K312" s="40"/>
      <c r="L312" s="44"/>
      <c r="M312" s="239"/>
      <c r="N312" s="240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169</v>
      </c>
      <c r="AU312" s="17" t="s">
        <v>84</v>
      </c>
    </row>
    <row r="313" s="2" customFormat="1">
      <c r="A313" s="38"/>
      <c r="B313" s="39"/>
      <c r="C313" s="40"/>
      <c r="D313" s="241" t="s">
        <v>171</v>
      </c>
      <c r="E313" s="40"/>
      <c r="F313" s="242" t="s">
        <v>512</v>
      </c>
      <c r="G313" s="40"/>
      <c r="H313" s="40"/>
      <c r="I313" s="238"/>
      <c r="J313" s="40"/>
      <c r="K313" s="40"/>
      <c r="L313" s="44"/>
      <c r="M313" s="239"/>
      <c r="N313" s="240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171</v>
      </c>
      <c r="AU313" s="17" t="s">
        <v>84</v>
      </c>
    </row>
    <row r="314" s="13" customFormat="1">
      <c r="A314" s="13"/>
      <c r="B314" s="225"/>
      <c r="C314" s="226"/>
      <c r="D314" s="227" t="s">
        <v>157</v>
      </c>
      <c r="E314" s="228" t="s">
        <v>19</v>
      </c>
      <c r="F314" s="229" t="s">
        <v>513</v>
      </c>
      <c r="G314" s="226"/>
      <c r="H314" s="230">
        <v>11.58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157</v>
      </c>
      <c r="AU314" s="236" t="s">
        <v>84</v>
      </c>
      <c r="AV314" s="13" t="s">
        <v>84</v>
      </c>
      <c r="AW314" s="13" t="s">
        <v>35</v>
      </c>
      <c r="AX314" s="13" t="s">
        <v>82</v>
      </c>
      <c r="AY314" s="236" t="s">
        <v>149</v>
      </c>
    </row>
    <row r="315" s="2" customFormat="1" ht="24.15" customHeight="1">
      <c r="A315" s="38"/>
      <c r="B315" s="39"/>
      <c r="C315" s="254" t="s">
        <v>514</v>
      </c>
      <c r="D315" s="254" t="s">
        <v>373</v>
      </c>
      <c r="E315" s="255" t="s">
        <v>515</v>
      </c>
      <c r="F315" s="256" t="s">
        <v>516</v>
      </c>
      <c r="G315" s="257" t="s">
        <v>270</v>
      </c>
      <c r="H315" s="258">
        <v>12.506</v>
      </c>
      <c r="I315" s="259"/>
      <c r="J315" s="260">
        <f>ROUND(I315*H315,2)</f>
        <v>0</v>
      </c>
      <c r="K315" s="256" t="s">
        <v>167</v>
      </c>
      <c r="L315" s="261"/>
      <c r="M315" s="262" t="s">
        <v>19</v>
      </c>
      <c r="N315" s="263" t="s">
        <v>45</v>
      </c>
      <c r="O315" s="84"/>
      <c r="P315" s="221">
        <f>O315*H315</f>
        <v>0</v>
      </c>
      <c r="Q315" s="221">
        <v>0.00021000000000000001</v>
      </c>
      <c r="R315" s="221">
        <f>Q315*H315</f>
        <v>0.0026262600000000001</v>
      </c>
      <c r="S315" s="221">
        <v>0</v>
      </c>
      <c r="T315" s="22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3" t="s">
        <v>376</v>
      </c>
      <c r="AT315" s="223" t="s">
        <v>373</v>
      </c>
      <c r="AU315" s="223" t="s">
        <v>84</v>
      </c>
      <c r="AY315" s="17" t="s">
        <v>149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7" t="s">
        <v>82</v>
      </c>
      <c r="BK315" s="224">
        <f>ROUND(I315*H315,2)</f>
        <v>0</v>
      </c>
      <c r="BL315" s="17" t="s">
        <v>267</v>
      </c>
      <c r="BM315" s="223" t="s">
        <v>517</v>
      </c>
    </row>
    <row r="316" s="2" customFormat="1">
      <c r="A316" s="38"/>
      <c r="B316" s="39"/>
      <c r="C316" s="40"/>
      <c r="D316" s="227" t="s">
        <v>169</v>
      </c>
      <c r="E316" s="40"/>
      <c r="F316" s="237" t="s">
        <v>516</v>
      </c>
      <c r="G316" s="40"/>
      <c r="H316" s="40"/>
      <c r="I316" s="238"/>
      <c r="J316" s="40"/>
      <c r="K316" s="40"/>
      <c r="L316" s="44"/>
      <c r="M316" s="239"/>
      <c r="N316" s="240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169</v>
      </c>
      <c r="AU316" s="17" t="s">
        <v>84</v>
      </c>
    </row>
    <row r="317" s="13" customFormat="1">
      <c r="A317" s="13"/>
      <c r="B317" s="225"/>
      <c r="C317" s="226"/>
      <c r="D317" s="227" t="s">
        <v>157</v>
      </c>
      <c r="E317" s="226"/>
      <c r="F317" s="229" t="s">
        <v>518</v>
      </c>
      <c r="G317" s="226"/>
      <c r="H317" s="230">
        <v>12.506</v>
      </c>
      <c r="I317" s="231"/>
      <c r="J317" s="226"/>
      <c r="K317" s="226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157</v>
      </c>
      <c r="AU317" s="236" t="s">
        <v>84</v>
      </c>
      <c r="AV317" s="13" t="s">
        <v>84</v>
      </c>
      <c r="AW317" s="13" t="s">
        <v>4</v>
      </c>
      <c r="AX317" s="13" t="s">
        <v>82</v>
      </c>
      <c r="AY317" s="236" t="s">
        <v>149</v>
      </c>
    </row>
    <row r="318" s="2" customFormat="1" ht="33" customHeight="1">
      <c r="A318" s="38"/>
      <c r="B318" s="39"/>
      <c r="C318" s="212" t="s">
        <v>519</v>
      </c>
      <c r="D318" s="212" t="s">
        <v>151</v>
      </c>
      <c r="E318" s="213" t="s">
        <v>520</v>
      </c>
      <c r="F318" s="214" t="s">
        <v>521</v>
      </c>
      <c r="G318" s="215" t="s">
        <v>192</v>
      </c>
      <c r="H318" s="216">
        <v>60.198999999999998</v>
      </c>
      <c r="I318" s="217"/>
      <c r="J318" s="218">
        <f>ROUND(I318*H318,2)</f>
        <v>0</v>
      </c>
      <c r="K318" s="214" t="s">
        <v>167</v>
      </c>
      <c r="L318" s="44"/>
      <c r="M318" s="219" t="s">
        <v>19</v>
      </c>
      <c r="N318" s="220" t="s">
        <v>45</v>
      </c>
      <c r="O318" s="84"/>
      <c r="P318" s="221">
        <f>O318*H318</f>
        <v>0</v>
      </c>
      <c r="Q318" s="221">
        <v>0.00012999999999999999</v>
      </c>
      <c r="R318" s="221">
        <f>Q318*H318</f>
        <v>0.0078258699999999987</v>
      </c>
      <c r="S318" s="221">
        <v>0</v>
      </c>
      <c r="T318" s="22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3" t="s">
        <v>267</v>
      </c>
      <c r="AT318" s="223" t="s">
        <v>151</v>
      </c>
      <c r="AU318" s="223" t="s">
        <v>84</v>
      </c>
      <c r="AY318" s="17" t="s">
        <v>149</v>
      </c>
      <c r="BE318" s="224">
        <f>IF(N318="základní",J318,0)</f>
        <v>0</v>
      </c>
      <c r="BF318" s="224">
        <f>IF(N318="snížená",J318,0)</f>
        <v>0</v>
      </c>
      <c r="BG318" s="224">
        <f>IF(N318="zákl. přenesená",J318,0)</f>
        <v>0</v>
      </c>
      <c r="BH318" s="224">
        <f>IF(N318="sníž. přenesená",J318,0)</f>
        <v>0</v>
      </c>
      <c r="BI318" s="224">
        <f>IF(N318="nulová",J318,0)</f>
        <v>0</v>
      </c>
      <c r="BJ318" s="17" t="s">
        <v>82</v>
      </c>
      <c r="BK318" s="224">
        <f>ROUND(I318*H318,2)</f>
        <v>0</v>
      </c>
      <c r="BL318" s="17" t="s">
        <v>267</v>
      </c>
      <c r="BM318" s="223" t="s">
        <v>522</v>
      </c>
    </row>
    <row r="319" s="2" customFormat="1">
      <c r="A319" s="38"/>
      <c r="B319" s="39"/>
      <c r="C319" s="40"/>
      <c r="D319" s="227" t="s">
        <v>169</v>
      </c>
      <c r="E319" s="40"/>
      <c r="F319" s="237" t="s">
        <v>523</v>
      </c>
      <c r="G319" s="40"/>
      <c r="H319" s="40"/>
      <c r="I319" s="238"/>
      <c r="J319" s="40"/>
      <c r="K319" s="40"/>
      <c r="L319" s="44"/>
      <c r="M319" s="239"/>
      <c r="N319" s="240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169</v>
      </c>
      <c r="AU319" s="17" t="s">
        <v>84</v>
      </c>
    </row>
    <row r="320" s="2" customFormat="1">
      <c r="A320" s="38"/>
      <c r="B320" s="39"/>
      <c r="C320" s="40"/>
      <c r="D320" s="241" t="s">
        <v>171</v>
      </c>
      <c r="E320" s="40"/>
      <c r="F320" s="242" t="s">
        <v>524</v>
      </c>
      <c r="G320" s="40"/>
      <c r="H320" s="40"/>
      <c r="I320" s="238"/>
      <c r="J320" s="40"/>
      <c r="K320" s="40"/>
      <c r="L320" s="44"/>
      <c r="M320" s="239"/>
      <c r="N320" s="240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171</v>
      </c>
      <c r="AU320" s="17" t="s">
        <v>84</v>
      </c>
    </row>
    <row r="321" s="13" customFormat="1">
      <c r="A321" s="13"/>
      <c r="B321" s="225"/>
      <c r="C321" s="226"/>
      <c r="D321" s="227" t="s">
        <v>157</v>
      </c>
      <c r="E321" s="228" t="s">
        <v>19</v>
      </c>
      <c r="F321" s="229" t="s">
        <v>525</v>
      </c>
      <c r="G321" s="226"/>
      <c r="H321" s="230">
        <v>60.198999999999998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157</v>
      </c>
      <c r="AU321" s="236" t="s">
        <v>84</v>
      </c>
      <c r="AV321" s="13" t="s">
        <v>84</v>
      </c>
      <c r="AW321" s="13" t="s">
        <v>35</v>
      </c>
      <c r="AX321" s="13" t="s">
        <v>82</v>
      </c>
      <c r="AY321" s="236" t="s">
        <v>149</v>
      </c>
    </row>
    <row r="322" s="2" customFormat="1" ht="16.5" customHeight="1">
      <c r="A322" s="38"/>
      <c r="B322" s="39"/>
      <c r="C322" s="254" t="s">
        <v>526</v>
      </c>
      <c r="D322" s="254" t="s">
        <v>373</v>
      </c>
      <c r="E322" s="255" t="s">
        <v>527</v>
      </c>
      <c r="F322" s="256" t="s">
        <v>528</v>
      </c>
      <c r="G322" s="257" t="s">
        <v>192</v>
      </c>
      <c r="H322" s="258">
        <v>65.015000000000001</v>
      </c>
      <c r="I322" s="259"/>
      <c r="J322" s="260">
        <f>ROUND(I322*H322,2)</f>
        <v>0</v>
      </c>
      <c r="K322" s="256" t="s">
        <v>167</v>
      </c>
      <c r="L322" s="261"/>
      <c r="M322" s="262" t="s">
        <v>19</v>
      </c>
      <c r="N322" s="263" t="s">
        <v>45</v>
      </c>
      <c r="O322" s="84"/>
      <c r="P322" s="221">
        <f>O322*H322</f>
        <v>0</v>
      </c>
      <c r="Q322" s="221">
        <v>0.0072500000000000004</v>
      </c>
      <c r="R322" s="221">
        <f>Q322*H322</f>
        <v>0.47135875000000005</v>
      </c>
      <c r="S322" s="221">
        <v>0</v>
      </c>
      <c r="T322" s="22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3" t="s">
        <v>376</v>
      </c>
      <c r="AT322" s="223" t="s">
        <v>373</v>
      </c>
      <c r="AU322" s="223" t="s">
        <v>84</v>
      </c>
      <c r="AY322" s="17" t="s">
        <v>149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7" t="s">
        <v>82</v>
      </c>
      <c r="BK322" s="224">
        <f>ROUND(I322*H322,2)</f>
        <v>0</v>
      </c>
      <c r="BL322" s="17" t="s">
        <v>267</v>
      </c>
      <c r="BM322" s="223" t="s">
        <v>529</v>
      </c>
    </row>
    <row r="323" s="2" customFormat="1">
      <c r="A323" s="38"/>
      <c r="B323" s="39"/>
      <c r="C323" s="40"/>
      <c r="D323" s="227" t="s">
        <v>169</v>
      </c>
      <c r="E323" s="40"/>
      <c r="F323" s="237" t="s">
        <v>528</v>
      </c>
      <c r="G323" s="40"/>
      <c r="H323" s="40"/>
      <c r="I323" s="238"/>
      <c r="J323" s="40"/>
      <c r="K323" s="40"/>
      <c r="L323" s="44"/>
      <c r="M323" s="239"/>
      <c r="N323" s="240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169</v>
      </c>
      <c r="AU323" s="17" t="s">
        <v>84</v>
      </c>
    </row>
    <row r="324" s="13" customFormat="1">
      <c r="A324" s="13"/>
      <c r="B324" s="225"/>
      <c r="C324" s="226"/>
      <c r="D324" s="227" t="s">
        <v>157</v>
      </c>
      <c r="E324" s="226"/>
      <c r="F324" s="229" t="s">
        <v>530</v>
      </c>
      <c r="G324" s="226"/>
      <c r="H324" s="230">
        <v>65.015000000000001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157</v>
      </c>
      <c r="AU324" s="236" t="s">
        <v>84</v>
      </c>
      <c r="AV324" s="13" t="s">
        <v>84</v>
      </c>
      <c r="AW324" s="13" t="s">
        <v>4</v>
      </c>
      <c r="AX324" s="13" t="s">
        <v>82</v>
      </c>
      <c r="AY324" s="236" t="s">
        <v>149</v>
      </c>
    </row>
    <row r="325" s="2" customFormat="1" ht="24.15" customHeight="1">
      <c r="A325" s="38"/>
      <c r="B325" s="39"/>
      <c r="C325" s="212" t="s">
        <v>531</v>
      </c>
      <c r="D325" s="212" t="s">
        <v>151</v>
      </c>
      <c r="E325" s="213" t="s">
        <v>532</v>
      </c>
      <c r="F325" s="214" t="s">
        <v>533</v>
      </c>
      <c r="G325" s="215" t="s">
        <v>192</v>
      </c>
      <c r="H325" s="216">
        <v>3.8799999999999999</v>
      </c>
      <c r="I325" s="217"/>
      <c r="J325" s="218">
        <f>ROUND(I325*H325,2)</f>
        <v>0</v>
      </c>
      <c r="K325" s="214" t="s">
        <v>19</v>
      </c>
      <c r="L325" s="44"/>
      <c r="M325" s="219" t="s">
        <v>19</v>
      </c>
      <c r="N325" s="220" t="s">
        <v>45</v>
      </c>
      <c r="O325" s="84"/>
      <c r="P325" s="221">
        <f>O325*H325</f>
        <v>0</v>
      </c>
      <c r="Q325" s="221">
        <v>0</v>
      </c>
      <c r="R325" s="221">
        <f>Q325*H325</f>
        <v>0</v>
      </c>
      <c r="S325" s="221">
        <v>0</v>
      </c>
      <c r="T325" s="22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3" t="s">
        <v>267</v>
      </c>
      <c r="AT325" s="223" t="s">
        <v>151</v>
      </c>
      <c r="AU325" s="223" t="s">
        <v>84</v>
      </c>
      <c r="AY325" s="17" t="s">
        <v>149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7" t="s">
        <v>82</v>
      </c>
      <c r="BK325" s="224">
        <f>ROUND(I325*H325,2)</f>
        <v>0</v>
      </c>
      <c r="BL325" s="17" t="s">
        <v>267</v>
      </c>
      <c r="BM325" s="223" t="s">
        <v>534</v>
      </c>
    </row>
    <row r="326" s="13" customFormat="1">
      <c r="A326" s="13"/>
      <c r="B326" s="225"/>
      <c r="C326" s="226"/>
      <c r="D326" s="227" t="s">
        <v>157</v>
      </c>
      <c r="E326" s="228" t="s">
        <v>19</v>
      </c>
      <c r="F326" s="229" t="s">
        <v>535</v>
      </c>
      <c r="G326" s="226"/>
      <c r="H326" s="230">
        <v>0.81599999999999995</v>
      </c>
      <c r="I326" s="231"/>
      <c r="J326" s="226"/>
      <c r="K326" s="226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157</v>
      </c>
      <c r="AU326" s="236" t="s">
        <v>84</v>
      </c>
      <c r="AV326" s="13" t="s">
        <v>84</v>
      </c>
      <c r="AW326" s="13" t="s">
        <v>35</v>
      </c>
      <c r="AX326" s="13" t="s">
        <v>74</v>
      </c>
      <c r="AY326" s="236" t="s">
        <v>149</v>
      </c>
    </row>
    <row r="327" s="13" customFormat="1">
      <c r="A327" s="13"/>
      <c r="B327" s="225"/>
      <c r="C327" s="226"/>
      <c r="D327" s="227" t="s">
        <v>157</v>
      </c>
      <c r="E327" s="228" t="s">
        <v>19</v>
      </c>
      <c r="F327" s="229" t="s">
        <v>536</v>
      </c>
      <c r="G327" s="226"/>
      <c r="H327" s="230">
        <v>0.432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157</v>
      </c>
      <c r="AU327" s="236" t="s">
        <v>84</v>
      </c>
      <c r="AV327" s="13" t="s">
        <v>84</v>
      </c>
      <c r="AW327" s="13" t="s">
        <v>35</v>
      </c>
      <c r="AX327" s="13" t="s">
        <v>74</v>
      </c>
      <c r="AY327" s="236" t="s">
        <v>149</v>
      </c>
    </row>
    <row r="328" s="13" customFormat="1">
      <c r="A328" s="13"/>
      <c r="B328" s="225"/>
      <c r="C328" s="226"/>
      <c r="D328" s="227" t="s">
        <v>157</v>
      </c>
      <c r="E328" s="228" t="s">
        <v>19</v>
      </c>
      <c r="F328" s="229" t="s">
        <v>537</v>
      </c>
      <c r="G328" s="226"/>
      <c r="H328" s="230">
        <v>0.096000000000000002</v>
      </c>
      <c r="I328" s="231"/>
      <c r="J328" s="226"/>
      <c r="K328" s="226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157</v>
      </c>
      <c r="AU328" s="236" t="s">
        <v>84</v>
      </c>
      <c r="AV328" s="13" t="s">
        <v>84</v>
      </c>
      <c r="AW328" s="13" t="s">
        <v>35</v>
      </c>
      <c r="AX328" s="13" t="s">
        <v>74</v>
      </c>
      <c r="AY328" s="236" t="s">
        <v>149</v>
      </c>
    </row>
    <row r="329" s="13" customFormat="1">
      <c r="A329" s="13"/>
      <c r="B329" s="225"/>
      <c r="C329" s="226"/>
      <c r="D329" s="227" t="s">
        <v>157</v>
      </c>
      <c r="E329" s="228" t="s">
        <v>19</v>
      </c>
      <c r="F329" s="229" t="s">
        <v>491</v>
      </c>
      <c r="G329" s="226"/>
      <c r="H329" s="230">
        <v>0.86399999999999999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157</v>
      </c>
      <c r="AU329" s="236" t="s">
        <v>84</v>
      </c>
      <c r="AV329" s="13" t="s">
        <v>84</v>
      </c>
      <c r="AW329" s="13" t="s">
        <v>35</v>
      </c>
      <c r="AX329" s="13" t="s">
        <v>74</v>
      </c>
      <c r="AY329" s="236" t="s">
        <v>149</v>
      </c>
    </row>
    <row r="330" s="13" customFormat="1">
      <c r="A330" s="13"/>
      <c r="B330" s="225"/>
      <c r="C330" s="226"/>
      <c r="D330" s="227" t="s">
        <v>157</v>
      </c>
      <c r="E330" s="228" t="s">
        <v>19</v>
      </c>
      <c r="F330" s="229" t="s">
        <v>492</v>
      </c>
      <c r="G330" s="226"/>
      <c r="H330" s="230">
        <v>0.442</v>
      </c>
      <c r="I330" s="231"/>
      <c r="J330" s="226"/>
      <c r="K330" s="226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157</v>
      </c>
      <c r="AU330" s="236" t="s">
        <v>84</v>
      </c>
      <c r="AV330" s="13" t="s">
        <v>84</v>
      </c>
      <c r="AW330" s="13" t="s">
        <v>35</v>
      </c>
      <c r="AX330" s="13" t="s">
        <v>74</v>
      </c>
      <c r="AY330" s="236" t="s">
        <v>149</v>
      </c>
    </row>
    <row r="331" s="13" customFormat="1">
      <c r="A331" s="13"/>
      <c r="B331" s="225"/>
      <c r="C331" s="226"/>
      <c r="D331" s="227" t="s">
        <v>157</v>
      </c>
      <c r="E331" s="228" t="s">
        <v>19</v>
      </c>
      <c r="F331" s="229" t="s">
        <v>493</v>
      </c>
      <c r="G331" s="226"/>
      <c r="H331" s="230">
        <v>0.49299999999999999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157</v>
      </c>
      <c r="AU331" s="236" t="s">
        <v>84</v>
      </c>
      <c r="AV331" s="13" t="s">
        <v>84</v>
      </c>
      <c r="AW331" s="13" t="s">
        <v>35</v>
      </c>
      <c r="AX331" s="13" t="s">
        <v>74</v>
      </c>
      <c r="AY331" s="236" t="s">
        <v>149</v>
      </c>
    </row>
    <row r="332" s="13" customFormat="1">
      <c r="A332" s="13"/>
      <c r="B332" s="225"/>
      <c r="C332" s="226"/>
      <c r="D332" s="227" t="s">
        <v>157</v>
      </c>
      <c r="E332" s="228" t="s">
        <v>19</v>
      </c>
      <c r="F332" s="229" t="s">
        <v>494</v>
      </c>
      <c r="G332" s="226"/>
      <c r="H332" s="230">
        <v>0.63900000000000001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157</v>
      </c>
      <c r="AU332" s="236" t="s">
        <v>84</v>
      </c>
      <c r="AV332" s="13" t="s">
        <v>84</v>
      </c>
      <c r="AW332" s="13" t="s">
        <v>35</v>
      </c>
      <c r="AX332" s="13" t="s">
        <v>74</v>
      </c>
      <c r="AY332" s="236" t="s">
        <v>149</v>
      </c>
    </row>
    <row r="333" s="13" customFormat="1">
      <c r="A333" s="13"/>
      <c r="B333" s="225"/>
      <c r="C333" s="226"/>
      <c r="D333" s="227" t="s">
        <v>157</v>
      </c>
      <c r="E333" s="228" t="s">
        <v>19</v>
      </c>
      <c r="F333" s="229" t="s">
        <v>538</v>
      </c>
      <c r="G333" s="226"/>
      <c r="H333" s="230">
        <v>0.098000000000000004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157</v>
      </c>
      <c r="AU333" s="236" t="s">
        <v>84</v>
      </c>
      <c r="AV333" s="13" t="s">
        <v>84</v>
      </c>
      <c r="AW333" s="13" t="s">
        <v>35</v>
      </c>
      <c r="AX333" s="13" t="s">
        <v>74</v>
      </c>
      <c r="AY333" s="236" t="s">
        <v>149</v>
      </c>
    </row>
    <row r="334" s="14" customFormat="1">
      <c r="A334" s="14"/>
      <c r="B334" s="243"/>
      <c r="C334" s="244"/>
      <c r="D334" s="227" t="s">
        <v>157</v>
      </c>
      <c r="E334" s="245" t="s">
        <v>19</v>
      </c>
      <c r="F334" s="246" t="s">
        <v>182</v>
      </c>
      <c r="G334" s="244"/>
      <c r="H334" s="247">
        <v>3.8799999999999999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157</v>
      </c>
      <c r="AU334" s="253" t="s">
        <v>84</v>
      </c>
      <c r="AV334" s="14" t="s">
        <v>155</v>
      </c>
      <c r="AW334" s="14" t="s">
        <v>35</v>
      </c>
      <c r="AX334" s="14" t="s">
        <v>82</v>
      </c>
      <c r="AY334" s="253" t="s">
        <v>149</v>
      </c>
    </row>
    <row r="335" s="2" customFormat="1" ht="16.5" customHeight="1">
      <c r="A335" s="38"/>
      <c r="B335" s="39"/>
      <c r="C335" s="212" t="s">
        <v>539</v>
      </c>
      <c r="D335" s="212" t="s">
        <v>151</v>
      </c>
      <c r="E335" s="213" t="s">
        <v>540</v>
      </c>
      <c r="F335" s="214" t="s">
        <v>541</v>
      </c>
      <c r="G335" s="215" t="s">
        <v>270</v>
      </c>
      <c r="H335" s="216">
        <v>21.73</v>
      </c>
      <c r="I335" s="217"/>
      <c r="J335" s="218">
        <f>ROUND(I335*H335,2)</f>
        <v>0</v>
      </c>
      <c r="K335" s="214" t="s">
        <v>19</v>
      </c>
      <c r="L335" s="44"/>
      <c r="M335" s="219" t="s">
        <v>19</v>
      </c>
      <c r="N335" s="220" t="s">
        <v>45</v>
      </c>
      <c r="O335" s="84"/>
      <c r="P335" s="221">
        <f>O335*H335</f>
        <v>0</v>
      </c>
      <c r="Q335" s="221">
        <v>0</v>
      </c>
      <c r="R335" s="221">
        <f>Q335*H335</f>
        <v>0</v>
      </c>
      <c r="S335" s="221">
        <v>0</v>
      </c>
      <c r="T335" s="22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3" t="s">
        <v>267</v>
      </c>
      <c r="AT335" s="223" t="s">
        <v>151</v>
      </c>
      <c r="AU335" s="223" t="s">
        <v>84</v>
      </c>
      <c r="AY335" s="17" t="s">
        <v>149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7" t="s">
        <v>82</v>
      </c>
      <c r="BK335" s="224">
        <f>ROUND(I335*H335,2)</f>
        <v>0</v>
      </c>
      <c r="BL335" s="17" t="s">
        <v>267</v>
      </c>
      <c r="BM335" s="223" t="s">
        <v>542</v>
      </c>
    </row>
    <row r="336" s="2" customFormat="1">
      <c r="A336" s="38"/>
      <c r="B336" s="39"/>
      <c r="C336" s="40"/>
      <c r="D336" s="227" t="s">
        <v>169</v>
      </c>
      <c r="E336" s="40"/>
      <c r="F336" s="237" t="s">
        <v>541</v>
      </c>
      <c r="G336" s="40"/>
      <c r="H336" s="40"/>
      <c r="I336" s="238"/>
      <c r="J336" s="40"/>
      <c r="K336" s="40"/>
      <c r="L336" s="44"/>
      <c r="M336" s="239"/>
      <c r="N336" s="240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169</v>
      </c>
      <c r="AU336" s="17" t="s">
        <v>84</v>
      </c>
    </row>
    <row r="337" s="13" customFormat="1">
      <c r="A337" s="13"/>
      <c r="B337" s="225"/>
      <c r="C337" s="226"/>
      <c r="D337" s="227" t="s">
        <v>157</v>
      </c>
      <c r="E337" s="228" t="s">
        <v>19</v>
      </c>
      <c r="F337" s="229" t="s">
        <v>543</v>
      </c>
      <c r="G337" s="226"/>
      <c r="H337" s="230">
        <v>21.73</v>
      </c>
      <c r="I337" s="231"/>
      <c r="J337" s="226"/>
      <c r="K337" s="226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157</v>
      </c>
      <c r="AU337" s="236" t="s">
        <v>84</v>
      </c>
      <c r="AV337" s="13" t="s">
        <v>84</v>
      </c>
      <c r="AW337" s="13" t="s">
        <v>35</v>
      </c>
      <c r="AX337" s="13" t="s">
        <v>82</v>
      </c>
      <c r="AY337" s="236" t="s">
        <v>149</v>
      </c>
    </row>
    <row r="338" s="2" customFormat="1" ht="24.15" customHeight="1">
      <c r="A338" s="38"/>
      <c r="B338" s="39"/>
      <c r="C338" s="212" t="s">
        <v>544</v>
      </c>
      <c r="D338" s="212" t="s">
        <v>151</v>
      </c>
      <c r="E338" s="213" t="s">
        <v>545</v>
      </c>
      <c r="F338" s="214" t="s">
        <v>546</v>
      </c>
      <c r="G338" s="215" t="s">
        <v>176</v>
      </c>
      <c r="H338" s="216">
        <v>0.501</v>
      </c>
      <c r="I338" s="217"/>
      <c r="J338" s="218">
        <f>ROUND(I338*H338,2)</f>
        <v>0</v>
      </c>
      <c r="K338" s="214" t="s">
        <v>167</v>
      </c>
      <c r="L338" s="44"/>
      <c r="M338" s="219" t="s">
        <v>19</v>
      </c>
      <c r="N338" s="220" t="s">
        <v>45</v>
      </c>
      <c r="O338" s="84"/>
      <c r="P338" s="221">
        <f>O338*H338</f>
        <v>0</v>
      </c>
      <c r="Q338" s="221">
        <v>0</v>
      </c>
      <c r="R338" s="221">
        <f>Q338*H338</f>
        <v>0</v>
      </c>
      <c r="S338" s="221">
        <v>0</v>
      </c>
      <c r="T338" s="22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3" t="s">
        <v>267</v>
      </c>
      <c r="AT338" s="223" t="s">
        <v>151</v>
      </c>
      <c r="AU338" s="223" t="s">
        <v>84</v>
      </c>
      <c r="AY338" s="17" t="s">
        <v>149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7" t="s">
        <v>82</v>
      </c>
      <c r="BK338" s="224">
        <f>ROUND(I338*H338,2)</f>
        <v>0</v>
      </c>
      <c r="BL338" s="17" t="s">
        <v>267</v>
      </c>
      <c r="BM338" s="223" t="s">
        <v>547</v>
      </c>
    </row>
    <row r="339" s="2" customFormat="1">
      <c r="A339" s="38"/>
      <c r="B339" s="39"/>
      <c r="C339" s="40"/>
      <c r="D339" s="227" t="s">
        <v>169</v>
      </c>
      <c r="E339" s="40"/>
      <c r="F339" s="237" t="s">
        <v>548</v>
      </c>
      <c r="G339" s="40"/>
      <c r="H339" s="40"/>
      <c r="I339" s="238"/>
      <c r="J339" s="40"/>
      <c r="K339" s="40"/>
      <c r="L339" s="44"/>
      <c r="M339" s="239"/>
      <c r="N339" s="240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169</v>
      </c>
      <c r="AU339" s="17" t="s">
        <v>84</v>
      </c>
    </row>
    <row r="340" s="2" customFormat="1">
      <c r="A340" s="38"/>
      <c r="B340" s="39"/>
      <c r="C340" s="40"/>
      <c r="D340" s="241" t="s">
        <v>171</v>
      </c>
      <c r="E340" s="40"/>
      <c r="F340" s="242" t="s">
        <v>549</v>
      </c>
      <c r="G340" s="40"/>
      <c r="H340" s="40"/>
      <c r="I340" s="238"/>
      <c r="J340" s="40"/>
      <c r="K340" s="40"/>
      <c r="L340" s="44"/>
      <c r="M340" s="239"/>
      <c r="N340" s="240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171</v>
      </c>
      <c r="AU340" s="17" t="s">
        <v>84</v>
      </c>
    </row>
    <row r="341" s="12" customFormat="1" ht="22.8" customHeight="1">
      <c r="A341" s="12"/>
      <c r="B341" s="196"/>
      <c r="C341" s="197"/>
      <c r="D341" s="198" t="s">
        <v>73</v>
      </c>
      <c r="E341" s="210" t="s">
        <v>550</v>
      </c>
      <c r="F341" s="210" t="s">
        <v>551</v>
      </c>
      <c r="G341" s="197"/>
      <c r="H341" s="197"/>
      <c r="I341" s="200"/>
      <c r="J341" s="211">
        <f>BK341</f>
        <v>0</v>
      </c>
      <c r="K341" s="197"/>
      <c r="L341" s="202"/>
      <c r="M341" s="203"/>
      <c r="N341" s="204"/>
      <c r="O341" s="204"/>
      <c r="P341" s="205">
        <f>SUM(P342:P381)</f>
        <v>0</v>
      </c>
      <c r="Q341" s="204"/>
      <c r="R341" s="205">
        <f>SUM(R342:R381)</f>
        <v>1.0851781</v>
      </c>
      <c r="S341" s="204"/>
      <c r="T341" s="206">
        <f>SUM(T342:T381)</f>
        <v>0.37840500000000005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7" t="s">
        <v>84</v>
      </c>
      <c r="AT341" s="208" t="s">
        <v>73</v>
      </c>
      <c r="AU341" s="208" t="s">
        <v>82</v>
      </c>
      <c r="AY341" s="207" t="s">
        <v>149</v>
      </c>
      <c r="BK341" s="209">
        <f>SUM(BK342:BK381)</f>
        <v>0</v>
      </c>
    </row>
    <row r="342" s="2" customFormat="1" ht="16.5" customHeight="1">
      <c r="A342" s="38"/>
      <c r="B342" s="39"/>
      <c r="C342" s="212" t="s">
        <v>552</v>
      </c>
      <c r="D342" s="212" t="s">
        <v>151</v>
      </c>
      <c r="E342" s="213" t="s">
        <v>553</v>
      </c>
      <c r="F342" s="214" t="s">
        <v>554</v>
      </c>
      <c r="G342" s="215" t="s">
        <v>192</v>
      </c>
      <c r="H342" s="216">
        <v>126.13500000000001</v>
      </c>
      <c r="I342" s="217"/>
      <c r="J342" s="218">
        <f>ROUND(I342*H342,2)</f>
        <v>0</v>
      </c>
      <c r="K342" s="214" t="s">
        <v>167</v>
      </c>
      <c r="L342" s="44"/>
      <c r="M342" s="219" t="s">
        <v>19</v>
      </c>
      <c r="N342" s="220" t="s">
        <v>45</v>
      </c>
      <c r="O342" s="84"/>
      <c r="P342" s="221">
        <f>O342*H342</f>
        <v>0</v>
      </c>
      <c r="Q342" s="221">
        <v>0</v>
      </c>
      <c r="R342" s="221">
        <f>Q342*H342</f>
        <v>0</v>
      </c>
      <c r="S342" s="221">
        <v>0</v>
      </c>
      <c r="T342" s="222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3" t="s">
        <v>267</v>
      </c>
      <c r="AT342" s="223" t="s">
        <v>151</v>
      </c>
      <c r="AU342" s="223" t="s">
        <v>84</v>
      </c>
      <c r="AY342" s="17" t="s">
        <v>149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7" t="s">
        <v>82</v>
      </c>
      <c r="BK342" s="224">
        <f>ROUND(I342*H342,2)</f>
        <v>0</v>
      </c>
      <c r="BL342" s="17" t="s">
        <v>267</v>
      </c>
      <c r="BM342" s="223" t="s">
        <v>555</v>
      </c>
    </row>
    <row r="343" s="2" customFormat="1">
      <c r="A343" s="38"/>
      <c r="B343" s="39"/>
      <c r="C343" s="40"/>
      <c r="D343" s="227" t="s">
        <v>169</v>
      </c>
      <c r="E343" s="40"/>
      <c r="F343" s="237" t="s">
        <v>556</v>
      </c>
      <c r="G343" s="40"/>
      <c r="H343" s="40"/>
      <c r="I343" s="238"/>
      <c r="J343" s="40"/>
      <c r="K343" s="40"/>
      <c r="L343" s="44"/>
      <c r="M343" s="239"/>
      <c r="N343" s="240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169</v>
      </c>
      <c r="AU343" s="17" t="s">
        <v>84</v>
      </c>
    </row>
    <row r="344" s="2" customFormat="1">
      <c r="A344" s="38"/>
      <c r="B344" s="39"/>
      <c r="C344" s="40"/>
      <c r="D344" s="241" t="s">
        <v>171</v>
      </c>
      <c r="E344" s="40"/>
      <c r="F344" s="242" t="s">
        <v>557</v>
      </c>
      <c r="G344" s="40"/>
      <c r="H344" s="40"/>
      <c r="I344" s="238"/>
      <c r="J344" s="40"/>
      <c r="K344" s="40"/>
      <c r="L344" s="44"/>
      <c r="M344" s="239"/>
      <c r="N344" s="240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171</v>
      </c>
      <c r="AU344" s="17" t="s">
        <v>84</v>
      </c>
    </row>
    <row r="345" s="2" customFormat="1" ht="24.15" customHeight="1">
      <c r="A345" s="38"/>
      <c r="B345" s="39"/>
      <c r="C345" s="212" t="s">
        <v>558</v>
      </c>
      <c r="D345" s="212" t="s">
        <v>151</v>
      </c>
      <c r="E345" s="213" t="s">
        <v>559</v>
      </c>
      <c r="F345" s="214" t="s">
        <v>560</v>
      </c>
      <c r="G345" s="215" t="s">
        <v>192</v>
      </c>
      <c r="H345" s="216">
        <v>126.13500000000001</v>
      </c>
      <c r="I345" s="217"/>
      <c r="J345" s="218">
        <f>ROUND(I345*H345,2)</f>
        <v>0</v>
      </c>
      <c r="K345" s="214" t="s">
        <v>167</v>
      </c>
      <c r="L345" s="44"/>
      <c r="M345" s="219" t="s">
        <v>19</v>
      </c>
      <c r="N345" s="220" t="s">
        <v>45</v>
      </c>
      <c r="O345" s="84"/>
      <c r="P345" s="221">
        <f>O345*H345</f>
        <v>0</v>
      </c>
      <c r="Q345" s="221">
        <v>3.0000000000000001E-05</v>
      </c>
      <c r="R345" s="221">
        <f>Q345*H345</f>
        <v>0.0037840500000000002</v>
      </c>
      <c r="S345" s="221">
        <v>0</v>
      </c>
      <c r="T345" s="22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3" t="s">
        <v>267</v>
      </c>
      <c r="AT345" s="223" t="s">
        <v>151</v>
      </c>
      <c r="AU345" s="223" t="s">
        <v>84</v>
      </c>
      <c r="AY345" s="17" t="s">
        <v>149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7" t="s">
        <v>82</v>
      </c>
      <c r="BK345" s="224">
        <f>ROUND(I345*H345,2)</f>
        <v>0</v>
      </c>
      <c r="BL345" s="17" t="s">
        <v>267</v>
      </c>
      <c r="BM345" s="223" t="s">
        <v>561</v>
      </c>
    </row>
    <row r="346" s="2" customFormat="1">
      <c r="A346" s="38"/>
      <c r="B346" s="39"/>
      <c r="C346" s="40"/>
      <c r="D346" s="227" t="s">
        <v>169</v>
      </c>
      <c r="E346" s="40"/>
      <c r="F346" s="237" t="s">
        <v>562</v>
      </c>
      <c r="G346" s="40"/>
      <c r="H346" s="40"/>
      <c r="I346" s="238"/>
      <c r="J346" s="40"/>
      <c r="K346" s="40"/>
      <c r="L346" s="44"/>
      <c r="M346" s="239"/>
      <c r="N346" s="240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169</v>
      </c>
      <c r="AU346" s="17" t="s">
        <v>84</v>
      </c>
    </row>
    <row r="347" s="2" customFormat="1">
      <c r="A347" s="38"/>
      <c r="B347" s="39"/>
      <c r="C347" s="40"/>
      <c r="D347" s="241" t="s">
        <v>171</v>
      </c>
      <c r="E347" s="40"/>
      <c r="F347" s="242" t="s">
        <v>563</v>
      </c>
      <c r="G347" s="40"/>
      <c r="H347" s="40"/>
      <c r="I347" s="238"/>
      <c r="J347" s="40"/>
      <c r="K347" s="40"/>
      <c r="L347" s="44"/>
      <c r="M347" s="239"/>
      <c r="N347" s="240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171</v>
      </c>
      <c r="AU347" s="17" t="s">
        <v>84</v>
      </c>
    </row>
    <row r="348" s="2" customFormat="1" ht="24.15" customHeight="1">
      <c r="A348" s="38"/>
      <c r="B348" s="39"/>
      <c r="C348" s="212" t="s">
        <v>564</v>
      </c>
      <c r="D348" s="212" t="s">
        <v>151</v>
      </c>
      <c r="E348" s="213" t="s">
        <v>565</v>
      </c>
      <c r="F348" s="214" t="s">
        <v>566</v>
      </c>
      <c r="G348" s="215" t="s">
        <v>192</v>
      </c>
      <c r="H348" s="216">
        <v>126.13500000000001</v>
      </c>
      <c r="I348" s="217"/>
      <c r="J348" s="218">
        <f>ROUND(I348*H348,2)</f>
        <v>0</v>
      </c>
      <c r="K348" s="214" t="s">
        <v>167</v>
      </c>
      <c r="L348" s="44"/>
      <c r="M348" s="219" t="s">
        <v>19</v>
      </c>
      <c r="N348" s="220" t="s">
        <v>45</v>
      </c>
      <c r="O348" s="84"/>
      <c r="P348" s="221">
        <f>O348*H348</f>
        <v>0</v>
      </c>
      <c r="Q348" s="221">
        <v>0.0074999999999999997</v>
      </c>
      <c r="R348" s="221">
        <f>Q348*H348</f>
        <v>0.94601250000000003</v>
      </c>
      <c r="S348" s="221">
        <v>0</v>
      </c>
      <c r="T348" s="222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3" t="s">
        <v>267</v>
      </c>
      <c r="AT348" s="223" t="s">
        <v>151</v>
      </c>
      <c r="AU348" s="223" t="s">
        <v>84</v>
      </c>
      <c r="AY348" s="17" t="s">
        <v>149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7" t="s">
        <v>82</v>
      </c>
      <c r="BK348" s="224">
        <f>ROUND(I348*H348,2)</f>
        <v>0</v>
      </c>
      <c r="BL348" s="17" t="s">
        <v>267</v>
      </c>
      <c r="BM348" s="223" t="s">
        <v>567</v>
      </c>
    </row>
    <row r="349" s="2" customFormat="1">
      <c r="A349" s="38"/>
      <c r="B349" s="39"/>
      <c r="C349" s="40"/>
      <c r="D349" s="227" t="s">
        <v>169</v>
      </c>
      <c r="E349" s="40"/>
      <c r="F349" s="237" t="s">
        <v>568</v>
      </c>
      <c r="G349" s="40"/>
      <c r="H349" s="40"/>
      <c r="I349" s="238"/>
      <c r="J349" s="40"/>
      <c r="K349" s="40"/>
      <c r="L349" s="44"/>
      <c r="M349" s="239"/>
      <c r="N349" s="240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169</v>
      </c>
      <c r="AU349" s="17" t="s">
        <v>84</v>
      </c>
    </row>
    <row r="350" s="2" customFormat="1">
      <c r="A350" s="38"/>
      <c r="B350" s="39"/>
      <c r="C350" s="40"/>
      <c r="D350" s="241" t="s">
        <v>171</v>
      </c>
      <c r="E350" s="40"/>
      <c r="F350" s="242" t="s">
        <v>569</v>
      </c>
      <c r="G350" s="40"/>
      <c r="H350" s="40"/>
      <c r="I350" s="238"/>
      <c r="J350" s="40"/>
      <c r="K350" s="40"/>
      <c r="L350" s="44"/>
      <c r="M350" s="239"/>
      <c r="N350" s="240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171</v>
      </c>
      <c r="AU350" s="17" t="s">
        <v>84</v>
      </c>
    </row>
    <row r="351" s="2" customFormat="1" ht="24.15" customHeight="1">
      <c r="A351" s="38"/>
      <c r="B351" s="39"/>
      <c r="C351" s="212" t="s">
        <v>570</v>
      </c>
      <c r="D351" s="212" t="s">
        <v>151</v>
      </c>
      <c r="E351" s="213" t="s">
        <v>571</v>
      </c>
      <c r="F351" s="214" t="s">
        <v>572</v>
      </c>
      <c r="G351" s="215" t="s">
        <v>192</v>
      </c>
      <c r="H351" s="216">
        <v>126.13500000000001</v>
      </c>
      <c r="I351" s="217"/>
      <c r="J351" s="218">
        <f>ROUND(I351*H351,2)</f>
        <v>0</v>
      </c>
      <c r="K351" s="214" t="s">
        <v>167</v>
      </c>
      <c r="L351" s="44"/>
      <c r="M351" s="219" t="s">
        <v>19</v>
      </c>
      <c r="N351" s="220" t="s">
        <v>45</v>
      </c>
      <c r="O351" s="84"/>
      <c r="P351" s="221">
        <f>O351*H351</f>
        <v>0</v>
      </c>
      <c r="Q351" s="221">
        <v>0</v>
      </c>
      <c r="R351" s="221">
        <f>Q351*H351</f>
        <v>0</v>
      </c>
      <c r="S351" s="221">
        <v>0.0030000000000000001</v>
      </c>
      <c r="T351" s="222">
        <f>S351*H351</f>
        <v>0.37840500000000005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3" t="s">
        <v>267</v>
      </c>
      <c r="AT351" s="223" t="s">
        <v>151</v>
      </c>
      <c r="AU351" s="223" t="s">
        <v>84</v>
      </c>
      <c r="AY351" s="17" t="s">
        <v>149</v>
      </c>
      <c r="BE351" s="224">
        <f>IF(N351="základní",J351,0)</f>
        <v>0</v>
      </c>
      <c r="BF351" s="224">
        <f>IF(N351="snížená",J351,0)</f>
        <v>0</v>
      </c>
      <c r="BG351" s="224">
        <f>IF(N351="zákl. přenesená",J351,0)</f>
        <v>0</v>
      </c>
      <c r="BH351" s="224">
        <f>IF(N351="sníž. přenesená",J351,0)</f>
        <v>0</v>
      </c>
      <c r="BI351" s="224">
        <f>IF(N351="nulová",J351,0)</f>
        <v>0</v>
      </c>
      <c r="BJ351" s="17" t="s">
        <v>82</v>
      </c>
      <c r="BK351" s="224">
        <f>ROUND(I351*H351,2)</f>
        <v>0</v>
      </c>
      <c r="BL351" s="17" t="s">
        <v>267</v>
      </c>
      <c r="BM351" s="223" t="s">
        <v>573</v>
      </c>
    </row>
    <row r="352" s="2" customFormat="1">
      <c r="A352" s="38"/>
      <c r="B352" s="39"/>
      <c r="C352" s="40"/>
      <c r="D352" s="227" t="s">
        <v>169</v>
      </c>
      <c r="E352" s="40"/>
      <c r="F352" s="237" t="s">
        <v>574</v>
      </c>
      <c r="G352" s="40"/>
      <c r="H352" s="40"/>
      <c r="I352" s="238"/>
      <c r="J352" s="40"/>
      <c r="K352" s="40"/>
      <c r="L352" s="44"/>
      <c r="M352" s="239"/>
      <c r="N352" s="240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169</v>
      </c>
      <c r="AU352" s="17" t="s">
        <v>84</v>
      </c>
    </row>
    <row r="353" s="2" customFormat="1">
      <c r="A353" s="38"/>
      <c r="B353" s="39"/>
      <c r="C353" s="40"/>
      <c r="D353" s="241" t="s">
        <v>171</v>
      </c>
      <c r="E353" s="40"/>
      <c r="F353" s="242" t="s">
        <v>575</v>
      </c>
      <c r="G353" s="40"/>
      <c r="H353" s="40"/>
      <c r="I353" s="238"/>
      <c r="J353" s="40"/>
      <c r="K353" s="40"/>
      <c r="L353" s="44"/>
      <c r="M353" s="239"/>
      <c r="N353" s="240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171</v>
      </c>
      <c r="AU353" s="17" t="s">
        <v>84</v>
      </c>
    </row>
    <row r="354" s="13" customFormat="1">
      <c r="A354" s="13"/>
      <c r="B354" s="225"/>
      <c r="C354" s="226"/>
      <c r="D354" s="227" t="s">
        <v>157</v>
      </c>
      <c r="E354" s="228" t="s">
        <v>19</v>
      </c>
      <c r="F354" s="229" t="s">
        <v>576</v>
      </c>
      <c r="G354" s="226"/>
      <c r="H354" s="230">
        <v>81.641000000000005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157</v>
      </c>
      <c r="AU354" s="236" t="s">
        <v>84</v>
      </c>
      <c r="AV354" s="13" t="s">
        <v>84</v>
      </c>
      <c r="AW354" s="13" t="s">
        <v>35</v>
      </c>
      <c r="AX354" s="13" t="s">
        <v>74</v>
      </c>
      <c r="AY354" s="236" t="s">
        <v>149</v>
      </c>
    </row>
    <row r="355" s="13" customFormat="1">
      <c r="A355" s="13"/>
      <c r="B355" s="225"/>
      <c r="C355" s="226"/>
      <c r="D355" s="227" t="s">
        <v>157</v>
      </c>
      <c r="E355" s="228" t="s">
        <v>19</v>
      </c>
      <c r="F355" s="229" t="s">
        <v>577</v>
      </c>
      <c r="G355" s="226"/>
      <c r="H355" s="230">
        <v>42.713999999999999</v>
      </c>
      <c r="I355" s="231"/>
      <c r="J355" s="226"/>
      <c r="K355" s="226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157</v>
      </c>
      <c r="AU355" s="236" t="s">
        <v>84</v>
      </c>
      <c r="AV355" s="13" t="s">
        <v>84</v>
      </c>
      <c r="AW355" s="13" t="s">
        <v>35</v>
      </c>
      <c r="AX355" s="13" t="s">
        <v>74</v>
      </c>
      <c r="AY355" s="236" t="s">
        <v>149</v>
      </c>
    </row>
    <row r="356" s="13" customFormat="1">
      <c r="A356" s="13"/>
      <c r="B356" s="225"/>
      <c r="C356" s="226"/>
      <c r="D356" s="227" t="s">
        <v>157</v>
      </c>
      <c r="E356" s="228" t="s">
        <v>19</v>
      </c>
      <c r="F356" s="229" t="s">
        <v>578</v>
      </c>
      <c r="G356" s="226"/>
      <c r="H356" s="230">
        <v>0.222</v>
      </c>
      <c r="I356" s="231"/>
      <c r="J356" s="226"/>
      <c r="K356" s="226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157</v>
      </c>
      <c r="AU356" s="236" t="s">
        <v>84</v>
      </c>
      <c r="AV356" s="13" t="s">
        <v>84</v>
      </c>
      <c r="AW356" s="13" t="s">
        <v>35</v>
      </c>
      <c r="AX356" s="13" t="s">
        <v>74</v>
      </c>
      <c r="AY356" s="236" t="s">
        <v>149</v>
      </c>
    </row>
    <row r="357" s="13" customFormat="1">
      <c r="A357" s="13"/>
      <c r="B357" s="225"/>
      <c r="C357" s="226"/>
      <c r="D357" s="227" t="s">
        <v>157</v>
      </c>
      <c r="E357" s="228" t="s">
        <v>19</v>
      </c>
      <c r="F357" s="229" t="s">
        <v>579</v>
      </c>
      <c r="G357" s="226"/>
      <c r="H357" s="230">
        <v>0.33600000000000002</v>
      </c>
      <c r="I357" s="231"/>
      <c r="J357" s="226"/>
      <c r="K357" s="226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157</v>
      </c>
      <c r="AU357" s="236" t="s">
        <v>84</v>
      </c>
      <c r="AV357" s="13" t="s">
        <v>84</v>
      </c>
      <c r="AW357" s="13" t="s">
        <v>35</v>
      </c>
      <c r="AX357" s="13" t="s">
        <v>74</v>
      </c>
      <c r="AY357" s="236" t="s">
        <v>149</v>
      </c>
    </row>
    <row r="358" s="13" customFormat="1">
      <c r="A358" s="13"/>
      <c r="B358" s="225"/>
      <c r="C358" s="226"/>
      <c r="D358" s="227" t="s">
        <v>157</v>
      </c>
      <c r="E358" s="228" t="s">
        <v>19</v>
      </c>
      <c r="F358" s="229" t="s">
        <v>580</v>
      </c>
      <c r="G358" s="226"/>
      <c r="H358" s="230">
        <v>0.83999999999999997</v>
      </c>
      <c r="I358" s="231"/>
      <c r="J358" s="226"/>
      <c r="K358" s="226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157</v>
      </c>
      <c r="AU358" s="236" t="s">
        <v>84</v>
      </c>
      <c r="AV358" s="13" t="s">
        <v>84</v>
      </c>
      <c r="AW358" s="13" t="s">
        <v>35</v>
      </c>
      <c r="AX358" s="13" t="s">
        <v>74</v>
      </c>
      <c r="AY358" s="236" t="s">
        <v>149</v>
      </c>
    </row>
    <row r="359" s="13" customFormat="1">
      <c r="A359" s="13"/>
      <c r="B359" s="225"/>
      <c r="C359" s="226"/>
      <c r="D359" s="227" t="s">
        <v>157</v>
      </c>
      <c r="E359" s="228" t="s">
        <v>19</v>
      </c>
      <c r="F359" s="229" t="s">
        <v>581</v>
      </c>
      <c r="G359" s="226"/>
      <c r="H359" s="230">
        <v>0.38200000000000001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157</v>
      </c>
      <c r="AU359" s="236" t="s">
        <v>84</v>
      </c>
      <c r="AV359" s="13" t="s">
        <v>84</v>
      </c>
      <c r="AW359" s="13" t="s">
        <v>35</v>
      </c>
      <c r="AX359" s="13" t="s">
        <v>74</v>
      </c>
      <c r="AY359" s="236" t="s">
        <v>149</v>
      </c>
    </row>
    <row r="360" s="14" customFormat="1">
      <c r="A360" s="14"/>
      <c r="B360" s="243"/>
      <c r="C360" s="244"/>
      <c r="D360" s="227" t="s">
        <v>157</v>
      </c>
      <c r="E360" s="245" t="s">
        <v>19</v>
      </c>
      <c r="F360" s="246" t="s">
        <v>182</v>
      </c>
      <c r="G360" s="244"/>
      <c r="H360" s="247">
        <v>126.13500000000001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157</v>
      </c>
      <c r="AU360" s="253" t="s">
        <v>84</v>
      </c>
      <c r="AV360" s="14" t="s">
        <v>155</v>
      </c>
      <c r="AW360" s="14" t="s">
        <v>35</v>
      </c>
      <c r="AX360" s="14" t="s">
        <v>82</v>
      </c>
      <c r="AY360" s="253" t="s">
        <v>149</v>
      </c>
    </row>
    <row r="361" s="2" customFormat="1" ht="16.5" customHeight="1">
      <c r="A361" s="38"/>
      <c r="B361" s="39"/>
      <c r="C361" s="212" t="s">
        <v>582</v>
      </c>
      <c r="D361" s="212" t="s">
        <v>151</v>
      </c>
      <c r="E361" s="213" t="s">
        <v>583</v>
      </c>
      <c r="F361" s="214" t="s">
        <v>584</v>
      </c>
      <c r="G361" s="215" t="s">
        <v>192</v>
      </c>
      <c r="H361" s="216">
        <v>65.936000000000007</v>
      </c>
      <c r="I361" s="217"/>
      <c r="J361" s="218">
        <f>ROUND(I361*H361,2)</f>
        <v>0</v>
      </c>
      <c r="K361" s="214" t="s">
        <v>167</v>
      </c>
      <c r="L361" s="44"/>
      <c r="M361" s="219" t="s">
        <v>19</v>
      </c>
      <c r="N361" s="220" t="s">
        <v>45</v>
      </c>
      <c r="O361" s="84"/>
      <c r="P361" s="221">
        <f>O361*H361</f>
        <v>0</v>
      </c>
      <c r="Q361" s="221">
        <v>0.00050000000000000001</v>
      </c>
      <c r="R361" s="221">
        <f>Q361*H361</f>
        <v>0.032968000000000004</v>
      </c>
      <c r="S361" s="221">
        <v>0</v>
      </c>
      <c r="T361" s="222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3" t="s">
        <v>267</v>
      </c>
      <c r="AT361" s="223" t="s">
        <v>151</v>
      </c>
      <c r="AU361" s="223" t="s">
        <v>84</v>
      </c>
      <c r="AY361" s="17" t="s">
        <v>149</v>
      </c>
      <c r="BE361" s="224">
        <f>IF(N361="základní",J361,0)</f>
        <v>0</v>
      </c>
      <c r="BF361" s="224">
        <f>IF(N361="snížená",J361,0)</f>
        <v>0</v>
      </c>
      <c r="BG361" s="224">
        <f>IF(N361="zákl. přenesená",J361,0)</f>
        <v>0</v>
      </c>
      <c r="BH361" s="224">
        <f>IF(N361="sníž. přenesená",J361,0)</f>
        <v>0</v>
      </c>
      <c r="BI361" s="224">
        <f>IF(N361="nulová",J361,0)</f>
        <v>0</v>
      </c>
      <c r="BJ361" s="17" t="s">
        <v>82</v>
      </c>
      <c r="BK361" s="224">
        <f>ROUND(I361*H361,2)</f>
        <v>0</v>
      </c>
      <c r="BL361" s="17" t="s">
        <v>267</v>
      </c>
      <c r="BM361" s="223" t="s">
        <v>585</v>
      </c>
    </row>
    <row r="362" s="2" customFormat="1">
      <c r="A362" s="38"/>
      <c r="B362" s="39"/>
      <c r="C362" s="40"/>
      <c r="D362" s="227" t="s">
        <v>169</v>
      </c>
      <c r="E362" s="40"/>
      <c r="F362" s="237" t="s">
        <v>586</v>
      </c>
      <c r="G362" s="40"/>
      <c r="H362" s="40"/>
      <c r="I362" s="238"/>
      <c r="J362" s="40"/>
      <c r="K362" s="40"/>
      <c r="L362" s="44"/>
      <c r="M362" s="239"/>
      <c r="N362" s="240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169</v>
      </c>
      <c r="AU362" s="17" t="s">
        <v>84</v>
      </c>
    </row>
    <row r="363" s="2" customFormat="1">
      <c r="A363" s="38"/>
      <c r="B363" s="39"/>
      <c r="C363" s="40"/>
      <c r="D363" s="241" t="s">
        <v>171</v>
      </c>
      <c r="E363" s="40"/>
      <c r="F363" s="242" t="s">
        <v>587</v>
      </c>
      <c r="G363" s="40"/>
      <c r="H363" s="40"/>
      <c r="I363" s="238"/>
      <c r="J363" s="40"/>
      <c r="K363" s="40"/>
      <c r="L363" s="44"/>
      <c r="M363" s="239"/>
      <c r="N363" s="240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171</v>
      </c>
      <c r="AU363" s="17" t="s">
        <v>84</v>
      </c>
    </row>
    <row r="364" s="13" customFormat="1">
      <c r="A364" s="13"/>
      <c r="B364" s="225"/>
      <c r="C364" s="226"/>
      <c r="D364" s="227" t="s">
        <v>157</v>
      </c>
      <c r="E364" s="228" t="s">
        <v>19</v>
      </c>
      <c r="F364" s="229" t="s">
        <v>588</v>
      </c>
      <c r="G364" s="226"/>
      <c r="H364" s="230">
        <v>65.599999999999994</v>
      </c>
      <c r="I364" s="231"/>
      <c r="J364" s="226"/>
      <c r="K364" s="226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157</v>
      </c>
      <c r="AU364" s="236" t="s">
        <v>84</v>
      </c>
      <c r="AV364" s="13" t="s">
        <v>84</v>
      </c>
      <c r="AW364" s="13" t="s">
        <v>35</v>
      </c>
      <c r="AX364" s="13" t="s">
        <v>74</v>
      </c>
      <c r="AY364" s="236" t="s">
        <v>149</v>
      </c>
    </row>
    <row r="365" s="13" customFormat="1">
      <c r="A365" s="13"/>
      <c r="B365" s="225"/>
      <c r="C365" s="226"/>
      <c r="D365" s="227" t="s">
        <v>157</v>
      </c>
      <c r="E365" s="228" t="s">
        <v>19</v>
      </c>
      <c r="F365" s="229" t="s">
        <v>589</v>
      </c>
      <c r="G365" s="226"/>
      <c r="H365" s="230">
        <v>0.33600000000000002</v>
      </c>
      <c r="I365" s="231"/>
      <c r="J365" s="226"/>
      <c r="K365" s="226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157</v>
      </c>
      <c r="AU365" s="236" t="s">
        <v>84</v>
      </c>
      <c r="AV365" s="13" t="s">
        <v>84</v>
      </c>
      <c r="AW365" s="13" t="s">
        <v>35</v>
      </c>
      <c r="AX365" s="13" t="s">
        <v>74</v>
      </c>
      <c r="AY365" s="236" t="s">
        <v>149</v>
      </c>
    </row>
    <row r="366" s="14" customFormat="1">
      <c r="A366" s="14"/>
      <c r="B366" s="243"/>
      <c r="C366" s="244"/>
      <c r="D366" s="227" t="s">
        <v>157</v>
      </c>
      <c r="E366" s="245" t="s">
        <v>19</v>
      </c>
      <c r="F366" s="246" t="s">
        <v>182</v>
      </c>
      <c r="G366" s="244"/>
      <c r="H366" s="247">
        <v>65.936000000000007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157</v>
      </c>
      <c r="AU366" s="253" t="s">
        <v>84</v>
      </c>
      <c r="AV366" s="14" t="s">
        <v>155</v>
      </c>
      <c r="AW366" s="14" t="s">
        <v>35</v>
      </c>
      <c r="AX366" s="14" t="s">
        <v>82</v>
      </c>
      <c r="AY366" s="253" t="s">
        <v>149</v>
      </c>
    </row>
    <row r="367" s="2" customFormat="1" ht="16.5" customHeight="1">
      <c r="A367" s="38"/>
      <c r="B367" s="39"/>
      <c r="C367" s="254" t="s">
        <v>590</v>
      </c>
      <c r="D367" s="254" t="s">
        <v>373</v>
      </c>
      <c r="E367" s="255" t="s">
        <v>591</v>
      </c>
      <c r="F367" s="256" t="s">
        <v>592</v>
      </c>
      <c r="G367" s="257" t="s">
        <v>192</v>
      </c>
      <c r="H367" s="258">
        <v>72.530000000000001</v>
      </c>
      <c r="I367" s="259"/>
      <c r="J367" s="260">
        <f>ROUND(I367*H367,2)</f>
        <v>0</v>
      </c>
      <c r="K367" s="256" t="s">
        <v>19</v>
      </c>
      <c r="L367" s="261"/>
      <c r="M367" s="262" t="s">
        <v>19</v>
      </c>
      <c r="N367" s="263" t="s">
        <v>45</v>
      </c>
      <c r="O367" s="84"/>
      <c r="P367" s="221">
        <f>O367*H367</f>
        <v>0</v>
      </c>
      <c r="Q367" s="221">
        <v>0.0011999999999999999</v>
      </c>
      <c r="R367" s="221">
        <f>Q367*H367</f>
        <v>0.087035999999999988</v>
      </c>
      <c r="S367" s="221">
        <v>0</v>
      </c>
      <c r="T367" s="22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3" t="s">
        <v>376</v>
      </c>
      <c r="AT367" s="223" t="s">
        <v>373</v>
      </c>
      <c r="AU367" s="223" t="s">
        <v>84</v>
      </c>
      <c r="AY367" s="17" t="s">
        <v>149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7" t="s">
        <v>82</v>
      </c>
      <c r="BK367" s="224">
        <f>ROUND(I367*H367,2)</f>
        <v>0</v>
      </c>
      <c r="BL367" s="17" t="s">
        <v>267</v>
      </c>
      <c r="BM367" s="223" t="s">
        <v>593</v>
      </c>
    </row>
    <row r="368" s="13" customFormat="1">
      <c r="A368" s="13"/>
      <c r="B368" s="225"/>
      <c r="C368" s="226"/>
      <c r="D368" s="227" t="s">
        <v>157</v>
      </c>
      <c r="E368" s="226"/>
      <c r="F368" s="229" t="s">
        <v>594</v>
      </c>
      <c r="G368" s="226"/>
      <c r="H368" s="230">
        <v>72.530000000000001</v>
      </c>
      <c r="I368" s="231"/>
      <c r="J368" s="226"/>
      <c r="K368" s="226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157</v>
      </c>
      <c r="AU368" s="236" t="s">
        <v>84</v>
      </c>
      <c r="AV368" s="13" t="s">
        <v>84</v>
      </c>
      <c r="AW368" s="13" t="s">
        <v>4</v>
      </c>
      <c r="AX368" s="13" t="s">
        <v>82</v>
      </c>
      <c r="AY368" s="236" t="s">
        <v>149</v>
      </c>
    </row>
    <row r="369" s="2" customFormat="1" ht="16.5" customHeight="1">
      <c r="A369" s="38"/>
      <c r="B369" s="39"/>
      <c r="C369" s="212" t="s">
        <v>595</v>
      </c>
      <c r="D369" s="212" t="s">
        <v>151</v>
      </c>
      <c r="E369" s="213" t="s">
        <v>596</v>
      </c>
      <c r="F369" s="214" t="s">
        <v>597</v>
      </c>
      <c r="G369" s="215" t="s">
        <v>270</v>
      </c>
      <c r="H369" s="216">
        <v>29.27</v>
      </c>
      <c r="I369" s="217"/>
      <c r="J369" s="218">
        <f>ROUND(I369*H369,2)</f>
        <v>0</v>
      </c>
      <c r="K369" s="214" t="s">
        <v>167</v>
      </c>
      <c r="L369" s="44"/>
      <c r="M369" s="219" t="s">
        <v>19</v>
      </c>
      <c r="N369" s="220" t="s">
        <v>45</v>
      </c>
      <c r="O369" s="84"/>
      <c r="P369" s="221">
        <f>O369*H369</f>
        <v>0</v>
      </c>
      <c r="Q369" s="221">
        <v>1.0000000000000001E-05</v>
      </c>
      <c r="R369" s="221">
        <f>Q369*H369</f>
        <v>0.00029270000000000001</v>
      </c>
      <c r="S369" s="221">
        <v>0</v>
      </c>
      <c r="T369" s="22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3" t="s">
        <v>267</v>
      </c>
      <c r="AT369" s="223" t="s">
        <v>151</v>
      </c>
      <c r="AU369" s="223" t="s">
        <v>84</v>
      </c>
      <c r="AY369" s="17" t="s">
        <v>149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7" t="s">
        <v>82</v>
      </c>
      <c r="BK369" s="224">
        <f>ROUND(I369*H369,2)</f>
        <v>0</v>
      </c>
      <c r="BL369" s="17" t="s">
        <v>267</v>
      </c>
      <c r="BM369" s="223" t="s">
        <v>598</v>
      </c>
    </row>
    <row r="370" s="2" customFormat="1">
      <c r="A370" s="38"/>
      <c r="B370" s="39"/>
      <c r="C370" s="40"/>
      <c r="D370" s="227" t="s">
        <v>169</v>
      </c>
      <c r="E370" s="40"/>
      <c r="F370" s="237" t="s">
        <v>599</v>
      </c>
      <c r="G370" s="40"/>
      <c r="H370" s="40"/>
      <c r="I370" s="238"/>
      <c r="J370" s="40"/>
      <c r="K370" s="40"/>
      <c r="L370" s="44"/>
      <c r="M370" s="239"/>
      <c r="N370" s="240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169</v>
      </c>
      <c r="AU370" s="17" t="s">
        <v>84</v>
      </c>
    </row>
    <row r="371" s="2" customFormat="1">
      <c r="A371" s="38"/>
      <c r="B371" s="39"/>
      <c r="C371" s="40"/>
      <c r="D371" s="241" t="s">
        <v>171</v>
      </c>
      <c r="E371" s="40"/>
      <c r="F371" s="242" t="s">
        <v>600</v>
      </c>
      <c r="G371" s="40"/>
      <c r="H371" s="40"/>
      <c r="I371" s="238"/>
      <c r="J371" s="40"/>
      <c r="K371" s="40"/>
      <c r="L371" s="44"/>
      <c r="M371" s="239"/>
      <c r="N371" s="240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171</v>
      </c>
      <c r="AU371" s="17" t="s">
        <v>84</v>
      </c>
    </row>
    <row r="372" s="13" customFormat="1">
      <c r="A372" s="13"/>
      <c r="B372" s="225"/>
      <c r="C372" s="226"/>
      <c r="D372" s="227" t="s">
        <v>157</v>
      </c>
      <c r="E372" s="228" t="s">
        <v>19</v>
      </c>
      <c r="F372" s="229" t="s">
        <v>601</v>
      </c>
      <c r="G372" s="226"/>
      <c r="H372" s="230">
        <v>29.27</v>
      </c>
      <c r="I372" s="231"/>
      <c r="J372" s="226"/>
      <c r="K372" s="226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157</v>
      </c>
      <c r="AU372" s="236" t="s">
        <v>84</v>
      </c>
      <c r="AV372" s="13" t="s">
        <v>84</v>
      </c>
      <c r="AW372" s="13" t="s">
        <v>35</v>
      </c>
      <c r="AX372" s="13" t="s">
        <v>82</v>
      </c>
      <c r="AY372" s="236" t="s">
        <v>149</v>
      </c>
    </row>
    <row r="373" s="2" customFormat="1" ht="16.5" customHeight="1">
      <c r="A373" s="38"/>
      <c r="B373" s="39"/>
      <c r="C373" s="254" t="s">
        <v>602</v>
      </c>
      <c r="D373" s="254" t="s">
        <v>373</v>
      </c>
      <c r="E373" s="255" t="s">
        <v>603</v>
      </c>
      <c r="F373" s="256" t="s">
        <v>604</v>
      </c>
      <c r="G373" s="257" t="s">
        <v>270</v>
      </c>
      <c r="H373" s="258">
        <v>29.855</v>
      </c>
      <c r="I373" s="259"/>
      <c r="J373" s="260">
        <f>ROUND(I373*H373,2)</f>
        <v>0</v>
      </c>
      <c r="K373" s="256" t="s">
        <v>167</v>
      </c>
      <c r="L373" s="261"/>
      <c r="M373" s="262" t="s">
        <v>19</v>
      </c>
      <c r="N373" s="263" t="s">
        <v>45</v>
      </c>
      <c r="O373" s="84"/>
      <c r="P373" s="221">
        <f>O373*H373</f>
        <v>0</v>
      </c>
      <c r="Q373" s="221">
        <v>0.00035</v>
      </c>
      <c r="R373" s="221">
        <f>Q373*H373</f>
        <v>0.01044925</v>
      </c>
      <c r="S373" s="221">
        <v>0</v>
      </c>
      <c r="T373" s="22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3" t="s">
        <v>376</v>
      </c>
      <c r="AT373" s="223" t="s">
        <v>373</v>
      </c>
      <c r="AU373" s="223" t="s">
        <v>84</v>
      </c>
      <c r="AY373" s="17" t="s">
        <v>149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17" t="s">
        <v>82</v>
      </c>
      <c r="BK373" s="224">
        <f>ROUND(I373*H373,2)</f>
        <v>0</v>
      </c>
      <c r="BL373" s="17" t="s">
        <v>267</v>
      </c>
      <c r="BM373" s="223" t="s">
        <v>605</v>
      </c>
    </row>
    <row r="374" s="2" customFormat="1">
      <c r="A374" s="38"/>
      <c r="B374" s="39"/>
      <c r="C374" s="40"/>
      <c r="D374" s="227" t="s">
        <v>169</v>
      </c>
      <c r="E374" s="40"/>
      <c r="F374" s="237" t="s">
        <v>604</v>
      </c>
      <c r="G374" s="40"/>
      <c r="H374" s="40"/>
      <c r="I374" s="238"/>
      <c r="J374" s="40"/>
      <c r="K374" s="40"/>
      <c r="L374" s="44"/>
      <c r="M374" s="239"/>
      <c r="N374" s="240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169</v>
      </c>
      <c r="AU374" s="17" t="s">
        <v>84</v>
      </c>
    </row>
    <row r="375" s="13" customFormat="1">
      <c r="A375" s="13"/>
      <c r="B375" s="225"/>
      <c r="C375" s="226"/>
      <c r="D375" s="227" t="s">
        <v>157</v>
      </c>
      <c r="E375" s="226"/>
      <c r="F375" s="229" t="s">
        <v>606</v>
      </c>
      <c r="G375" s="226"/>
      <c r="H375" s="230">
        <v>29.855</v>
      </c>
      <c r="I375" s="231"/>
      <c r="J375" s="226"/>
      <c r="K375" s="226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157</v>
      </c>
      <c r="AU375" s="236" t="s">
        <v>84</v>
      </c>
      <c r="AV375" s="13" t="s">
        <v>84</v>
      </c>
      <c r="AW375" s="13" t="s">
        <v>4</v>
      </c>
      <c r="AX375" s="13" t="s">
        <v>82</v>
      </c>
      <c r="AY375" s="236" t="s">
        <v>149</v>
      </c>
    </row>
    <row r="376" s="2" customFormat="1" ht="16.5" customHeight="1">
      <c r="A376" s="38"/>
      <c r="B376" s="39"/>
      <c r="C376" s="254" t="s">
        <v>607</v>
      </c>
      <c r="D376" s="254" t="s">
        <v>373</v>
      </c>
      <c r="E376" s="255" t="s">
        <v>591</v>
      </c>
      <c r="F376" s="256" t="s">
        <v>592</v>
      </c>
      <c r="G376" s="257" t="s">
        <v>192</v>
      </c>
      <c r="H376" s="258">
        <v>3.863</v>
      </c>
      <c r="I376" s="259"/>
      <c r="J376" s="260">
        <f>ROUND(I376*H376,2)</f>
        <v>0</v>
      </c>
      <c r="K376" s="256" t="s">
        <v>19</v>
      </c>
      <c r="L376" s="261"/>
      <c r="M376" s="262" t="s">
        <v>19</v>
      </c>
      <c r="N376" s="263" t="s">
        <v>45</v>
      </c>
      <c r="O376" s="84"/>
      <c r="P376" s="221">
        <f>O376*H376</f>
        <v>0</v>
      </c>
      <c r="Q376" s="221">
        <v>0.0011999999999999999</v>
      </c>
      <c r="R376" s="221">
        <f>Q376*H376</f>
        <v>0.0046355999999999993</v>
      </c>
      <c r="S376" s="221">
        <v>0</v>
      </c>
      <c r="T376" s="22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3" t="s">
        <v>376</v>
      </c>
      <c r="AT376" s="223" t="s">
        <v>373</v>
      </c>
      <c r="AU376" s="223" t="s">
        <v>84</v>
      </c>
      <c r="AY376" s="17" t="s">
        <v>149</v>
      </c>
      <c r="BE376" s="224">
        <f>IF(N376="základní",J376,0)</f>
        <v>0</v>
      </c>
      <c r="BF376" s="224">
        <f>IF(N376="snížená",J376,0)</f>
        <v>0</v>
      </c>
      <c r="BG376" s="224">
        <f>IF(N376="zákl. přenesená",J376,0)</f>
        <v>0</v>
      </c>
      <c r="BH376" s="224">
        <f>IF(N376="sníž. přenesená",J376,0)</f>
        <v>0</v>
      </c>
      <c r="BI376" s="224">
        <f>IF(N376="nulová",J376,0)</f>
        <v>0</v>
      </c>
      <c r="BJ376" s="17" t="s">
        <v>82</v>
      </c>
      <c r="BK376" s="224">
        <f>ROUND(I376*H376,2)</f>
        <v>0</v>
      </c>
      <c r="BL376" s="17" t="s">
        <v>267</v>
      </c>
      <c r="BM376" s="223" t="s">
        <v>608</v>
      </c>
    </row>
    <row r="377" s="13" customFormat="1">
      <c r="A377" s="13"/>
      <c r="B377" s="225"/>
      <c r="C377" s="226"/>
      <c r="D377" s="227" t="s">
        <v>157</v>
      </c>
      <c r="E377" s="228" t="s">
        <v>19</v>
      </c>
      <c r="F377" s="229" t="s">
        <v>609</v>
      </c>
      <c r="G377" s="226"/>
      <c r="H377" s="230">
        <v>3.512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157</v>
      </c>
      <c r="AU377" s="236" t="s">
        <v>84</v>
      </c>
      <c r="AV377" s="13" t="s">
        <v>84</v>
      </c>
      <c r="AW377" s="13" t="s">
        <v>35</v>
      </c>
      <c r="AX377" s="13" t="s">
        <v>82</v>
      </c>
      <c r="AY377" s="236" t="s">
        <v>149</v>
      </c>
    </row>
    <row r="378" s="13" customFormat="1">
      <c r="A378" s="13"/>
      <c r="B378" s="225"/>
      <c r="C378" s="226"/>
      <c r="D378" s="227" t="s">
        <v>157</v>
      </c>
      <c r="E378" s="226"/>
      <c r="F378" s="229" t="s">
        <v>610</v>
      </c>
      <c r="G378" s="226"/>
      <c r="H378" s="230">
        <v>3.863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157</v>
      </c>
      <c r="AU378" s="236" t="s">
        <v>84</v>
      </c>
      <c r="AV378" s="13" t="s">
        <v>84</v>
      </c>
      <c r="AW378" s="13" t="s">
        <v>4</v>
      </c>
      <c r="AX378" s="13" t="s">
        <v>82</v>
      </c>
      <c r="AY378" s="236" t="s">
        <v>149</v>
      </c>
    </row>
    <row r="379" s="2" customFormat="1" ht="24.15" customHeight="1">
      <c r="A379" s="38"/>
      <c r="B379" s="39"/>
      <c r="C379" s="212" t="s">
        <v>611</v>
      </c>
      <c r="D379" s="212" t="s">
        <v>151</v>
      </c>
      <c r="E379" s="213" t="s">
        <v>612</v>
      </c>
      <c r="F379" s="214" t="s">
        <v>613</v>
      </c>
      <c r="G379" s="215" t="s">
        <v>176</v>
      </c>
      <c r="H379" s="216">
        <v>1.085</v>
      </c>
      <c r="I379" s="217"/>
      <c r="J379" s="218">
        <f>ROUND(I379*H379,2)</f>
        <v>0</v>
      </c>
      <c r="K379" s="214" t="s">
        <v>167</v>
      </c>
      <c r="L379" s="44"/>
      <c r="M379" s="219" t="s">
        <v>19</v>
      </c>
      <c r="N379" s="220" t="s">
        <v>45</v>
      </c>
      <c r="O379" s="84"/>
      <c r="P379" s="221">
        <f>O379*H379</f>
        <v>0</v>
      </c>
      <c r="Q379" s="221">
        <v>0</v>
      </c>
      <c r="R379" s="221">
        <f>Q379*H379</f>
        <v>0</v>
      </c>
      <c r="S379" s="221">
        <v>0</v>
      </c>
      <c r="T379" s="222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3" t="s">
        <v>267</v>
      </c>
      <c r="AT379" s="223" t="s">
        <v>151</v>
      </c>
      <c r="AU379" s="223" t="s">
        <v>84</v>
      </c>
      <c r="AY379" s="17" t="s">
        <v>149</v>
      </c>
      <c r="BE379" s="224">
        <f>IF(N379="základní",J379,0)</f>
        <v>0</v>
      </c>
      <c r="BF379" s="224">
        <f>IF(N379="snížená",J379,0)</f>
        <v>0</v>
      </c>
      <c r="BG379" s="224">
        <f>IF(N379="zákl. přenesená",J379,0)</f>
        <v>0</v>
      </c>
      <c r="BH379" s="224">
        <f>IF(N379="sníž. přenesená",J379,0)</f>
        <v>0</v>
      </c>
      <c r="BI379" s="224">
        <f>IF(N379="nulová",J379,0)</f>
        <v>0</v>
      </c>
      <c r="BJ379" s="17" t="s">
        <v>82</v>
      </c>
      <c r="BK379" s="224">
        <f>ROUND(I379*H379,2)</f>
        <v>0</v>
      </c>
      <c r="BL379" s="17" t="s">
        <v>267</v>
      </c>
      <c r="BM379" s="223" t="s">
        <v>614</v>
      </c>
    </row>
    <row r="380" s="2" customFormat="1">
      <c r="A380" s="38"/>
      <c r="B380" s="39"/>
      <c r="C380" s="40"/>
      <c r="D380" s="227" t="s">
        <v>169</v>
      </c>
      <c r="E380" s="40"/>
      <c r="F380" s="237" t="s">
        <v>615</v>
      </c>
      <c r="G380" s="40"/>
      <c r="H380" s="40"/>
      <c r="I380" s="238"/>
      <c r="J380" s="40"/>
      <c r="K380" s="40"/>
      <c r="L380" s="44"/>
      <c r="M380" s="239"/>
      <c r="N380" s="240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169</v>
      </c>
      <c r="AU380" s="17" t="s">
        <v>84</v>
      </c>
    </row>
    <row r="381" s="2" customFormat="1">
      <c r="A381" s="38"/>
      <c r="B381" s="39"/>
      <c r="C381" s="40"/>
      <c r="D381" s="241" t="s">
        <v>171</v>
      </c>
      <c r="E381" s="40"/>
      <c r="F381" s="242" t="s">
        <v>616</v>
      </c>
      <c r="G381" s="40"/>
      <c r="H381" s="40"/>
      <c r="I381" s="238"/>
      <c r="J381" s="40"/>
      <c r="K381" s="40"/>
      <c r="L381" s="44"/>
      <c r="M381" s="239"/>
      <c r="N381" s="240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171</v>
      </c>
      <c r="AU381" s="17" t="s">
        <v>84</v>
      </c>
    </row>
    <row r="382" s="12" customFormat="1" ht="22.8" customHeight="1">
      <c r="A382" s="12"/>
      <c r="B382" s="196"/>
      <c r="C382" s="197"/>
      <c r="D382" s="198" t="s">
        <v>73</v>
      </c>
      <c r="E382" s="210" t="s">
        <v>617</v>
      </c>
      <c r="F382" s="210" t="s">
        <v>618</v>
      </c>
      <c r="G382" s="197"/>
      <c r="H382" s="197"/>
      <c r="I382" s="200"/>
      <c r="J382" s="211">
        <f>BK382</f>
        <v>0</v>
      </c>
      <c r="K382" s="197"/>
      <c r="L382" s="202"/>
      <c r="M382" s="203"/>
      <c r="N382" s="204"/>
      <c r="O382" s="204"/>
      <c r="P382" s="205">
        <f>SUM(P383:P409)</f>
        <v>0</v>
      </c>
      <c r="Q382" s="204"/>
      <c r="R382" s="205">
        <f>SUM(R383:R409)</f>
        <v>0.072737419999999997</v>
      </c>
      <c r="S382" s="204"/>
      <c r="T382" s="206">
        <f>SUM(T383:T409)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7" t="s">
        <v>84</v>
      </c>
      <c r="AT382" s="208" t="s">
        <v>73</v>
      </c>
      <c r="AU382" s="208" t="s">
        <v>82</v>
      </c>
      <c r="AY382" s="207" t="s">
        <v>149</v>
      </c>
      <c r="BK382" s="209">
        <f>SUM(BK383:BK409)</f>
        <v>0</v>
      </c>
    </row>
    <row r="383" s="2" customFormat="1" ht="24.15" customHeight="1">
      <c r="A383" s="38"/>
      <c r="B383" s="39"/>
      <c r="C383" s="212" t="s">
        <v>619</v>
      </c>
      <c r="D383" s="212" t="s">
        <v>151</v>
      </c>
      <c r="E383" s="213" t="s">
        <v>620</v>
      </c>
      <c r="F383" s="214" t="s">
        <v>621</v>
      </c>
      <c r="G383" s="215" t="s">
        <v>192</v>
      </c>
      <c r="H383" s="216">
        <v>272.06700000000001</v>
      </c>
      <c r="I383" s="217"/>
      <c r="J383" s="218">
        <f>ROUND(I383*H383,2)</f>
        <v>0</v>
      </c>
      <c r="K383" s="214" t="s">
        <v>167</v>
      </c>
      <c r="L383" s="44"/>
      <c r="M383" s="219" t="s">
        <v>19</v>
      </c>
      <c r="N383" s="220" t="s">
        <v>45</v>
      </c>
      <c r="O383" s="84"/>
      <c r="P383" s="221">
        <f>O383*H383</f>
        <v>0</v>
      </c>
      <c r="Q383" s="221">
        <v>0</v>
      </c>
      <c r="R383" s="221">
        <f>Q383*H383</f>
        <v>0</v>
      </c>
      <c r="S383" s="221">
        <v>0</v>
      </c>
      <c r="T383" s="222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3" t="s">
        <v>267</v>
      </c>
      <c r="AT383" s="223" t="s">
        <v>151</v>
      </c>
      <c r="AU383" s="223" t="s">
        <v>84</v>
      </c>
      <c r="AY383" s="17" t="s">
        <v>149</v>
      </c>
      <c r="BE383" s="224">
        <f>IF(N383="základní",J383,0)</f>
        <v>0</v>
      </c>
      <c r="BF383" s="224">
        <f>IF(N383="snížená",J383,0)</f>
        <v>0</v>
      </c>
      <c r="BG383" s="224">
        <f>IF(N383="zákl. přenesená",J383,0)</f>
        <v>0</v>
      </c>
      <c r="BH383" s="224">
        <f>IF(N383="sníž. přenesená",J383,0)</f>
        <v>0</v>
      </c>
      <c r="BI383" s="224">
        <f>IF(N383="nulová",J383,0)</f>
        <v>0</v>
      </c>
      <c r="BJ383" s="17" t="s">
        <v>82</v>
      </c>
      <c r="BK383" s="224">
        <f>ROUND(I383*H383,2)</f>
        <v>0</v>
      </c>
      <c r="BL383" s="17" t="s">
        <v>267</v>
      </c>
      <c r="BM383" s="223" t="s">
        <v>622</v>
      </c>
    </row>
    <row r="384" s="2" customFormat="1">
      <c r="A384" s="38"/>
      <c r="B384" s="39"/>
      <c r="C384" s="40"/>
      <c r="D384" s="227" t="s">
        <v>169</v>
      </c>
      <c r="E384" s="40"/>
      <c r="F384" s="237" t="s">
        <v>623</v>
      </c>
      <c r="G384" s="40"/>
      <c r="H384" s="40"/>
      <c r="I384" s="238"/>
      <c r="J384" s="40"/>
      <c r="K384" s="40"/>
      <c r="L384" s="44"/>
      <c r="M384" s="239"/>
      <c r="N384" s="240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169</v>
      </c>
      <c r="AU384" s="17" t="s">
        <v>84</v>
      </c>
    </row>
    <row r="385" s="2" customFormat="1">
      <c r="A385" s="38"/>
      <c r="B385" s="39"/>
      <c r="C385" s="40"/>
      <c r="D385" s="241" t="s">
        <v>171</v>
      </c>
      <c r="E385" s="40"/>
      <c r="F385" s="242" t="s">
        <v>624</v>
      </c>
      <c r="G385" s="40"/>
      <c r="H385" s="40"/>
      <c r="I385" s="238"/>
      <c r="J385" s="40"/>
      <c r="K385" s="40"/>
      <c r="L385" s="44"/>
      <c r="M385" s="239"/>
      <c r="N385" s="240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171</v>
      </c>
      <c r="AU385" s="17" t="s">
        <v>84</v>
      </c>
    </row>
    <row r="386" s="2" customFormat="1" ht="24.15" customHeight="1">
      <c r="A386" s="38"/>
      <c r="B386" s="39"/>
      <c r="C386" s="212" t="s">
        <v>625</v>
      </c>
      <c r="D386" s="212" t="s">
        <v>151</v>
      </c>
      <c r="E386" s="213" t="s">
        <v>626</v>
      </c>
      <c r="F386" s="214" t="s">
        <v>627</v>
      </c>
      <c r="G386" s="215" t="s">
        <v>270</v>
      </c>
      <c r="H386" s="216">
        <v>83.719999999999999</v>
      </c>
      <c r="I386" s="217"/>
      <c r="J386" s="218">
        <f>ROUND(I386*H386,2)</f>
        <v>0</v>
      </c>
      <c r="K386" s="214" t="s">
        <v>167</v>
      </c>
      <c r="L386" s="44"/>
      <c r="M386" s="219" t="s">
        <v>19</v>
      </c>
      <c r="N386" s="220" t="s">
        <v>45</v>
      </c>
      <c r="O386" s="84"/>
      <c r="P386" s="221">
        <f>O386*H386</f>
        <v>0</v>
      </c>
      <c r="Q386" s="221">
        <v>0</v>
      </c>
      <c r="R386" s="221">
        <f>Q386*H386</f>
        <v>0</v>
      </c>
      <c r="S386" s="221">
        <v>0</v>
      </c>
      <c r="T386" s="22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3" t="s">
        <v>267</v>
      </c>
      <c r="AT386" s="223" t="s">
        <v>151</v>
      </c>
      <c r="AU386" s="223" t="s">
        <v>84</v>
      </c>
      <c r="AY386" s="17" t="s">
        <v>149</v>
      </c>
      <c r="BE386" s="224">
        <f>IF(N386="základní",J386,0)</f>
        <v>0</v>
      </c>
      <c r="BF386" s="224">
        <f>IF(N386="snížená",J386,0)</f>
        <v>0</v>
      </c>
      <c r="BG386" s="224">
        <f>IF(N386="zákl. přenesená",J386,0)</f>
        <v>0</v>
      </c>
      <c r="BH386" s="224">
        <f>IF(N386="sníž. přenesená",J386,0)</f>
        <v>0</v>
      </c>
      <c r="BI386" s="224">
        <f>IF(N386="nulová",J386,0)</f>
        <v>0</v>
      </c>
      <c r="BJ386" s="17" t="s">
        <v>82</v>
      </c>
      <c r="BK386" s="224">
        <f>ROUND(I386*H386,2)</f>
        <v>0</v>
      </c>
      <c r="BL386" s="17" t="s">
        <v>267</v>
      </c>
      <c r="BM386" s="223" t="s">
        <v>628</v>
      </c>
    </row>
    <row r="387" s="2" customFormat="1">
      <c r="A387" s="38"/>
      <c r="B387" s="39"/>
      <c r="C387" s="40"/>
      <c r="D387" s="227" t="s">
        <v>169</v>
      </c>
      <c r="E387" s="40"/>
      <c r="F387" s="237" t="s">
        <v>629</v>
      </c>
      <c r="G387" s="40"/>
      <c r="H387" s="40"/>
      <c r="I387" s="238"/>
      <c r="J387" s="40"/>
      <c r="K387" s="40"/>
      <c r="L387" s="44"/>
      <c r="M387" s="239"/>
      <c r="N387" s="240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169</v>
      </c>
      <c r="AU387" s="17" t="s">
        <v>84</v>
      </c>
    </row>
    <row r="388" s="2" customFormat="1">
      <c r="A388" s="38"/>
      <c r="B388" s="39"/>
      <c r="C388" s="40"/>
      <c r="D388" s="241" t="s">
        <v>171</v>
      </c>
      <c r="E388" s="40"/>
      <c r="F388" s="242" t="s">
        <v>630</v>
      </c>
      <c r="G388" s="40"/>
      <c r="H388" s="40"/>
      <c r="I388" s="238"/>
      <c r="J388" s="40"/>
      <c r="K388" s="40"/>
      <c r="L388" s="44"/>
      <c r="M388" s="239"/>
      <c r="N388" s="240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171</v>
      </c>
      <c r="AU388" s="17" t="s">
        <v>84</v>
      </c>
    </row>
    <row r="389" s="13" customFormat="1">
      <c r="A389" s="13"/>
      <c r="B389" s="225"/>
      <c r="C389" s="226"/>
      <c r="D389" s="227" t="s">
        <v>157</v>
      </c>
      <c r="E389" s="228" t="s">
        <v>19</v>
      </c>
      <c r="F389" s="229" t="s">
        <v>631</v>
      </c>
      <c r="G389" s="226"/>
      <c r="H389" s="230">
        <v>54.740000000000002</v>
      </c>
      <c r="I389" s="231"/>
      <c r="J389" s="226"/>
      <c r="K389" s="226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157</v>
      </c>
      <c r="AU389" s="236" t="s">
        <v>84</v>
      </c>
      <c r="AV389" s="13" t="s">
        <v>84</v>
      </c>
      <c r="AW389" s="13" t="s">
        <v>35</v>
      </c>
      <c r="AX389" s="13" t="s">
        <v>74</v>
      </c>
      <c r="AY389" s="236" t="s">
        <v>149</v>
      </c>
    </row>
    <row r="390" s="13" customFormat="1">
      <c r="A390" s="13"/>
      <c r="B390" s="225"/>
      <c r="C390" s="226"/>
      <c r="D390" s="227" t="s">
        <v>157</v>
      </c>
      <c r="E390" s="228" t="s">
        <v>19</v>
      </c>
      <c r="F390" s="229" t="s">
        <v>632</v>
      </c>
      <c r="G390" s="226"/>
      <c r="H390" s="230">
        <v>28.98</v>
      </c>
      <c r="I390" s="231"/>
      <c r="J390" s="226"/>
      <c r="K390" s="226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157</v>
      </c>
      <c r="AU390" s="236" t="s">
        <v>84</v>
      </c>
      <c r="AV390" s="13" t="s">
        <v>84</v>
      </c>
      <c r="AW390" s="13" t="s">
        <v>35</v>
      </c>
      <c r="AX390" s="13" t="s">
        <v>74</v>
      </c>
      <c r="AY390" s="236" t="s">
        <v>149</v>
      </c>
    </row>
    <row r="391" s="14" customFormat="1">
      <c r="A391" s="14"/>
      <c r="B391" s="243"/>
      <c r="C391" s="244"/>
      <c r="D391" s="227" t="s">
        <v>157</v>
      </c>
      <c r="E391" s="245" t="s">
        <v>19</v>
      </c>
      <c r="F391" s="246" t="s">
        <v>182</v>
      </c>
      <c r="G391" s="244"/>
      <c r="H391" s="247">
        <v>83.719999999999999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157</v>
      </c>
      <c r="AU391" s="253" t="s">
        <v>84</v>
      </c>
      <c r="AV391" s="14" t="s">
        <v>155</v>
      </c>
      <c r="AW391" s="14" t="s">
        <v>35</v>
      </c>
      <c r="AX391" s="14" t="s">
        <v>82</v>
      </c>
      <c r="AY391" s="253" t="s">
        <v>149</v>
      </c>
    </row>
    <row r="392" s="2" customFormat="1" ht="21.75" customHeight="1">
      <c r="A392" s="38"/>
      <c r="B392" s="39"/>
      <c r="C392" s="254" t="s">
        <v>633</v>
      </c>
      <c r="D392" s="254" t="s">
        <v>373</v>
      </c>
      <c r="E392" s="255" t="s">
        <v>634</v>
      </c>
      <c r="F392" s="256" t="s">
        <v>635</v>
      </c>
      <c r="G392" s="257" t="s">
        <v>270</v>
      </c>
      <c r="H392" s="258">
        <v>100</v>
      </c>
      <c r="I392" s="259"/>
      <c r="J392" s="260">
        <f>ROUND(I392*H392,2)</f>
        <v>0</v>
      </c>
      <c r="K392" s="256" t="s">
        <v>167</v>
      </c>
      <c r="L392" s="261"/>
      <c r="M392" s="262" t="s">
        <v>19</v>
      </c>
      <c r="N392" s="263" t="s">
        <v>45</v>
      </c>
      <c r="O392" s="84"/>
      <c r="P392" s="221">
        <f>O392*H392</f>
        <v>0</v>
      </c>
      <c r="Q392" s="221">
        <v>0</v>
      </c>
      <c r="R392" s="221">
        <f>Q392*H392</f>
        <v>0</v>
      </c>
      <c r="S392" s="221">
        <v>0</v>
      </c>
      <c r="T392" s="222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3" t="s">
        <v>376</v>
      </c>
      <c r="AT392" s="223" t="s">
        <v>373</v>
      </c>
      <c r="AU392" s="223" t="s">
        <v>84</v>
      </c>
      <c r="AY392" s="17" t="s">
        <v>149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17" t="s">
        <v>82</v>
      </c>
      <c r="BK392" s="224">
        <f>ROUND(I392*H392,2)</f>
        <v>0</v>
      </c>
      <c r="BL392" s="17" t="s">
        <v>267</v>
      </c>
      <c r="BM392" s="223" t="s">
        <v>636</v>
      </c>
    </row>
    <row r="393" s="2" customFormat="1">
      <c r="A393" s="38"/>
      <c r="B393" s="39"/>
      <c r="C393" s="40"/>
      <c r="D393" s="227" t="s">
        <v>169</v>
      </c>
      <c r="E393" s="40"/>
      <c r="F393" s="237" t="s">
        <v>635</v>
      </c>
      <c r="G393" s="40"/>
      <c r="H393" s="40"/>
      <c r="I393" s="238"/>
      <c r="J393" s="40"/>
      <c r="K393" s="40"/>
      <c r="L393" s="44"/>
      <c r="M393" s="239"/>
      <c r="N393" s="240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169</v>
      </c>
      <c r="AU393" s="17" t="s">
        <v>84</v>
      </c>
    </row>
    <row r="394" s="13" customFormat="1">
      <c r="A394" s="13"/>
      <c r="B394" s="225"/>
      <c r="C394" s="226"/>
      <c r="D394" s="227" t="s">
        <v>157</v>
      </c>
      <c r="E394" s="226"/>
      <c r="F394" s="229" t="s">
        <v>637</v>
      </c>
      <c r="G394" s="226"/>
      <c r="H394" s="230">
        <v>100</v>
      </c>
      <c r="I394" s="231"/>
      <c r="J394" s="226"/>
      <c r="K394" s="226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157</v>
      </c>
      <c r="AU394" s="236" t="s">
        <v>84</v>
      </c>
      <c r="AV394" s="13" t="s">
        <v>84</v>
      </c>
      <c r="AW394" s="13" t="s">
        <v>4</v>
      </c>
      <c r="AX394" s="13" t="s">
        <v>82</v>
      </c>
      <c r="AY394" s="236" t="s">
        <v>149</v>
      </c>
    </row>
    <row r="395" s="2" customFormat="1" ht="24.15" customHeight="1">
      <c r="A395" s="38"/>
      <c r="B395" s="39"/>
      <c r="C395" s="212" t="s">
        <v>638</v>
      </c>
      <c r="D395" s="212" t="s">
        <v>151</v>
      </c>
      <c r="E395" s="213" t="s">
        <v>639</v>
      </c>
      <c r="F395" s="214" t="s">
        <v>640</v>
      </c>
      <c r="G395" s="215" t="s">
        <v>192</v>
      </c>
      <c r="H395" s="216">
        <v>32.880000000000003</v>
      </c>
      <c r="I395" s="217"/>
      <c r="J395" s="218">
        <f>ROUND(I395*H395,2)</f>
        <v>0</v>
      </c>
      <c r="K395" s="214" t="s">
        <v>167</v>
      </c>
      <c r="L395" s="44"/>
      <c r="M395" s="219" t="s">
        <v>19</v>
      </c>
      <c r="N395" s="220" t="s">
        <v>45</v>
      </c>
      <c r="O395" s="84"/>
      <c r="P395" s="221">
        <f>O395*H395</f>
        <v>0</v>
      </c>
      <c r="Q395" s="221">
        <v>0</v>
      </c>
      <c r="R395" s="221">
        <f>Q395*H395</f>
        <v>0</v>
      </c>
      <c r="S395" s="221">
        <v>0</v>
      </c>
      <c r="T395" s="222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3" t="s">
        <v>267</v>
      </c>
      <c r="AT395" s="223" t="s">
        <v>151</v>
      </c>
      <c r="AU395" s="223" t="s">
        <v>84</v>
      </c>
      <c r="AY395" s="17" t="s">
        <v>149</v>
      </c>
      <c r="BE395" s="224">
        <f>IF(N395="základní",J395,0)</f>
        <v>0</v>
      </c>
      <c r="BF395" s="224">
        <f>IF(N395="snížená",J395,0)</f>
        <v>0</v>
      </c>
      <c r="BG395" s="224">
        <f>IF(N395="zákl. přenesená",J395,0)</f>
        <v>0</v>
      </c>
      <c r="BH395" s="224">
        <f>IF(N395="sníž. přenesená",J395,0)</f>
        <v>0</v>
      </c>
      <c r="BI395" s="224">
        <f>IF(N395="nulová",J395,0)</f>
        <v>0</v>
      </c>
      <c r="BJ395" s="17" t="s">
        <v>82</v>
      </c>
      <c r="BK395" s="224">
        <f>ROUND(I395*H395,2)</f>
        <v>0</v>
      </c>
      <c r="BL395" s="17" t="s">
        <v>267</v>
      </c>
      <c r="BM395" s="223" t="s">
        <v>641</v>
      </c>
    </row>
    <row r="396" s="2" customFormat="1">
      <c r="A396" s="38"/>
      <c r="B396" s="39"/>
      <c r="C396" s="40"/>
      <c r="D396" s="227" t="s">
        <v>169</v>
      </c>
      <c r="E396" s="40"/>
      <c r="F396" s="237" t="s">
        <v>642</v>
      </c>
      <c r="G396" s="40"/>
      <c r="H396" s="40"/>
      <c r="I396" s="238"/>
      <c r="J396" s="40"/>
      <c r="K396" s="40"/>
      <c r="L396" s="44"/>
      <c r="M396" s="239"/>
      <c r="N396" s="240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169</v>
      </c>
      <c r="AU396" s="17" t="s">
        <v>84</v>
      </c>
    </row>
    <row r="397" s="2" customFormat="1">
      <c r="A397" s="38"/>
      <c r="B397" s="39"/>
      <c r="C397" s="40"/>
      <c r="D397" s="241" t="s">
        <v>171</v>
      </c>
      <c r="E397" s="40"/>
      <c r="F397" s="242" t="s">
        <v>643</v>
      </c>
      <c r="G397" s="40"/>
      <c r="H397" s="40"/>
      <c r="I397" s="238"/>
      <c r="J397" s="40"/>
      <c r="K397" s="40"/>
      <c r="L397" s="44"/>
      <c r="M397" s="239"/>
      <c r="N397" s="240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171</v>
      </c>
      <c r="AU397" s="17" t="s">
        <v>84</v>
      </c>
    </row>
    <row r="398" s="13" customFormat="1">
      <c r="A398" s="13"/>
      <c r="B398" s="225"/>
      <c r="C398" s="226"/>
      <c r="D398" s="227" t="s">
        <v>157</v>
      </c>
      <c r="E398" s="228" t="s">
        <v>19</v>
      </c>
      <c r="F398" s="229" t="s">
        <v>644</v>
      </c>
      <c r="G398" s="226"/>
      <c r="H398" s="230">
        <v>13.5</v>
      </c>
      <c r="I398" s="231"/>
      <c r="J398" s="226"/>
      <c r="K398" s="226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157</v>
      </c>
      <c r="AU398" s="236" t="s">
        <v>84</v>
      </c>
      <c r="AV398" s="13" t="s">
        <v>84</v>
      </c>
      <c r="AW398" s="13" t="s">
        <v>35</v>
      </c>
      <c r="AX398" s="13" t="s">
        <v>74</v>
      </c>
      <c r="AY398" s="236" t="s">
        <v>149</v>
      </c>
    </row>
    <row r="399" s="13" customFormat="1">
      <c r="A399" s="13"/>
      <c r="B399" s="225"/>
      <c r="C399" s="226"/>
      <c r="D399" s="227" t="s">
        <v>157</v>
      </c>
      <c r="E399" s="228" t="s">
        <v>19</v>
      </c>
      <c r="F399" s="229" t="s">
        <v>645</v>
      </c>
      <c r="G399" s="226"/>
      <c r="H399" s="230">
        <v>5.9400000000000004</v>
      </c>
      <c r="I399" s="231"/>
      <c r="J399" s="226"/>
      <c r="K399" s="226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157</v>
      </c>
      <c r="AU399" s="236" t="s">
        <v>84</v>
      </c>
      <c r="AV399" s="13" t="s">
        <v>84</v>
      </c>
      <c r="AW399" s="13" t="s">
        <v>35</v>
      </c>
      <c r="AX399" s="13" t="s">
        <v>74</v>
      </c>
      <c r="AY399" s="236" t="s">
        <v>149</v>
      </c>
    </row>
    <row r="400" s="13" customFormat="1">
      <c r="A400" s="13"/>
      <c r="B400" s="225"/>
      <c r="C400" s="226"/>
      <c r="D400" s="227" t="s">
        <v>157</v>
      </c>
      <c r="E400" s="228" t="s">
        <v>19</v>
      </c>
      <c r="F400" s="229" t="s">
        <v>646</v>
      </c>
      <c r="G400" s="226"/>
      <c r="H400" s="230">
        <v>2.6400000000000001</v>
      </c>
      <c r="I400" s="231"/>
      <c r="J400" s="226"/>
      <c r="K400" s="226"/>
      <c r="L400" s="232"/>
      <c r="M400" s="233"/>
      <c r="N400" s="234"/>
      <c r="O400" s="234"/>
      <c r="P400" s="234"/>
      <c r="Q400" s="234"/>
      <c r="R400" s="234"/>
      <c r="S400" s="234"/>
      <c r="T400" s="23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6" t="s">
        <v>157</v>
      </c>
      <c r="AU400" s="236" t="s">
        <v>84</v>
      </c>
      <c r="AV400" s="13" t="s">
        <v>84</v>
      </c>
      <c r="AW400" s="13" t="s">
        <v>35</v>
      </c>
      <c r="AX400" s="13" t="s">
        <v>74</v>
      </c>
      <c r="AY400" s="236" t="s">
        <v>149</v>
      </c>
    </row>
    <row r="401" s="13" customFormat="1">
      <c r="A401" s="13"/>
      <c r="B401" s="225"/>
      <c r="C401" s="226"/>
      <c r="D401" s="227" t="s">
        <v>157</v>
      </c>
      <c r="E401" s="228" t="s">
        <v>19</v>
      </c>
      <c r="F401" s="229" t="s">
        <v>647</v>
      </c>
      <c r="G401" s="226"/>
      <c r="H401" s="230">
        <v>8.1600000000000001</v>
      </c>
      <c r="I401" s="231"/>
      <c r="J401" s="226"/>
      <c r="K401" s="226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157</v>
      </c>
      <c r="AU401" s="236" t="s">
        <v>84</v>
      </c>
      <c r="AV401" s="13" t="s">
        <v>84</v>
      </c>
      <c r="AW401" s="13" t="s">
        <v>35</v>
      </c>
      <c r="AX401" s="13" t="s">
        <v>74</v>
      </c>
      <c r="AY401" s="236" t="s">
        <v>149</v>
      </c>
    </row>
    <row r="402" s="13" customFormat="1">
      <c r="A402" s="13"/>
      <c r="B402" s="225"/>
      <c r="C402" s="226"/>
      <c r="D402" s="227" t="s">
        <v>157</v>
      </c>
      <c r="E402" s="228" t="s">
        <v>19</v>
      </c>
      <c r="F402" s="229" t="s">
        <v>648</v>
      </c>
      <c r="G402" s="226"/>
      <c r="H402" s="230">
        <v>2.6400000000000001</v>
      </c>
      <c r="I402" s="231"/>
      <c r="J402" s="226"/>
      <c r="K402" s="226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157</v>
      </c>
      <c r="AU402" s="236" t="s">
        <v>84</v>
      </c>
      <c r="AV402" s="13" t="s">
        <v>84</v>
      </c>
      <c r="AW402" s="13" t="s">
        <v>35</v>
      </c>
      <c r="AX402" s="13" t="s">
        <v>74</v>
      </c>
      <c r="AY402" s="236" t="s">
        <v>149</v>
      </c>
    </row>
    <row r="403" s="14" customFormat="1">
      <c r="A403" s="14"/>
      <c r="B403" s="243"/>
      <c r="C403" s="244"/>
      <c r="D403" s="227" t="s">
        <v>157</v>
      </c>
      <c r="E403" s="245" t="s">
        <v>19</v>
      </c>
      <c r="F403" s="246" t="s">
        <v>182</v>
      </c>
      <c r="G403" s="244"/>
      <c r="H403" s="247">
        <v>32.880000000000003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157</v>
      </c>
      <c r="AU403" s="253" t="s">
        <v>84</v>
      </c>
      <c r="AV403" s="14" t="s">
        <v>155</v>
      </c>
      <c r="AW403" s="14" t="s">
        <v>35</v>
      </c>
      <c r="AX403" s="14" t="s">
        <v>82</v>
      </c>
      <c r="AY403" s="253" t="s">
        <v>149</v>
      </c>
    </row>
    <row r="404" s="2" customFormat="1" ht="16.5" customHeight="1">
      <c r="A404" s="38"/>
      <c r="B404" s="39"/>
      <c r="C404" s="254" t="s">
        <v>649</v>
      </c>
      <c r="D404" s="254" t="s">
        <v>373</v>
      </c>
      <c r="E404" s="255" t="s">
        <v>650</v>
      </c>
      <c r="F404" s="256" t="s">
        <v>651</v>
      </c>
      <c r="G404" s="257" t="s">
        <v>192</v>
      </c>
      <c r="H404" s="258">
        <v>40</v>
      </c>
      <c r="I404" s="259"/>
      <c r="J404" s="260">
        <f>ROUND(I404*H404,2)</f>
        <v>0</v>
      </c>
      <c r="K404" s="256" t="s">
        <v>167</v>
      </c>
      <c r="L404" s="261"/>
      <c r="M404" s="262" t="s">
        <v>19</v>
      </c>
      <c r="N404" s="263" t="s">
        <v>45</v>
      </c>
      <c r="O404" s="84"/>
      <c r="P404" s="221">
        <f>O404*H404</f>
        <v>0</v>
      </c>
      <c r="Q404" s="221">
        <v>5.0000000000000002E-05</v>
      </c>
      <c r="R404" s="221">
        <f>Q404*H404</f>
        <v>0.002</v>
      </c>
      <c r="S404" s="221">
        <v>0</v>
      </c>
      <c r="T404" s="222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3" t="s">
        <v>376</v>
      </c>
      <c r="AT404" s="223" t="s">
        <v>373</v>
      </c>
      <c r="AU404" s="223" t="s">
        <v>84</v>
      </c>
      <c r="AY404" s="17" t="s">
        <v>149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17" t="s">
        <v>82</v>
      </c>
      <c r="BK404" s="224">
        <f>ROUND(I404*H404,2)</f>
        <v>0</v>
      </c>
      <c r="BL404" s="17" t="s">
        <v>267</v>
      </c>
      <c r="BM404" s="223" t="s">
        <v>652</v>
      </c>
    </row>
    <row r="405" s="2" customFormat="1">
      <c r="A405" s="38"/>
      <c r="B405" s="39"/>
      <c r="C405" s="40"/>
      <c r="D405" s="227" t="s">
        <v>169</v>
      </c>
      <c r="E405" s="40"/>
      <c r="F405" s="237" t="s">
        <v>651</v>
      </c>
      <c r="G405" s="40"/>
      <c r="H405" s="40"/>
      <c r="I405" s="238"/>
      <c r="J405" s="40"/>
      <c r="K405" s="40"/>
      <c r="L405" s="44"/>
      <c r="M405" s="239"/>
      <c r="N405" s="240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169</v>
      </c>
      <c r="AU405" s="17" t="s">
        <v>84</v>
      </c>
    </row>
    <row r="406" s="13" customFormat="1">
      <c r="A406" s="13"/>
      <c r="B406" s="225"/>
      <c r="C406" s="226"/>
      <c r="D406" s="227" t="s">
        <v>157</v>
      </c>
      <c r="E406" s="226"/>
      <c r="F406" s="229" t="s">
        <v>653</v>
      </c>
      <c r="G406" s="226"/>
      <c r="H406" s="230">
        <v>40</v>
      </c>
      <c r="I406" s="231"/>
      <c r="J406" s="226"/>
      <c r="K406" s="226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157</v>
      </c>
      <c r="AU406" s="236" t="s">
        <v>84</v>
      </c>
      <c r="AV406" s="13" t="s">
        <v>84</v>
      </c>
      <c r="AW406" s="13" t="s">
        <v>4</v>
      </c>
      <c r="AX406" s="13" t="s">
        <v>82</v>
      </c>
      <c r="AY406" s="236" t="s">
        <v>149</v>
      </c>
    </row>
    <row r="407" s="2" customFormat="1" ht="33" customHeight="1">
      <c r="A407" s="38"/>
      <c r="B407" s="39"/>
      <c r="C407" s="212" t="s">
        <v>654</v>
      </c>
      <c r="D407" s="212" t="s">
        <v>151</v>
      </c>
      <c r="E407" s="213" t="s">
        <v>655</v>
      </c>
      <c r="F407" s="214" t="s">
        <v>656</v>
      </c>
      <c r="G407" s="215" t="s">
        <v>192</v>
      </c>
      <c r="H407" s="216">
        <v>272.06700000000001</v>
      </c>
      <c r="I407" s="217"/>
      <c r="J407" s="218">
        <f>ROUND(I407*H407,2)</f>
        <v>0</v>
      </c>
      <c r="K407" s="214" t="s">
        <v>167</v>
      </c>
      <c r="L407" s="44"/>
      <c r="M407" s="219" t="s">
        <v>19</v>
      </c>
      <c r="N407" s="220" t="s">
        <v>45</v>
      </c>
      <c r="O407" s="84"/>
      <c r="P407" s="221">
        <f>O407*H407</f>
        <v>0</v>
      </c>
      <c r="Q407" s="221">
        <v>0.00025999999999999998</v>
      </c>
      <c r="R407" s="221">
        <f>Q407*H407</f>
        <v>0.070737419999999995</v>
      </c>
      <c r="S407" s="221">
        <v>0</v>
      </c>
      <c r="T407" s="222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3" t="s">
        <v>267</v>
      </c>
      <c r="AT407" s="223" t="s">
        <v>151</v>
      </c>
      <c r="AU407" s="223" t="s">
        <v>84</v>
      </c>
      <c r="AY407" s="17" t="s">
        <v>149</v>
      </c>
      <c r="BE407" s="224">
        <f>IF(N407="základní",J407,0)</f>
        <v>0</v>
      </c>
      <c r="BF407" s="224">
        <f>IF(N407="snížená",J407,0)</f>
        <v>0</v>
      </c>
      <c r="BG407" s="224">
        <f>IF(N407="zákl. přenesená",J407,0)</f>
        <v>0</v>
      </c>
      <c r="BH407" s="224">
        <f>IF(N407="sníž. přenesená",J407,0)</f>
        <v>0</v>
      </c>
      <c r="BI407" s="224">
        <f>IF(N407="nulová",J407,0)</f>
        <v>0</v>
      </c>
      <c r="BJ407" s="17" t="s">
        <v>82</v>
      </c>
      <c r="BK407" s="224">
        <f>ROUND(I407*H407,2)</f>
        <v>0</v>
      </c>
      <c r="BL407" s="17" t="s">
        <v>267</v>
      </c>
      <c r="BM407" s="223" t="s">
        <v>657</v>
      </c>
    </row>
    <row r="408" s="2" customFormat="1">
      <c r="A408" s="38"/>
      <c r="B408" s="39"/>
      <c r="C408" s="40"/>
      <c r="D408" s="227" t="s">
        <v>169</v>
      </c>
      <c r="E408" s="40"/>
      <c r="F408" s="237" t="s">
        <v>658</v>
      </c>
      <c r="G408" s="40"/>
      <c r="H408" s="40"/>
      <c r="I408" s="238"/>
      <c r="J408" s="40"/>
      <c r="K408" s="40"/>
      <c r="L408" s="44"/>
      <c r="M408" s="239"/>
      <c r="N408" s="240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169</v>
      </c>
      <c r="AU408" s="17" t="s">
        <v>84</v>
      </c>
    </row>
    <row r="409" s="2" customFormat="1">
      <c r="A409" s="38"/>
      <c r="B409" s="39"/>
      <c r="C409" s="40"/>
      <c r="D409" s="241" t="s">
        <v>171</v>
      </c>
      <c r="E409" s="40"/>
      <c r="F409" s="242" t="s">
        <v>659</v>
      </c>
      <c r="G409" s="40"/>
      <c r="H409" s="40"/>
      <c r="I409" s="238"/>
      <c r="J409" s="40"/>
      <c r="K409" s="40"/>
      <c r="L409" s="44"/>
      <c r="M409" s="264"/>
      <c r="N409" s="265"/>
      <c r="O409" s="266"/>
      <c r="P409" s="266"/>
      <c r="Q409" s="266"/>
      <c r="R409" s="266"/>
      <c r="S409" s="266"/>
      <c r="T409" s="267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171</v>
      </c>
      <c r="AU409" s="17" t="s">
        <v>84</v>
      </c>
    </row>
    <row r="410" s="2" customFormat="1" ht="6.96" customHeight="1">
      <c r="A410" s="38"/>
      <c r="B410" s="59"/>
      <c r="C410" s="60"/>
      <c r="D410" s="60"/>
      <c r="E410" s="60"/>
      <c r="F410" s="60"/>
      <c r="G410" s="60"/>
      <c r="H410" s="60"/>
      <c r="I410" s="60"/>
      <c r="J410" s="60"/>
      <c r="K410" s="60"/>
      <c r="L410" s="44"/>
      <c r="M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</row>
  </sheetData>
  <sheetProtection sheet="1" autoFilter="0" formatColumns="0" formatRows="0" objects="1" scenarios="1" spinCount="100000" saltValue="v9HZC7vKP3Hs4RG4ksvdnP9u5rhlKkJIctKzk/sGjdz4mZ8jYIRhtIklrNWoUJJH3Uej9gukkoMWiULqcm13rg==" hashValue="0/hNOaT6h98C3CF//LdUVY/zmUlhFYQ+CtcVVIujlAaJvaYJF38fASvelKaBdeNVXhFSLIuKWjMEn/FaiG9J2Q==" algorithmName="SHA-512" password="CC35"/>
  <autoFilter ref="C92:K40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02" r:id="rId1" display="https://podminky.urs.cz/item/CS_URS_2022_01/310239211"/>
    <hyperlink ref="F106" r:id="rId2" display="https://podminky.urs.cz/item/CS_URS_2022_01/317944321"/>
    <hyperlink ref="F115" r:id="rId3" display="https://podminky.urs.cz/item/CS_URS_2022_01/612131121"/>
    <hyperlink ref="F129" r:id="rId4" display="https://podminky.urs.cz/item/CS_URS_2022_01/612325417"/>
    <hyperlink ref="F133" r:id="rId5" display="https://podminky.urs.cz/item/CS_URS_2022_01/612325419"/>
    <hyperlink ref="F137" r:id="rId6" display="https://podminky.urs.cz/item/CS_URS_2022_01/631312141"/>
    <hyperlink ref="F146" r:id="rId7" display="https://podminky.urs.cz/item/CS_URS_2022_01/949101112"/>
    <hyperlink ref="F150" r:id="rId8" display="https://podminky.urs.cz/item/CS_URS_2022_01/952901114"/>
    <hyperlink ref="F153" r:id="rId9" display="https://podminky.urs.cz/item/CS_URS_2022_01/962032230"/>
    <hyperlink ref="F159" r:id="rId10" display="https://podminky.urs.cz/item/CS_URS_2022_01/967031132"/>
    <hyperlink ref="F163" r:id="rId11" display="https://podminky.urs.cz/item/CS_URS_2022_01/967031732"/>
    <hyperlink ref="F169" r:id="rId12" display="https://podminky.urs.cz/item/CS_URS_2022_01/974031167"/>
    <hyperlink ref="F172" r:id="rId13" display="https://podminky.urs.cz/item/CS_URS_2022_01/974031169"/>
    <hyperlink ref="F176" r:id="rId14" display="https://podminky.urs.cz/item/CS_URS_2022_01/974042554"/>
    <hyperlink ref="F180" r:id="rId15" display="https://podminky.urs.cz/item/CS_URS_2022_01/974042587"/>
    <hyperlink ref="F184" r:id="rId16" display="https://podminky.urs.cz/item/CS_URS_2022_01/975043111"/>
    <hyperlink ref="F188" r:id="rId17" display="https://podminky.urs.cz/item/CS_URS_2022_01/997013211"/>
    <hyperlink ref="F191" r:id="rId18" display="https://podminky.urs.cz/item/CS_URS_2022_01/997013501"/>
    <hyperlink ref="F194" r:id="rId19" display="https://podminky.urs.cz/item/CS_URS_2022_01/997013509"/>
    <hyperlink ref="F198" r:id="rId20" display="https://podminky.urs.cz/item/CS_URS_2022_01/997013811"/>
    <hyperlink ref="F201" r:id="rId21" display="https://podminky.urs.cz/item/CS_URS_2022_01/997013869"/>
    <hyperlink ref="F206" r:id="rId22" display="https://podminky.urs.cz/item/CS_URS_2022_01/998011001"/>
    <hyperlink ref="F211" r:id="rId23" display="https://podminky.urs.cz/item/CS_URS_2022_01/763121415"/>
    <hyperlink ref="F226" r:id="rId24" display="https://podminky.urs.cz/item/CS_URS_2022_01/763172330"/>
    <hyperlink ref="F242" r:id="rId25" display="https://podminky.urs.cz/item/CS_URS_2022_01/763431031"/>
    <hyperlink ref="F248" r:id="rId26" display="https://podminky.urs.cz/item/CS_URS_2022_01/998763301"/>
    <hyperlink ref="F278" r:id="rId27" display="https://podminky.urs.cz/item/CS_URS_2022_01/998766101"/>
    <hyperlink ref="F282" r:id="rId28" display="https://podminky.urs.cz/item/CS_URS_2022_01/771271812"/>
    <hyperlink ref="F288" r:id="rId29" display="https://podminky.urs.cz/item/CS_URS_2022_01/771271832"/>
    <hyperlink ref="F296" r:id="rId30" display="https://podminky.urs.cz/item/CS_URS_2022_01/775121211"/>
    <hyperlink ref="F299" r:id="rId31" display="https://podminky.urs.cz/item/CS_URS_2022_01/775142111"/>
    <hyperlink ref="F307" r:id="rId32" display="https://podminky.urs.cz/item/CS_URS_2022_01/775143111"/>
    <hyperlink ref="F313" r:id="rId33" display="https://podminky.urs.cz/item/CS_URS_2022_01/775429121"/>
    <hyperlink ref="F320" r:id="rId34" display="https://podminky.urs.cz/item/CS_URS_2022_01/775541111"/>
    <hyperlink ref="F340" r:id="rId35" display="https://podminky.urs.cz/item/CS_URS_2022_01/998775101"/>
    <hyperlink ref="F344" r:id="rId36" display="https://podminky.urs.cz/item/CS_URS_2022_01/776111311"/>
    <hyperlink ref="F347" r:id="rId37" display="https://podminky.urs.cz/item/CS_URS_2022_01/776121112"/>
    <hyperlink ref="F350" r:id="rId38" display="https://podminky.urs.cz/item/CS_URS_2022_01/776141122"/>
    <hyperlink ref="F353" r:id="rId39" display="https://podminky.urs.cz/item/CS_URS_2022_01/776201812"/>
    <hyperlink ref="F363" r:id="rId40" display="https://podminky.urs.cz/item/CS_URS_2022_01/776211111"/>
    <hyperlink ref="F371" r:id="rId41" display="https://podminky.urs.cz/item/CS_URS_2022_01/776411111"/>
    <hyperlink ref="F381" r:id="rId42" display="https://podminky.urs.cz/item/CS_URS_2022_01/998776101"/>
    <hyperlink ref="F385" r:id="rId43" display="https://podminky.urs.cz/item/CS_URS_2022_01/784111003"/>
    <hyperlink ref="F388" r:id="rId44" display="https://podminky.urs.cz/item/CS_URS_2022_01/784171003"/>
    <hyperlink ref="F397" r:id="rId45" display="https://podminky.urs.cz/item/CS_URS_2022_01/784171113"/>
    <hyperlink ref="F409" r:id="rId46" display="https://podminky.urs.cz/item/CS_URS_2022_01/784211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113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jednacího sálu Rady Pardubického kraje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114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660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14. 11. 2022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2" t="s">
        <v>26</v>
      </c>
      <c r="J20" s="133" t="s">
        <v>33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7"/>
      <c r="B27" s="148"/>
      <c r="C27" s="147"/>
      <c r="D27" s="147"/>
      <c r="E27" s="149" t="s">
        <v>39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ROUND(J80,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ROUND((SUM(BE80:BE85)),  2)</f>
        <v>0</v>
      </c>
      <c r="G33" s="38"/>
      <c r="H33" s="38"/>
      <c r="I33" s="157">
        <v>0.20999999999999999</v>
      </c>
      <c r="J33" s="156">
        <f>ROUND(((SUM(BE80:BE85))*I33),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ROUND((SUM(BF80:BF85)),  2)</f>
        <v>0</v>
      </c>
      <c r="G34" s="38"/>
      <c r="H34" s="38"/>
      <c r="I34" s="157">
        <v>0.14999999999999999</v>
      </c>
      <c r="J34" s="156">
        <f>ROUND(((SUM(BF80:BF85))*I34),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ROUND((SUM(BG80:BG85)),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ROUND((SUM(BH80:BH85)),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ROUND((SUM(BI80:BI85)),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116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Rekonstrukce jednacího sálu Rady Pardubického kraje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b - Interiéry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Komenského nám. 125, Klášterní 124, Pardubice</v>
      </c>
      <c r="G52" s="40"/>
      <c r="H52" s="40"/>
      <c r="I52" s="32" t="s">
        <v>23</v>
      </c>
      <c r="J52" s="72" t="str">
        <f>IF(J12="","",J12)</f>
        <v>14. 11. 2022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40"/>
      <c r="E54" s="40"/>
      <c r="F54" s="27" t="str">
        <f>E15</f>
        <v>Pardubický kraj</v>
      </c>
      <c r="G54" s="40"/>
      <c r="H54" s="40"/>
      <c r="I54" s="32" t="s">
        <v>32</v>
      </c>
      <c r="J54" s="36" t="str">
        <f>E21</f>
        <v>ADAM PRVNÍ spol. s r.o., architektonický ateliér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117</v>
      </c>
      <c r="D57" s="171"/>
      <c r="E57" s="171"/>
      <c r="F57" s="171"/>
      <c r="G57" s="171"/>
      <c r="H57" s="171"/>
      <c r="I57" s="171"/>
      <c r="J57" s="172" t="s">
        <v>118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119</v>
      </c>
    </row>
    <row r="60" s="9" customFormat="1" ht="24.96" customHeight="1">
      <c r="A60" s="9"/>
      <c r="B60" s="174"/>
      <c r="C60" s="175"/>
      <c r="D60" s="176" t="s">
        <v>127</v>
      </c>
      <c r="E60" s="177"/>
      <c r="F60" s="177"/>
      <c r="G60" s="177"/>
      <c r="H60" s="177"/>
      <c r="I60" s="177"/>
      <c r="J60" s="178">
        <f>J81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134</v>
      </c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9" t="str">
        <f>E7</f>
        <v>Rekonstrukce jednacího sálu Rady Pardubického kraje</v>
      </c>
      <c r="F70" s="32"/>
      <c r="G70" s="32"/>
      <c r="H70" s="32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114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b - Interiéry</v>
      </c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Komenského nám. 125, Klášterní 124, Pardubice</v>
      </c>
      <c r="G74" s="40"/>
      <c r="H74" s="40"/>
      <c r="I74" s="32" t="s">
        <v>23</v>
      </c>
      <c r="J74" s="72" t="str">
        <f>IF(J12="","",J12)</f>
        <v>14. 11. 2022</v>
      </c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40.05" customHeight="1">
      <c r="A76" s="38"/>
      <c r="B76" s="39"/>
      <c r="C76" s="32" t="s">
        <v>25</v>
      </c>
      <c r="D76" s="40"/>
      <c r="E76" s="40"/>
      <c r="F76" s="27" t="str">
        <f>E15</f>
        <v>Pardubický kraj</v>
      </c>
      <c r="G76" s="40"/>
      <c r="H76" s="40"/>
      <c r="I76" s="32" t="s">
        <v>32</v>
      </c>
      <c r="J76" s="36" t="str">
        <f>E21</f>
        <v>ADAM PRVNÍ spol. s r.o., architektonický ateliér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30</v>
      </c>
      <c r="D77" s="40"/>
      <c r="E77" s="40"/>
      <c r="F77" s="27" t="str">
        <f>IF(E18="","",E18)</f>
        <v>Vyplň údaj</v>
      </c>
      <c r="G77" s="40"/>
      <c r="H77" s="40"/>
      <c r="I77" s="32" t="s">
        <v>36</v>
      </c>
      <c r="J77" s="36" t="str">
        <f>E24</f>
        <v xml:space="preserve"> 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85"/>
      <c r="B79" s="186"/>
      <c r="C79" s="187" t="s">
        <v>135</v>
      </c>
      <c r="D79" s="188" t="s">
        <v>59</v>
      </c>
      <c r="E79" s="188" t="s">
        <v>55</v>
      </c>
      <c r="F79" s="188" t="s">
        <v>56</v>
      </c>
      <c r="G79" s="188" t="s">
        <v>136</v>
      </c>
      <c r="H79" s="188" t="s">
        <v>137</v>
      </c>
      <c r="I79" s="188" t="s">
        <v>138</v>
      </c>
      <c r="J79" s="188" t="s">
        <v>118</v>
      </c>
      <c r="K79" s="189" t="s">
        <v>139</v>
      </c>
      <c r="L79" s="190"/>
      <c r="M79" s="92" t="s">
        <v>19</v>
      </c>
      <c r="N79" s="93" t="s">
        <v>44</v>
      </c>
      <c r="O79" s="93" t="s">
        <v>140</v>
      </c>
      <c r="P79" s="93" t="s">
        <v>141</v>
      </c>
      <c r="Q79" s="93" t="s">
        <v>142</v>
      </c>
      <c r="R79" s="93" t="s">
        <v>143</v>
      </c>
      <c r="S79" s="93" t="s">
        <v>144</v>
      </c>
      <c r="T79" s="94" t="s">
        <v>145</v>
      </c>
      <c r="U79" s="185"/>
      <c r="V79" s="185"/>
      <c r="W79" s="185"/>
      <c r="X79" s="185"/>
      <c r="Y79" s="185"/>
      <c r="Z79" s="185"/>
      <c r="AA79" s="185"/>
      <c r="AB79" s="185"/>
      <c r="AC79" s="185"/>
      <c r="AD79" s="185"/>
      <c r="AE79" s="185"/>
    </row>
    <row r="80" s="2" customFormat="1" ht="22.8" customHeight="1">
      <c r="A80" s="38"/>
      <c r="B80" s="39"/>
      <c r="C80" s="99" t="s">
        <v>146</v>
      </c>
      <c r="D80" s="40"/>
      <c r="E80" s="40"/>
      <c r="F80" s="40"/>
      <c r="G80" s="40"/>
      <c r="H80" s="40"/>
      <c r="I80" s="40"/>
      <c r="J80" s="191">
        <f>BK80</f>
        <v>0</v>
      </c>
      <c r="K80" s="40"/>
      <c r="L80" s="44"/>
      <c r="M80" s="95"/>
      <c r="N80" s="192"/>
      <c r="O80" s="96"/>
      <c r="P80" s="193">
        <f>P81</f>
        <v>0</v>
      </c>
      <c r="Q80" s="96"/>
      <c r="R80" s="193">
        <f>R81</f>
        <v>0</v>
      </c>
      <c r="S80" s="96"/>
      <c r="T80" s="194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73</v>
      </c>
      <c r="AU80" s="17" t="s">
        <v>119</v>
      </c>
      <c r="BK80" s="195">
        <f>BK81</f>
        <v>0</v>
      </c>
    </row>
    <row r="81" s="12" customFormat="1" ht="25.92" customHeight="1">
      <c r="A81" s="12"/>
      <c r="B81" s="196"/>
      <c r="C81" s="197"/>
      <c r="D81" s="198" t="s">
        <v>73</v>
      </c>
      <c r="E81" s="199" t="s">
        <v>342</v>
      </c>
      <c r="F81" s="199" t="s">
        <v>343</v>
      </c>
      <c r="G81" s="197"/>
      <c r="H81" s="197"/>
      <c r="I81" s="200"/>
      <c r="J81" s="201">
        <f>BK81</f>
        <v>0</v>
      </c>
      <c r="K81" s="197"/>
      <c r="L81" s="202"/>
      <c r="M81" s="203"/>
      <c r="N81" s="204"/>
      <c r="O81" s="204"/>
      <c r="P81" s="205">
        <f>SUM(P82:P85)</f>
        <v>0</v>
      </c>
      <c r="Q81" s="204"/>
      <c r="R81" s="205">
        <f>SUM(R82:R85)</f>
        <v>0</v>
      </c>
      <c r="S81" s="204"/>
      <c r="T81" s="206">
        <f>SUM(T82:T85)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7" t="s">
        <v>84</v>
      </c>
      <c r="AT81" s="208" t="s">
        <v>73</v>
      </c>
      <c r="AU81" s="208" t="s">
        <v>74</v>
      </c>
      <c r="AY81" s="207" t="s">
        <v>149</v>
      </c>
      <c r="BK81" s="209">
        <f>SUM(BK82:BK85)</f>
        <v>0</v>
      </c>
    </row>
    <row r="82" s="2" customFormat="1" ht="16.5" customHeight="1">
      <c r="A82" s="38"/>
      <c r="B82" s="39"/>
      <c r="C82" s="212" t="s">
        <v>82</v>
      </c>
      <c r="D82" s="212" t="s">
        <v>151</v>
      </c>
      <c r="E82" s="213" t="s">
        <v>419</v>
      </c>
      <c r="F82" s="214" t="s">
        <v>661</v>
      </c>
      <c r="G82" s="215" t="s">
        <v>161</v>
      </c>
      <c r="H82" s="216">
        <v>1</v>
      </c>
      <c r="I82" s="217"/>
      <c r="J82" s="218">
        <f>ROUND(I82*H82,2)</f>
        <v>0</v>
      </c>
      <c r="K82" s="214" t="s">
        <v>19</v>
      </c>
      <c r="L82" s="44"/>
      <c r="M82" s="219" t="s">
        <v>19</v>
      </c>
      <c r="N82" s="220" t="s">
        <v>45</v>
      </c>
      <c r="O82" s="84"/>
      <c r="P82" s="221">
        <f>O82*H82</f>
        <v>0</v>
      </c>
      <c r="Q82" s="221">
        <v>0</v>
      </c>
      <c r="R82" s="221">
        <f>Q82*H82</f>
        <v>0</v>
      </c>
      <c r="S82" s="221">
        <v>0</v>
      </c>
      <c r="T82" s="222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3" t="s">
        <v>267</v>
      </c>
      <c r="AT82" s="223" t="s">
        <v>151</v>
      </c>
      <c r="AU82" s="223" t="s">
        <v>82</v>
      </c>
      <c r="AY82" s="17" t="s">
        <v>149</v>
      </c>
      <c r="BE82" s="224">
        <f>IF(N82="základní",J82,0)</f>
        <v>0</v>
      </c>
      <c r="BF82" s="224">
        <f>IF(N82="snížená",J82,0)</f>
        <v>0</v>
      </c>
      <c r="BG82" s="224">
        <f>IF(N82="zákl. přenesená",J82,0)</f>
        <v>0</v>
      </c>
      <c r="BH82" s="224">
        <f>IF(N82="sníž. přenesená",J82,0)</f>
        <v>0</v>
      </c>
      <c r="BI82" s="224">
        <f>IF(N82="nulová",J82,0)</f>
        <v>0</v>
      </c>
      <c r="BJ82" s="17" t="s">
        <v>82</v>
      </c>
      <c r="BK82" s="224">
        <f>ROUND(I82*H82,2)</f>
        <v>0</v>
      </c>
      <c r="BL82" s="17" t="s">
        <v>267</v>
      </c>
      <c r="BM82" s="223" t="s">
        <v>662</v>
      </c>
    </row>
    <row r="83" s="2" customFormat="1" ht="16.5" customHeight="1">
      <c r="A83" s="38"/>
      <c r="B83" s="39"/>
      <c r="C83" s="212" t="s">
        <v>84</v>
      </c>
      <c r="D83" s="212" t="s">
        <v>151</v>
      </c>
      <c r="E83" s="213" t="s">
        <v>423</v>
      </c>
      <c r="F83" s="214" t="s">
        <v>663</v>
      </c>
      <c r="G83" s="215" t="s">
        <v>161</v>
      </c>
      <c r="H83" s="216">
        <v>1</v>
      </c>
      <c r="I83" s="217"/>
      <c r="J83" s="218">
        <f>ROUND(I83*H83,2)</f>
        <v>0</v>
      </c>
      <c r="K83" s="214" t="s">
        <v>19</v>
      </c>
      <c r="L83" s="44"/>
      <c r="M83" s="219" t="s">
        <v>19</v>
      </c>
      <c r="N83" s="220" t="s">
        <v>45</v>
      </c>
      <c r="O83" s="84"/>
      <c r="P83" s="221">
        <f>O83*H83</f>
        <v>0</v>
      </c>
      <c r="Q83" s="221">
        <v>0</v>
      </c>
      <c r="R83" s="221">
        <f>Q83*H83</f>
        <v>0</v>
      </c>
      <c r="S83" s="221">
        <v>0</v>
      </c>
      <c r="T83" s="222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3" t="s">
        <v>267</v>
      </c>
      <c r="AT83" s="223" t="s">
        <v>151</v>
      </c>
      <c r="AU83" s="223" t="s">
        <v>82</v>
      </c>
      <c r="AY83" s="17" t="s">
        <v>149</v>
      </c>
      <c r="BE83" s="224">
        <f>IF(N83="základní",J83,0)</f>
        <v>0</v>
      </c>
      <c r="BF83" s="224">
        <f>IF(N83="snížená",J83,0)</f>
        <v>0</v>
      </c>
      <c r="BG83" s="224">
        <f>IF(N83="zákl. přenesená",J83,0)</f>
        <v>0</v>
      </c>
      <c r="BH83" s="224">
        <f>IF(N83="sníž. přenesená",J83,0)</f>
        <v>0</v>
      </c>
      <c r="BI83" s="224">
        <f>IF(N83="nulová",J83,0)</f>
        <v>0</v>
      </c>
      <c r="BJ83" s="17" t="s">
        <v>82</v>
      </c>
      <c r="BK83" s="224">
        <f>ROUND(I83*H83,2)</f>
        <v>0</v>
      </c>
      <c r="BL83" s="17" t="s">
        <v>267</v>
      </c>
      <c r="BM83" s="223" t="s">
        <v>664</v>
      </c>
    </row>
    <row r="84" s="2" customFormat="1" ht="16.5" customHeight="1">
      <c r="A84" s="38"/>
      <c r="B84" s="39"/>
      <c r="C84" s="212" t="s">
        <v>163</v>
      </c>
      <c r="D84" s="212" t="s">
        <v>151</v>
      </c>
      <c r="E84" s="213" t="s">
        <v>427</v>
      </c>
      <c r="F84" s="214" t="s">
        <v>665</v>
      </c>
      <c r="G84" s="215" t="s">
        <v>161</v>
      </c>
      <c r="H84" s="216">
        <v>1</v>
      </c>
      <c r="I84" s="217"/>
      <c r="J84" s="218">
        <f>ROUND(I84*H84,2)</f>
        <v>0</v>
      </c>
      <c r="K84" s="214" t="s">
        <v>19</v>
      </c>
      <c r="L84" s="44"/>
      <c r="M84" s="219" t="s">
        <v>19</v>
      </c>
      <c r="N84" s="220" t="s">
        <v>45</v>
      </c>
      <c r="O84" s="84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3" t="s">
        <v>267</v>
      </c>
      <c r="AT84" s="223" t="s">
        <v>151</v>
      </c>
      <c r="AU84" s="223" t="s">
        <v>82</v>
      </c>
      <c r="AY84" s="17" t="s">
        <v>149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7" t="s">
        <v>82</v>
      </c>
      <c r="BK84" s="224">
        <f>ROUND(I84*H84,2)</f>
        <v>0</v>
      </c>
      <c r="BL84" s="17" t="s">
        <v>267</v>
      </c>
      <c r="BM84" s="223" t="s">
        <v>666</v>
      </c>
    </row>
    <row r="85" s="2" customFormat="1" ht="16.5" customHeight="1">
      <c r="A85" s="38"/>
      <c r="B85" s="39"/>
      <c r="C85" s="212" t="s">
        <v>183</v>
      </c>
      <c r="D85" s="212" t="s">
        <v>151</v>
      </c>
      <c r="E85" s="213" t="s">
        <v>432</v>
      </c>
      <c r="F85" s="214" t="s">
        <v>667</v>
      </c>
      <c r="G85" s="215" t="s">
        <v>161</v>
      </c>
      <c r="H85" s="216">
        <v>1</v>
      </c>
      <c r="I85" s="217"/>
      <c r="J85" s="218">
        <f>ROUND(I85*H85,2)</f>
        <v>0</v>
      </c>
      <c r="K85" s="214" t="s">
        <v>19</v>
      </c>
      <c r="L85" s="44"/>
      <c r="M85" s="268" t="s">
        <v>19</v>
      </c>
      <c r="N85" s="269" t="s">
        <v>45</v>
      </c>
      <c r="O85" s="266"/>
      <c r="P85" s="270">
        <f>O85*H85</f>
        <v>0</v>
      </c>
      <c r="Q85" s="270">
        <v>0</v>
      </c>
      <c r="R85" s="270">
        <f>Q85*H85</f>
        <v>0</v>
      </c>
      <c r="S85" s="270">
        <v>0</v>
      </c>
      <c r="T85" s="271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3" t="s">
        <v>267</v>
      </c>
      <c r="AT85" s="223" t="s">
        <v>151</v>
      </c>
      <c r="AU85" s="223" t="s">
        <v>82</v>
      </c>
      <c r="AY85" s="17" t="s">
        <v>149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7" t="s">
        <v>82</v>
      </c>
      <c r="BK85" s="224">
        <f>ROUND(I85*H85,2)</f>
        <v>0</v>
      </c>
      <c r="BL85" s="17" t="s">
        <v>267</v>
      </c>
      <c r="BM85" s="223" t="s">
        <v>668</v>
      </c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44"/>
      <c r="M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</sheetData>
  <sheetProtection sheet="1" autoFilter="0" formatColumns="0" formatRows="0" objects="1" scenarios="1" spinCount="100000" saltValue="THETnoo2rkLagP+KdZvs/kK8X9nVR/LCv62elJMav2e91vUL7G7XVldhxYoUv1ZwhWzvtHKChQ2GupFjXYYipQ==" hashValue="FxSazUA3Kb8K+dts9N8+QiufgbyWgWTXhVESUgm1IAe24NLMl16sH4yAZ6FtWsuINnTPfYs6kMOWowuHDromfA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113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jednacího sálu Rady Pardubického kraje</v>
      </c>
      <c r="F7" s="142"/>
      <c r="G7" s="142"/>
      <c r="H7" s="142"/>
      <c r="L7" s="20"/>
    </row>
    <row r="8" s="1" customFormat="1" ht="12" customHeight="1">
      <c r="B8" s="20"/>
      <c r="D8" s="142" t="s">
        <v>114</v>
      </c>
      <c r="L8" s="20"/>
    </row>
    <row r="9" s="2" customFormat="1" ht="16.5" customHeight="1">
      <c r="A9" s="38"/>
      <c r="B9" s="44"/>
      <c r="C9" s="38"/>
      <c r="D9" s="38"/>
      <c r="E9" s="143" t="s">
        <v>669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670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671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14. 11. 2022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26</v>
      </c>
      <c r="J22" s="133" t="s">
        <v>33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39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ROUND((SUM(BE88:BE129)),  2)</f>
        <v>0</v>
      </c>
      <c r="G35" s="38"/>
      <c r="H35" s="38"/>
      <c r="I35" s="157">
        <v>0.20999999999999999</v>
      </c>
      <c r="J35" s="156">
        <f>ROUND(((SUM(BE88:BE129))*I35),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ROUND((SUM(BF88:BF129)),  2)</f>
        <v>0</v>
      </c>
      <c r="G36" s="38"/>
      <c r="H36" s="38"/>
      <c r="I36" s="157">
        <v>0.14999999999999999</v>
      </c>
      <c r="J36" s="156">
        <f>ROUND(((SUM(BF88:BF129))*I36),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ROUND((SUM(BG88:BG129)),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ROUND((SUM(BH88:BH129)),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ROUND((SUM(BI88:BI129)),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Rekonstrukce jednacího sálu Rady Pardubického kraje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114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669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670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ca - Vnitřní kanalizace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Komenského nám. 125, Klášterní 124, Pardubice</v>
      </c>
      <c r="G56" s="40"/>
      <c r="H56" s="40"/>
      <c r="I56" s="32" t="s">
        <v>23</v>
      </c>
      <c r="J56" s="72" t="str">
        <f>IF(J14="","",J14)</f>
        <v>14. 11. 2022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40.05" customHeight="1">
      <c r="A58" s="38"/>
      <c r="B58" s="39"/>
      <c r="C58" s="32" t="s">
        <v>25</v>
      </c>
      <c r="D58" s="40"/>
      <c r="E58" s="40"/>
      <c r="F58" s="27" t="str">
        <f>E17</f>
        <v>Pardubický kraj</v>
      </c>
      <c r="G58" s="40"/>
      <c r="H58" s="40"/>
      <c r="I58" s="32" t="s">
        <v>32</v>
      </c>
      <c r="J58" s="36" t="str">
        <f>E23</f>
        <v>ADAM PRVNÍ spol. s r.o., architektonický ateliér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117</v>
      </c>
      <c r="D61" s="171"/>
      <c r="E61" s="171"/>
      <c r="F61" s="171"/>
      <c r="G61" s="171"/>
      <c r="H61" s="171"/>
      <c r="I61" s="171"/>
      <c r="J61" s="172" t="s">
        <v>118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74"/>
      <c r="C64" s="175"/>
      <c r="D64" s="176" t="s">
        <v>127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672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673</v>
      </c>
      <c r="E66" s="182"/>
      <c r="F66" s="182"/>
      <c r="G66" s="182"/>
      <c r="H66" s="182"/>
      <c r="I66" s="182"/>
      <c r="J66" s="183">
        <f>J120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134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9" t="str">
        <f>E7</f>
        <v>Rekonstrukce jednacího sálu Rady Pardubického kraje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114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69" t="s">
        <v>669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670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>ca - Vnitřní kanalizace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>Komenského nám. 125, Klášterní 124, Pardubice</v>
      </c>
      <c r="G82" s="40"/>
      <c r="H82" s="40"/>
      <c r="I82" s="32" t="s">
        <v>23</v>
      </c>
      <c r="J82" s="72" t="str">
        <f>IF(J14="","",J14)</f>
        <v>14. 11. 2022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40.05" customHeight="1">
      <c r="A84" s="38"/>
      <c r="B84" s="39"/>
      <c r="C84" s="32" t="s">
        <v>25</v>
      </c>
      <c r="D84" s="40"/>
      <c r="E84" s="40"/>
      <c r="F84" s="27" t="str">
        <f>E17</f>
        <v>Pardubický kraj</v>
      </c>
      <c r="G84" s="40"/>
      <c r="H84" s="40"/>
      <c r="I84" s="32" t="s">
        <v>32</v>
      </c>
      <c r="J84" s="36" t="str">
        <f>E23</f>
        <v>ADAM PRVNÍ spol. s r.o., architektonický ateliér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30</v>
      </c>
      <c r="D85" s="40"/>
      <c r="E85" s="40"/>
      <c r="F85" s="27" t="str">
        <f>IF(E20="","",E20)</f>
        <v>Vyplň údaj</v>
      </c>
      <c r="G85" s="40"/>
      <c r="H85" s="40"/>
      <c r="I85" s="32" t="s">
        <v>36</v>
      </c>
      <c r="J85" s="36" t="str">
        <f>E26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5"/>
      <c r="B87" s="186"/>
      <c r="C87" s="187" t="s">
        <v>135</v>
      </c>
      <c r="D87" s="188" t="s">
        <v>59</v>
      </c>
      <c r="E87" s="188" t="s">
        <v>55</v>
      </c>
      <c r="F87" s="188" t="s">
        <v>56</v>
      </c>
      <c r="G87" s="188" t="s">
        <v>136</v>
      </c>
      <c r="H87" s="188" t="s">
        <v>137</v>
      </c>
      <c r="I87" s="188" t="s">
        <v>138</v>
      </c>
      <c r="J87" s="188" t="s">
        <v>118</v>
      </c>
      <c r="K87" s="189" t="s">
        <v>139</v>
      </c>
      <c r="L87" s="190"/>
      <c r="M87" s="92" t="s">
        <v>19</v>
      </c>
      <c r="N87" s="93" t="s">
        <v>44</v>
      </c>
      <c r="O87" s="93" t="s">
        <v>140</v>
      </c>
      <c r="P87" s="93" t="s">
        <v>141</v>
      </c>
      <c r="Q87" s="93" t="s">
        <v>142</v>
      </c>
      <c r="R87" s="93" t="s">
        <v>143</v>
      </c>
      <c r="S87" s="93" t="s">
        <v>144</v>
      </c>
      <c r="T87" s="94" t="s">
        <v>145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8"/>
      <c r="B88" s="39"/>
      <c r="C88" s="99" t="s">
        <v>146</v>
      </c>
      <c r="D88" s="40"/>
      <c r="E88" s="40"/>
      <c r="F88" s="40"/>
      <c r="G88" s="40"/>
      <c r="H88" s="40"/>
      <c r="I88" s="40"/>
      <c r="J88" s="191">
        <f>BK88</f>
        <v>0</v>
      </c>
      <c r="K88" s="40"/>
      <c r="L88" s="44"/>
      <c r="M88" s="95"/>
      <c r="N88" s="192"/>
      <c r="O88" s="96"/>
      <c r="P88" s="193">
        <f>P89</f>
        <v>0</v>
      </c>
      <c r="Q88" s="96"/>
      <c r="R88" s="193">
        <f>R89</f>
        <v>0.010699999999999998</v>
      </c>
      <c r="S88" s="96"/>
      <c r="T88" s="194">
        <f>T89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73</v>
      </c>
      <c r="AU88" s="17" t="s">
        <v>119</v>
      </c>
      <c r="BK88" s="195">
        <f>BK89</f>
        <v>0</v>
      </c>
    </row>
    <row r="89" s="12" customFormat="1" ht="25.92" customHeight="1">
      <c r="A89" s="12"/>
      <c r="B89" s="196"/>
      <c r="C89" s="197"/>
      <c r="D89" s="198" t="s">
        <v>73</v>
      </c>
      <c r="E89" s="199" t="s">
        <v>342</v>
      </c>
      <c r="F89" s="199" t="s">
        <v>343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P90+P120</f>
        <v>0</v>
      </c>
      <c r="Q89" s="204"/>
      <c r="R89" s="205">
        <f>R90+R120</f>
        <v>0.010699999999999998</v>
      </c>
      <c r="S89" s="204"/>
      <c r="T89" s="206">
        <f>T90+T120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84</v>
      </c>
      <c r="AT89" s="208" t="s">
        <v>73</v>
      </c>
      <c r="AU89" s="208" t="s">
        <v>74</v>
      </c>
      <c r="AY89" s="207" t="s">
        <v>149</v>
      </c>
      <c r="BK89" s="209">
        <f>BK90+BK120</f>
        <v>0</v>
      </c>
    </row>
    <row r="90" s="12" customFormat="1" ht="22.8" customHeight="1">
      <c r="A90" s="12"/>
      <c r="B90" s="196"/>
      <c r="C90" s="197"/>
      <c r="D90" s="198" t="s">
        <v>73</v>
      </c>
      <c r="E90" s="210" t="s">
        <v>674</v>
      </c>
      <c r="F90" s="210" t="s">
        <v>675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SUM(P91:P119)</f>
        <v>0</v>
      </c>
      <c r="Q90" s="204"/>
      <c r="R90" s="205">
        <f>SUM(R91:R119)</f>
        <v>0.0091099999999999983</v>
      </c>
      <c r="S90" s="204"/>
      <c r="T90" s="206">
        <f>SUM(T91:T119)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84</v>
      </c>
      <c r="AT90" s="208" t="s">
        <v>73</v>
      </c>
      <c r="AU90" s="208" t="s">
        <v>82</v>
      </c>
      <c r="AY90" s="207" t="s">
        <v>149</v>
      </c>
      <c r="BK90" s="209">
        <f>SUM(BK91:BK119)</f>
        <v>0</v>
      </c>
    </row>
    <row r="91" s="2" customFormat="1" ht="16.5" customHeight="1">
      <c r="A91" s="38"/>
      <c r="B91" s="39"/>
      <c r="C91" s="212" t="s">
        <v>82</v>
      </c>
      <c r="D91" s="212" t="s">
        <v>151</v>
      </c>
      <c r="E91" s="213" t="s">
        <v>676</v>
      </c>
      <c r="F91" s="214" t="s">
        <v>677</v>
      </c>
      <c r="G91" s="215" t="s">
        <v>270</v>
      </c>
      <c r="H91" s="216">
        <v>20</v>
      </c>
      <c r="I91" s="217"/>
      <c r="J91" s="218">
        <f>ROUND(I91*H91,2)</f>
        <v>0</v>
      </c>
      <c r="K91" s="214" t="s">
        <v>19</v>
      </c>
      <c r="L91" s="44"/>
      <c r="M91" s="219" t="s">
        <v>19</v>
      </c>
      <c r="N91" s="220" t="s">
        <v>45</v>
      </c>
      <c r="O91" s="84"/>
      <c r="P91" s="221">
        <f>O91*H91</f>
        <v>0</v>
      </c>
      <c r="Q91" s="221">
        <v>0.00040999999999999999</v>
      </c>
      <c r="R91" s="221">
        <f>Q91*H91</f>
        <v>0.008199999999999999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267</v>
      </c>
      <c r="AT91" s="223" t="s">
        <v>151</v>
      </c>
      <c r="AU91" s="223" t="s">
        <v>84</v>
      </c>
      <c r="AY91" s="17" t="s">
        <v>149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82</v>
      </c>
      <c r="BK91" s="224">
        <f>ROUND(I91*H91,2)</f>
        <v>0</v>
      </c>
      <c r="BL91" s="17" t="s">
        <v>267</v>
      </c>
      <c r="BM91" s="223" t="s">
        <v>678</v>
      </c>
    </row>
    <row r="92" s="2" customFormat="1">
      <c r="A92" s="38"/>
      <c r="B92" s="39"/>
      <c r="C92" s="40"/>
      <c r="D92" s="227" t="s">
        <v>169</v>
      </c>
      <c r="E92" s="40"/>
      <c r="F92" s="237" t="s">
        <v>679</v>
      </c>
      <c r="G92" s="40"/>
      <c r="H92" s="40"/>
      <c r="I92" s="238"/>
      <c r="J92" s="40"/>
      <c r="K92" s="40"/>
      <c r="L92" s="44"/>
      <c r="M92" s="239"/>
      <c r="N92" s="240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84</v>
      </c>
    </row>
    <row r="93" s="2" customFormat="1" ht="16.5" customHeight="1">
      <c r="A93" s="38"/>
      <c r="B93" s="39"/>
      <c r="C93" s="212" t="s">
        <v>84</v>
      </c>
      <c r="D93" s="212" t="s">
        <v>151</v>
      </c>
      <c r="E93" s="213" t="s">
        <v>680</v>
      </c>
      <c r="F93" s="214" t="s">
        <v>681</v>
      </c>
      <c r="G93" s="215" t="s">
        <v>270</v>
      </c>
      <c r="H93" s="216">
        <v>13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45</v>
      </c>
      <c r="O93" s="84"/>
      <c r="P93" s="221">
        <f>O93*H93</f>
        <v>0</v>
      </c>
      <c r="Q93" s="221">
        <v>6.9999999999999994E-05</v>
      </c>
      <c r="R93" s="221">
        <f>Q93*H93</f>
        <v>0.00090999999999999989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267</v>
      </c>
      <c r="AT93" s="223" t="s">
        <v>151</v>
      </c>
      <c r="AU93" s="223" t="s">
        <v>84</v>
      </c>
      <c r="AY93" s="17" t="s">
        <v>149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82</v>
      </c>
      <c r="BK93" s="224">
        <f>ROUND(I93*H93,2)</f>
        <v>0</v>
      </c>
      <c r="BL93" s="17" t="s">
        <v>267</v>
      </c>
      <c r="BM93" s="223" t="s">
        <v>682</v>
      </c>
    </row>
    <row r="94" s="2" customFormat="1">
      <c r="A94" s="38"/>
      <c r="B94" s="39"/>
      <c r="C94" s="40"/>
      <c r="D94" s="227" t="s">
        <v>169</v>
      </c>
      <c r="E94" s="40"/>
      <c r="F94" s="237" t="s">
        <v>681</v>
      </c>
      <c r="G94" s="40"/>
      <c r="H94" s="40"/>
      <c r="I94" s="238"/>
      <c r="J94" s="40"/>
      <c r="K94" s="40"/>
      <c r="L94" s="44"/>
      <c r="M94" s="239"/>
      <c r="N94" s="240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84</v>
      </c>
    </row>
    <row r="95" s="2" customFormat="1" ht="16.5" customHeight="1">
      <c r="A95" s="38"/>
      <c r="B95" s="39"/>
      <c r="C95" s="212" t="s">
        <v>163</v>
      </c>
      <c r="D95" s="212" t="s">
        <v>151</v>
      </c>
      <c r="E95" s="213" t="s">
        <v>419</v>
      </c>
      <c r="F95" s="214" t="s">
        <v>683</v>
      </c>
      <c r="G95" s="215" t="s">
        <v>368</v>
      </c>
      <c r="H95" s="216">
        <v>2</v>
      </c>
      <c r="I95" s="217"/>
      <c r="J95" s="218">
        <f>ROUND(I95*H95,2)</f>
        <v>0</v>
      </c>
      <c r="K95" s="214" t="s">
        <v>19</v>
      </c>
      <c r="L95" s="44"/>
      <c r="M95" s="219" t="s">
        <v>19</v>
      </c>
      <c r="N95" s="220" t="s">
        <v>45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267</v>
      </c>
      <c r="AT95" s="223" t="s">
        <v>151</v>
      </c>
      <c r="AU95" s="223" t="s">
        <v>84</v>
      </c>
      <c r="AY95" s="17" t="s">
        <v>149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82</v>
      </c>
      <c r="BK95" s="224">
        <f>ROUND(I95*H95,2)</f>
        <v>0</v>
      </c>
      <c r="BL95" s="17" t="s">
        <v>267</v>
      </c>
      <c r="BM95" s="223" t="s">
        <v>684</v>
      </c>
    </row>
    <row r="96" s="2" customFormat="1">
      <c r="A96" s="38"/>
      <c r="B96" s="39"/>
      <c r="C96" s="40"/>
      <c r="D96" s="227" t="s">
        <v>169</v>
      </c>
      <c r="E96" s="40"/>
      <c r="F96" s="237" t="s">
        <v>683</v>
      </c>
      <c r="G96" s="40"/>
      <c r="H96" s="40"/>
      <c r="I96" s="238"/>
      <c r="J96" s="40"/>
      <c r="K96" s="40"/>
      <c r="L96" s="44"/>
      <c r="M96" s="239"/>
      <c r="N96" s="240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84</v>
      </c>
    </row>
    <row r="97" s="2" customFormat="1" ht="21.75" customHeight="1">
      <c r="A97" s="38"/>
      <c r="B97" s="39"/>
      <c r="C97" s="212" t="s">
        <v>155</v>
      </c>
      <c r="D97" s="212" t="s">
        <v>151</v>
      </c>
      <c r="E97" s="213" t="s">
        <v>423</v>
      </c>
      <c r="F97" s="214" t="s">
        <v>685</v>
      </c>
      <c r="G97" s="215" t="s">
        <v>368</v>
      </c>
      <c r="H97" s="216">
        <v>1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45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267</v>
      </c>
      <c r="AT97" s="223" t="s">
        <v>151</v>
      </c>
      <c r="AU97" s="223" t="s">
        <v>84</v>
      </c>
      <c r="AY97" s="17" t="s">
        <v>149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82</v>
      </c>
      <c r="BK97" s="224">
        <f>ROUND(I97*H97,2)</f>
        <v>0</v>
      </c>
      <c r="BL97" s="17" t="s">
        <v>267</v>
      </c>
      <c r="BM97" s="223" t="s">
        <v>686</v>
      </c>
    </row>
    <row r="98" s="2" customFormat="1">
      <c r="A98" s="38"/>
      <c r="B98" s="39"/>
      <c r="C98" s="40"/>
      <c r="D98" s="227" t="s">
        <v>169</v>
      </c>
      <c r="E98" s="40"/>
      <c r="F98" s="237" t="s">
        <v>685</v>
      </c>
      <c r="G98" s="40"/>
      <c r="H98" s="40"/>
      <c r="I98" s="238"/>
      <c r="J98" s="40"/>
      <c r="K98" s="40"/>
      <c r="L98" s="44"/>
      <c r="M98" s="239"/>
      <c r="N98" s="24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84</v>
      </c>
    </row>
    <row r="99" s="2" customFormat="1" ht="21.75" customHeight="1">
      <c r="A99" s="38"/>
      <c r="B99" s="39"/>
      <c r="C99" s="212" t="s">
        <v>183</v>
      </c>
      <c r="D99" s="212" t="s">
        <v>151</v>
      </c>
      <c r="E99" s="213" t="s">
        <v>427</v>
      </c>
      <c r="F99" s="214" t="s">
        <v>687</v>
      </c>
      <c r="G99" s="215" t="s">
        <v>368</v>
      </c>
      <c r="H99" s="216">
        <v>1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45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267</v>
      </c>
      <c r="AT99" s="223" t="s">
        <v>151</v>
      </c>
      <c r="AU99" s="223" t="s">
        <v>84</v>
      </c>
      <c r="AY99" s="17" t="s">
        <v>149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82</v>
      </c>
      <c r="BK99" s="224">
        <f>ROUND(I99*H99,2)</f>
        <v>0</v>
      </c>
      <c r="BL99" s="17" t="s">
        <v>267</v>
      </c>
      <c r="BM99" s="223" t="s">
        <v>688</v>
      </c>
    </row>
    <row r="100" s="2" customFormat="1">
      <c r="A100" s="38"/>
      <c r="B100" s="39"/>
      <c r="C100" s="40"/>
      <c r="D100" s="227" t="s">
        <v>169</v>
      </c>
      <c r="E100" s="40"/>
      <c r="F100" s="237" t="s">
        <v>687</v>
      </c>
      <c r="G100" s="40"/>
      <c r="H100" s="40"/>
      <c r="I100" s="238"/>
      <c r="J100" s="40"/>
      <c r="K100" s="40"/>
      <c r="L100" s="44"/>
      <c r="M100" s="239"/>
      <c r="N100" s="240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169</v>
      </c>
      <c r="AU100" s="17" t="s">
        <v>84</v>
      </c>
    </row>
    <row r="101" s="2" customFormat="1" ht="37.8" customHeight="1">
      <c r="A101" s="38"/>
      <c r="B101" s="39"/>
      <c r="C101" s="212" t="s">
        <v>188</v>
      </c>
      <c r="D101" s="212" t="s">
        <v>151</v>
      </c>
      <c r="E101" s="213" t="s">
        <v>184</v>
      </c>
      <c r="F101" s="214" t="s">
        <v>689</v>
      </c>
      <c r="G101" s="215" t="s">
        <v>690</v>
      </c>
      <c r="H101" s="216">
        <v>2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45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267</v>
      </c>
      <c r="AT101" s="223" t="s">
        <v>151</v>
      </c>
      <c r="AU101" s="223" t="s">
        <v>84</v>
      </c>
      <c r="AY101" s="17" t="s">
        <v>149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82</v>
      </c>
      <c r="BK101" s="224">
        <f>ROUND(I101*H101,2)</f>
        <v>0</v>
      </c>
      <c r="BL101" s="17" t="s">
        <v>267</v>
      </c>
      <c r="BM101" s="223" t="s">
        <v>691</v>
      </c>
    </row>
    <row r="102" s="2" customFormat="1">
      <c r="A102" s="38"/>
      <c r="B102" s="39"/>
      <c r="C102" s="40"/>
      <c r="D102" s="227" t="s">
        <v>169</v>
      </c>
      <c r="E102" s="40"/>
      <c r="F102" s="237" t="s">
        <v>689</v>
      </c>
      <c r="G102" s="40"/>
      <c r="H102" s="40"/>
      <c r="I102" s="238"/>
      <c r="J102" s="40"/>
      <c r="K102" s="40"/>
      <c r="L102" s="44"/>
      <c r="M102" s="239"/>
      <c r="N102" s="240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84</v>
      </c>
    </row>
    <row r="103" s="2" customFormat="1" ht="24.15" customHeight="1">
      <c r="A103" s="38"/>
      <c r="B103" s="39"/>
      <c r="C103" s="212" t="s">
        <v>205</v>
      </c>
      <c r="D103" s="212" t="s">
        <v>151</v>
      </c>
      <c r="E103" s="213" t="s">
        <v>432</v>
      </c>
      <c r="F103" s="214" t="s">
        <v>692</v>
      </c>
      <c r="G103" s="215" t="s">
        <v>690</v>
      </c>
      <c r="H103" s="216">
        <v>2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45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267</v>
      </c>
      <c r="AT103" s="223" t="s">
        <v>151</v>
      </c>
      <c r="AU103" s="223" t="s">
        <v>84</v>
      </c>
      <c r="AY103" s="17" t="s">
        <v>149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82</v>
      </c>
      <c r="BK103" s="224">
        <f>ROUND(I103*H103,2)</f>
        <v>0</v>
      </c>
      <c r="BL103" s="17" t="s">
        <v>267</v>
      </c>
      <c r="BM103" s="223" t="s">
        <v>693</v>
      </c>
    </row>
    <row r="104" s="2" customFormat="1">
      <c r="A104" s="38"/>
      <c r="B104" s="39"/>
      <c r="C104" s="40"/>
      <c r="D104" s="227" t="s">
        <v>169</v>
      </c>
      <c r="E104" s="40"/>
      <c r="F104" s="237" t="s">
        <v>692</v>
      </c>
      <c r="G104" s="40"/>
      <c r="H104" s="40"/>
      <c r="I104" s="238"/>
      <c r="J104" s="40"/>
      <c r="K104" s="40"/>
      <c r="L104" s="44"/>
      <c r="M104" s="239"/>
      <c r="N104" s="240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84</v>
      </c>
    </row>
    <row r="105" s="2" customFormat="1" ht="44.25" customHeight="1">
      <c r="A105" s="38"/>
      <c r="B105" s="39"/>
      <c r="C105" s="212" t="s">
        <v>212</v>
      </c>
      <c r="D105" s="212" t="s">
        <v>151</v>
      </c>
      <c r="E105" s="213" t="s">
        <v>437</v>
      </c>
      <c r="F105" s="214" t="s">
        <v>694</v>
      </c>
      <c r="G105" s="215" t="s">
        <v>161</v>
      </c>
      <c r="H105" s="216">
        <v>1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45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267</v>
      </c>
      <c r="AT105" s="223" t="s">
        <v>151</v>
      </c>
      <c r="AU105" s="223" t="s">
        <v>84</v>
      </c>
      <c r="AY105" s="17" t="s">
        <v>149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82</v>
      </c>
      <c r="BK105" s="224">
        <f>ROUND(I105*H105,2)</f>
        <v>0</v>
      </c>
      <c r="BL105" s="17" t="s">
        <v>267</v>
      </c>
      <c r="BM105" s="223" t="s">
        <v>695</v>
      </c>
    </row>
    <row r="106" s="2" customFormat="1">
      <c r="A106" s="38"/>
      <c r="B106" s="39"/>
      <c r="C106" s="40"/>
      <c r="D106" s="227" t="s">
        <v>169</v>
      </c>
      <c r="E106" s="40"/>
      <c r="F106" s="237" t="s">
        <v>696</v>
      </c>
      <c r="G106" s="40"/>
      <c r="H106" s="40"/>
      <c r="I106" s="238"/>
      <c r="J106" s="40"/>
      <c r="K106" s="40"/>
      <c r="L106" s="44"/>
      <c r="M106" s="239"/>
      <c r="N106" s="24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84</v>
      </c>
    </row>
    <row r="107" s="2" customFormat="1" ht="33" customHeight="1">
      <c r="A107" s="38"/>
      <c r="B107" s="39"/>
      <c r="C107" s="212" t="s">
        <v>218</v>
      </c>
      <c r="D107" s="212" t="s">
        <v>151</v>
      </c>
      <c r="E107" s="213" t="s">
        <v>441</v>
      </c>
      <c r="F107" s="214" t="s">
        <v>697</v>
      </c>
      <c r="G107" s="215" t="s">
        <v>161</v>
      </c>
      <c r="H107" s="216">
        <v>1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45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267</v>
      </c>
      <c r="AT107" s="223" t="s">
        <v>151</v>
      </c>
      <c r="AU107" s="223" t="s">
        <v>84</v>
      </c>
      <c r="AY107" s="17" t="s">
        <v>149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82</v>
      </c>
      <c r="BK107" s="224">
        <f>ROUND(I107*H107,2)</f>
        <v>0</v>
      </c>
      <c r="BL107" s="17" t="s">
        <v>267</v>
      </c>
      <c r="BM107" s="223" t="s">
        <v>698</v>
      </c>
    </row>
    <row r="108" s="2" customFormat="1">
      <c r="A108" s="38"/>
      <c r="B108" s="39"/>
      <c r="C108" s="40"/>
      <c r="D108" s="227" t="s">
        <v>169</v>
      </c>
      <c r="E108" s="40"/>
      <c r="F108" s="237" t="s">
        <v>699</v>
      </c>
      <c r="G108" s="40"/>
      <c r="H108" s="40"/>
      <c r="I108" s="238"/>
      <c r="J108" s="40"/>
      <c r="K108" s="40"/>
      <c r="L108" s="44"/>
      <c r="M108" s="239"/>
      <c r="N108" s="240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84</v>
      </c>
    </row>
    <row r="109" s="2" customFormat="1" ht="24.15" customHeight="1">
      <c r="A109" s="38"/>
      <c r="B109" s="39"/>
      <c r="C109" s="212" t="s">
        <v>226</v>
      </c>
      <c r="D109" s="212" t="s">
        <v>151</v>
      </c>
      <c r="E109" s="213" t="s">
        <v>446</v>
      </c>
      <c r="F109" s="214" t="s">
        <v>700</v>
      </c>
      <c r="G109" s="215" t="s">
        <v>161</v>
      </c>
      <c r="H109" s="216">
        <v>2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45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267</v>
      </c>
      <c r="AT109" s="223" t="s">
        <v>151</v>
      </c>
      <c r="AU109" s="223" t="s">
        <v>84</v>
      </c>
      <c r="AY109" s="17" t="s">
        <v>149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82</v>
      </c>
      <c r="BK109" s="224">
        <f>ROUND(I109*H109,2)</f>
        <v>0</v>
      </c>
      <c r="BL109" s="17" t="s">
        <v>267</v>
      </c>
      <c r="BM109" s="223" t="s">
        <v>701</v>
      </c>
    </row>
    <row r="110" s="2" customFormat="1">
      <c r="A110" s="38"/>
      <c r="B110" s="39"/>
      <c r="C110" s="40"/>
      <c r="D110" s="227" t="s">
        <v>169</v>
      </c>
      <c r="E110" s="40"/>
      <c r="F110" s="237" t="s">
        <v>702</v>
      </c>
      <c r="G110" s="40"/>
      <c r="H110" s="40"/>
      <c r="I110" s="238"/>
      <c r="J110" s="40"/>
      <c r="K110" s="40"/>
      <c r="L110" s="44"/>
      <c r="M110" s="239"/>
      <c r="N110" s="240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84</v>
      </c>
    </row>
    <row r="111" s="2" customFormat="1" ht="16.5" customHeight="1">
      <c r="A111" s="38"/>
      <c r="B111" s="39"/>
      <c r="C111" s="212" t="s">
        <v>232</v>
      </c>
      <c r="D111" s="212" t="s">
        <v>151</v>
      </c>
      <c r="E111" s="213" t="s">
        <v>450</v>
      </c>
      <c r="F111" s="214" t="s">
        <v>703</v>
      </c>
      <c r="G111" s="215" t="s">
        <v>161</v>
      </c>
      <c r="H111" s="216">
        <v>1</v>
      </c>
      <c r="I111" s="217"/>
      <c r="J111" s="218">
        <f>ROUND(I111*H111,2)</f>
        <v>0</v>
      </c>
      <c r="K111" s="214" t="s">
        <v>19</v>
      </c>
      <c r="L111" s="44"/>
      <c r="M111" s="219" t="s">
        <v>19</v>
      </c>
      <c r="N111" s="220" t="s">
        <v>45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267</v>
      </c>
      <c r="AT111" s="223" t="s">
        <v>151</v>
      </c>
      <c r="AU111" s="223" t="s">
        <v>84</v>
      </c>
      <c r="AY111" s="17" t="s">
        <v>149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82</v>
      </c>
      <c r="BK111" s="224">
        <f>ROUND(I111*H111,2)</f>
        <v>0</v>
      </c>
      <c r="BL111" s="17" t="s">
        <v>267</v>
      </c>
      <c r="BM111" s="223" t="s">
        <v>704</v>
      </c>
    </row>
    <row r="112" s="2" customFormat="1">
      <c r="A112" s="38"/>
      <c r="B112" s="39"/>
      <c r="C112" s="40"/>
      <c r="D112" s="227" t="s">
        <v>169</v>
      </c>
      <c r="E112" s="40"/>
      <c r="F112" s="237" t="s">
        <v>703</v>
      </c>
      <c r="G112" s="40"/>
      <c r="H112" s="40"/>
      <c r="I112" s="238"/>
      <c r="J112" s="40"/>
      <c r="K112" s="40"/>
      <c r="L112" s="44"/>
      <c r="M112" s="239"/>
      <c r="N112" s="240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84</v>
      </c>
    </row>
    <row r="113" s="2" customFormat="1" ht="16.5" customHeight="1">
      <c r="A113" s="38"/>
      <c r="B113" s="39"/>
      <c r="C113" s="212" t="s">
        <v>239</v>
      </c>
      <c r="D113" s="212" t="s">
        <v>151</v>
      </c>
      <c r="E113" s="213" t="s">
        <v>227</v>
      </c>
      <c r="F113" s="214" t="s">
        <v>705</v>
      </c>
      <c r="G113" s="215" t="s">
        <v>161</v>
      </c>
      <c r="H113" s="216">
        <v>1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267</v>
      </c>
      <c r="AT113" s="223" t="s">
        <v>151</v>
      </c>
      <c r="AU113" s="223" t="s">
        <v>84</v>
      </c>
      <c r="AY113" s="17" t="s">
        <v>149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267</v>
      </c>
      <c r="BM113" s="223" t="s">
        <v>706</v>
      </c>
    </row>
    <row r="114" s="2" customFormat="1">
      <c r="A114" s="38"/>
      <c r="B114" s="39"/>
      <c r="C114" s="40"/>
      <c r="D114" s="227" t="s">
        <v>169</v>
      </c>
      <c r="E114" s="40"/>
      <c r="F114" s="237" t="s">
        <v>705</v>
      </c>
      <c r="G114" s="40"/>
      <c r="H114" s="40"/>
      <c r="I114" s="238"/>
      <c r="J114" s="40"/>
      <c r="K114" s="40"/>
      <c r="L114" s="44"/>
      <c r="M114" s="239"/>
      <c r="N114" s="24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84</v>
      </c>
    </row>
    <row r="115" s="2" customFormat="1" ht="16.5" customHeight="1">
      <c r="A115" s="38"/>
      <c r="B115" s="39"/>
      <c r="C115" s="212" t="s">
        <v>245</v>
      </c>
      <c r="D115" s="212" t="s">
        <v>151</v>
      </c>
      <c r="E115" s="213" t="s">
        <v>159</v>
      </c>
      <c r="F115" s="214" t="s">
        <v>707</v>
      </c>
      <c r="G115" s="215" t="s">
        <v>161</v>
      </c>
      <c r="H115" s="216">
        <v>1</v>
      </c>
      <c r="I115" s="217"/>
      <c r="J115" s="218">
        <f>ROUND(I115*H115,2)</f>
        <v>0</v>
      </c>
      <c r="K115" s="214" t="s">
        <v>19</v>
      </c>
      <c r="L115" s="44"/>
      <c r="M115" s="219" t="s">
        <v>19</v>
      </c>
      <c r="N115" s="220" t="s">
        <v>45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267</v>
      </c>
      <c r="AT115" s="223" t="s">
        <v>151</v>
      </c>
      <c r="AU115" s="223" t="s">
        <v>84</v>
      </c>
      <c r="AY115" s="17" t="s">
        <v>149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82</v>
      </c>
      <c r="BK115" s="224">
        <f>ROUND(I115*H115,2)</f>
        <v>0</v>
      </c>
      <c r="BL115" s="17" t="s">
        <v>267</v>
      </c>
      <c r="BM115" s="223" t="s">
        <v>708</v>
      </c>
    </row>
    <row r="116" s="2" customFormat="1">
      <c r="A116" s="38"/>
      <c r="B116" s="39"/>
      <c r="C116" s="40"/>
      <c r="D116" s="227" t="s">
        <v>169</v>
      </c>
      <c r="E116" s="40"/>
      <c r="F116" s="237" t="s">
        <v>707</v>
      </c>
      <c r="G116" s="40"/>
      <c r="H116" s="40"/>
      <c r="I116" s="238"/>
      <c r="J116" s="40"/>
      <c r="K116" s="40"/>
      <c r="L116" s="44"/>
      <c r="M116" s="239"/>
      <c r="N116" s="240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84</v>
      </c>
    </row>
    <row r="117" s="2" customFormat="1" ht="24.15" customHeight="1">
      <c r="A117" s="38"/>
      <c r="B117" s="39"/>
      <c r="C117" s="212" t="s">
        <v>253</v>
      </c>
      <c r="D117" s="212" t="s">
        <v>151</v>
      </c>
      <c r="E117" s="213" t="s">
        <v>709</v>
      </c>
      <c r="F117" s="214" t="s">
        <v>710</v>
      </c>
      <c r="G117" s="215" t="s">
        <v>176</v>
      </c>
      <c r="H117" s="216">
        <v>0.0089999999999999993</v>
      </c>
      <c r="I117" s="217"/>
      <c r="J117" s="218">
        <f>ROUND(I117*H117,2)</f>
        <v>0</v>
      </c>
      <c r="K117" s="214" t="s">
        <v>167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267</v>
      </c>
      <c r="AT117" s="223" t="s">
        <v>151</v>
      </c>
      <c r="AU117" s="223" t="s">
        <v>84</v>
      </c>
      <c r="AY117" s="17" t="s">
        <v>149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82</v>
      </c>
      <c r="BK117" s="224">
        <f>ROUND(I117*H117,2)</f>
        <v>0</v>
      </c>
      <c r="BL117" s="17" t="s">
        <v>267</v>
      </c>
      <c r="BM117" s="223" t="s">
        <v>711</v>
      </c>
    </row>
    <row r="118" s="2" customFormat="1">
      <c r="A118" s="38"/>
      <c r="B118" s="39"/>
      <c r="C118" s="40"/>
      <c r="D118" s="227" t="s">
        <v>169</v>
      </c>
      <c r="E118" s="40"/>
      <c r="F118" s="237" t="s">
        <v>712</v>
      </c>
      <c r="G118" s="40"/>
      <c r="H118" s="40"/>
      <c r="I118" s="238"/>
      <c r="J118" s="40"/>
      <c r="K118" s="40"/>
      <c r="L118" s="44"/>
      <c r="M118" s="239"/>
      <c r="N118" s="24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84</v>
      </c>
    </row>
    <row r="119" s="2" customFormat="1">
      <c r="A119" s="38"/>
      <c r="B119" s="39"/>
      <c r="C119" s="40"/>
      <c r="D119" s="241" t="s">
        <v>171</v>
      </c>
      <c r="E119" s="40"/>
      <c r="F119" s="242" t="s">
        <v>713</v>
      </c>
      <c r="G119" s="40"/>
      <c r="H119" s="40"/>
      <c r="I119" s="238"/>
      <c r="J119" s="40"/>
      <c r="K119" s="40"/>
      <c r="L119" s="44"/>
      <c r="M119" s="239"/>
      <c r="N119" s="240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171</v>
      </c>
      <c r="AU119" s="17" t="s">
        <v>84</v>
      </c>
    </row>
    <row r="120" s="12" customFormat="1" ht="22.8" customHeight="1">
      <c r="A120" s="12"/>
      <c r="B120" s="196"/>
      <c r="C120" s="197"/>
      <c r="D120" s="198" t="s">
        <v>73</v>
      </c>
      <c r="E120" s="210" t="s">
        <v>714</v>
      </c>
      <c r="F120" s="210" t="s">
        <v>715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SUM(P121:P129)</f>
        <v>0</v>
      </c>
      <c r="Q120" s="204"/>
      <c r="R120" s="205">
        <f>SUM(R121:R129)</f>
        <v>0.0015900000000000001</v>
      </c>
      <c r="S120" s="204"/>
      <c r="T120" s="206">
        <f>SUM(T121:T129)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84</v>
      </c>
      <c r="AT120" s="208" t="s">
        <v>73</v>
      </c>
      <c r="AU120" s="208" t="s">
        <v>82</v>
      </c>
      <c r="AY120" s="207" t="s">
        <v>149</v>
      </c>
      <c r="BK120" s="209">
        <f>SUM(BK121:BK129)</f>
        <v>0</v>
      </c>
    </row>
    <row r="121" s="2" customFormat="1" ht="33" customHeight="1">
      <c r="A121" s="38"/>
      <c r="B121" s="39"/>
      <c r="C121" s="212" t="s">
        <v>8</v>
      </c>
      <c r="D121" s="212" t="s">
        <v>151</v>
      </c>
      <c r="E121" s="213" t="s">
        <v>716</v>
      </c>
      <c r="F121" s="214" t="s">
        <v>717</v>
      </c>
      <c r="G121" s="215" t="s">
        <v>368</v>
      </c>
      <c r="H121" s="216">
        <v>1</v>
      </c>
      <c r="I121" s="217"/>
      <c r="J121" s="218">
        <f>ROUND(I121*H121,2)</f>
        <v>0</v>
      </c>
      <c r="K121" s="214" t="s">
        <v>19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0.00038000000000000002</v>
      </c>
      <c r="R121" s="221">
        <f>Q121*H121</f>
        <v>0.00038000000000000002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267</v>
      </c>
      <c r="AT121" s="223" t="s">
        <v>151</v>
      </c>
      <c r="AU121" s="223" t="s">
        <v>84</v>
      </c>
      <c r="AY121" s="17" t="s">
        <v>149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82</v>
      </c>
      <c r="BK121" s="224">
        <f>ROUND(I121*H121,2)</f>
        <v>0</v>
      </c>
      <c r="BL121" s="17" t="s">
        <v>267</v>
      </c>
      <c r="BM121" s="223" t="s">
        <v>718</v>
      </c>
    </row>
    <row r="122" s="2" customFormat="1">
      <c r="A122" s="38"/>
      <c r="B122" s="39"/>
      <c r="C122" s="40"/>
      <c r="D122" s="227" t="s">
        <v>169</v>
      </c>
      <c r="E122" s="40"/>
      <c r="F122" s="237" t="s">
        <v>719</v>
      </c>
      <c r="G122" s="40"/>
      <c r="H122" s="40"/>
      <c r="I122" s="238"/>
      <c r="J122" s="40"/>
      <c r="K122" s="40"/>
      <c r="L122" s="44"/>
      <c r="M122" s="239"/>
      <c r="N122" s="240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84</v>
      </c>
    </row>
    <row r="123" s="2" customFormat="1" ht="24.15" customHeight="1">
      <c r="A123" s="38"/>
      <c r="B123" s="39"/>
      <c r="C123" s="212" t="s">
        <v>267</v>
      </c>
      <c r="D123" s="212" t="s">
        <v>151</v>
      </c>
      <c r="E123" s="213" t="s">
        <v>720</v>
      </c>
      <c r="F123" s="214" t="s">
        <v>721</v>
      </c>
      <c r="G123" s="215" t="s">
        <v>368</v>
      </c>
      <c r="H123" s="216">
        <v>1</v>
      </c>
      <c r="I123" s="217"/>
      <c r="J123" s="218">
        <f>ROUND(I123*H123,2)</f>
        <v>0</v>
      </c>
      <c r="K123" s="214" t="s">
        <v>19</v>
      </c>
      <c r="L123" s="44"/>
      <c r="M123" s="219" t="s">
        <v>19</v>
      </c>
      <c r="N123" s="220" t="s">
        <v>45</v>
      </c>
      <c r="O123" s="84"/>
      <c r="P123" s="221">
        <f>O123*H123</f>
        <v>0</v>
      </c>
      <c r="Q123" s="221">
        <v>0.00046999999999999999</v>
      </c>
      <c r="R123" s="221">
        <f>Q123*H123</f>
        <v>0.00046999999999999999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267</v>
      </c>
      <c r="AT123" s="223" t="s">
        <v>151</v>
      </c>
      <c r="AU123" s="223" t="s">
        <v>84</v>
      </c>
      <c r="AY123" s="17" t="s">
        <v>149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82</v>
      </c>
      <c r="BK123" s="224">
        <f>ROUND(I123*H123,2)</f>
        <v>0</v>
      </c>
      <c r="BL123" s="17" t="s">
        <v>267</v>
      </c>
      <c r="BM123" s="223" t="s">
        <v>722</v>
      </c>
    </row>
    <row r="124" s="2" customFormat="1">
      <c r="A124" s="38"/>
      <c r="B124" s="39"/>
      <c r="C124" s="40"/>
      <c r="D124" s="227" t="s">
        <v>169</v>
      </c>
      <c r="E124" s="40"/>
      <c r="F124" s="237" t="s">
        <v>723</v>
      </c>
      <c r="G124" s="40"/>
      <c r="H124" s="40"/>
      <c r="I124" s="238"/>
      <c r="J124" s="40"/>
      <c r="K124" s="40"/>
      <c r="L124" s="44"/>
      <c r="M124" s="239"/>
      <c r="N124" s="240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84</v>
      </c>
    </row>
    <row r="125" s="2" customFormat="1" ht="24.15" customHeight="1">
      <c r="A125" s="38"/>
      <c r="B125" s="39"/>
      <c r="C125" s="212" t="s">
        <v>274</v>
      </c>
      <c r="D125" s="212" t="s">
        <v>151</v>
      </c>
      <c r="E125" s="213" t="s">
        <v>724</v>
      </c>
      <c r="F125" s="214" t="s">
        <v>725</v>
      </c>
      <c r="G125" s="215" t="s">
        <v>690</v>
      </c>
      <c r="H125" s="216">
        <v>2</v>
      </c>
      <c r="I125" s="217"/>
      <c r="J125" s="218">
        <f>ROUND(I125*H125,2)</f>
        <v>0</v>
      </c>
      <c r="K125" s="214" t="s">
        <v>19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0.00036999999999999999</v>
      </c>
      <c r="R125" s="221">
        <f>Q125*H125</f>
        <v>0.00073999999999999999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267</v>
      </c>
      <c r="AT125" s="223" t="s">
        <v>151</v>
      </c>
      <c r="AU125" s="223" t="s">
        <v>84</v>
      </c>
      <c r="AY125" s="17" t="s">
        <v>149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82</v>
      </c>
      <c r="BK125" s="224">
        <f>ROUND(I125*H125,2)</f>
        <v>0</v>
      </c>
      <c r="BL125" s="17" t="s">
        <v>267</v>
      </c>
      <c r="BM125" s="223" t="s">
        <v>726</v>
      </c>
    </row>
    <row r="126" s="2" customFormat="1">
      <c r="A126" s="38"/>
      <c r="B126" s="39"/>
      <c r="C126" s="40"/>
      <c r="D126" s="227" t="s">
        <v>169</v>
      </c>
      <c r="E126" s="40"/>
      <c r="F126" s="237" t="s">
        <v>725</v>
      </c>
      <c r="G126" s="40"/>
      <c r="H126" s="40"/>
      <c r="I126" s="238"/>
      <c r="J126" s="40"/>
      <c r="K126" s="40"/>
      <c r="L126" s="44"/>
      <c r="M126" s="239"/>
      <c r="N126" s="240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169</v>
      </c>
      <c r="AU126" s="17" t="s">
        <v>84</v>
      </c>
    </row>
    <row r="127" s="2" customFormat="1" ht="24.15" customHeight="1">
      <c r="A127" s="38"/>
      <c r="B127" s="39"/>
      <c r="C127" s="212" t="s">
        <v>281</v>
      </c>
      <c r="D127" s="212" t="s">
        <v>151</v>
      </c>
      <c r="E127" s="213" t="s">
        <v>727</v>
      </c>
      <c r="F127" s="214" t="s">
        <v>728</v>
      </c>
      <c r="G127" s="215" t="s">
        <v>176</v>
      </c>
      <c r="H127" s="216">
        <v>0.002</v>
      </c>
      <c r="I127" s="217"/>
      <c r="J127" s="218">
        <f>ROUND(I127*H127,2)</f>
        <v>0</v>
      </c>
      <c r="K127" s="214" t="s">
        <v>167</v>
      </c>
      <c r="L127" s="44"/>
      <c r="M127" s="219" t="s">
        <v>19</v>
      </c>
      <c r="N127" s="220" t="s">
        <v>45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267</v>
      </c>
      <c r="AT127" s="223" t="s">
        <v>151</v>
      </c>
      <c r="AU127" s="223" t="s">
        <v>84</v>
      </c>
      <c r="AY127" s="17" t="s">
        <v>149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82</v>
      </c>
      <c r="BK127" s="224">
        <f>ROUND(I127*H127,2)</f>
        <v>0</v>
      </c>
      <c r="BL127" s="17" t="s">
        <v>267</v>
      </c>
      <c r="BM127" s="223" t="s">
        <v>729</v>
      </c>
    </row>
    <row r="128" s="2" customFormat="1">
      <c r="A128" s="38"/>
      <c r="B128" s="39"/>
      <c r="C128" s="40"/>
      <c r="D128" s="227" t="s">
        <v>169</v>
      </c>
      <c r="E128" s="40"/>
      <c r="F128" s="237" t="s">
        <v>730</v>
      </c>
      <c r="G128" s="40"/>
      <c r="H128" s="40"/>
      <c r="I128" s="238"/>
      <c r="J128" s="40"/>
      <c r="K128" s="40"/>
      <c r="L128" s="44"/>
      <c r="M128" s="239"/>
      <c r="N128" s="240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84</v>
      </c>
    </row>
    <row r="129" s="2" customFormat="1">
      <c r="A129" s="38"/>
      <c r="B129" s="39"/>
      <c r="C129" s="40"/>
      <c r="D129" s="241" t="s">
        <v>171</v>
      </c>
      <c r="E129" s="40"/>
      <c r="F129" s="242" t="s">
        <v>731</v>
      </c>
      <c r="G129" s="40"/>
      <c r="H129" s="40"/>
      <c r="I129" s="238"/>
      <c r="J129" s="40"/>
      <c r="K129" s="40"/>
      <c r="L129" s="44"/>
      <c r="M129" s="264"/>
      <c r="N129" s="265"/>
      <c r="O129" s="266"/>
      <c r="P129" s="266"/>
      <c r="Q129" s="266"/>
      <c r="R129" s="266"/>
      <c r="S129" s="266"/>
      <c r="T129" s="267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171</v>
      </c>
      <c r="AU129" s="17" t="s">
        <v>84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n7RerjCXnwxhlbetOd1Swp/VONL19EVKIC1RnNbW4XyLHKztHWUT4P1TSK+poZxNrwki+lnugR0ShraiNQcW9A==" hashValue="//fG5UQNg8FxKQc0mCmIDas1WPMDu8RkwqVWKPYhbhLraEWRerMVLOQWfcWhBB+7exIkIdQ/eeQ+O9l/kQq1IQ==" algorithmName="SHA-512" password="CC35"/>
  <autoFilter ref="C87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119" r:id="rId1" display="https://podminky.urs.cz/item/CS_URS_2022_01/998721101"/>
    <hyperlink ref="F129" r:id="rId2" display="https://podminky.urs.cz/item/CS_URS_2022_01/998725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113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jednacího sálu Rady Pardubického kraje</v>
      </c>
      <c r="F7" s="142"/>
      <c r="G7" s="142"/>
      <c r="H7" s="142"/>
      <c r="L7" s="20"/>
    </row>
    <row r="8" s="1" customFormat="1" ht="12" customHeight="1">
      <c r="B8" s="20"/>
      <c r="D8" s="142" t="s">
        <v>114</v>
      </c>
      <c r="L8" s="20"/>
    </row>
    <row r="9" s="2" customFormat="1" ht="16.5" customHeight="1">
      <c r="A9" s="38"/>
      <c r="B9" s="44"/>
      <c r="C9" s="38"/>
      <c r="D9" s="38"/>
      <c r="E9" s="143" t="s">
        <v>669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670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732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14. 11. 2022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26</v>
      </c>
      <c r="J22" s="133" t="s">
        <v>33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39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ROUND((SUM(BE87:BE125)),  2)</f>
        <v>0</v>
      </c>
      <c r="G35" s="38"/>
      <c r="H35" s="38"/>
      <c r="I35" s="157">
        <v>0.20999999999999999</v>
      </c>
      <c r="J35" s="156">
        <f>ROUND(((SUM(BE87:BE125))*I35),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ROUND((SUM(BF87:BF125)),  2)</f>
        <v>0</v>
      </c>
      <c r="G36" s="38"/>
      <c r="H36" s="38"/>
      <c r="I36" s="157">
        <v>0.14999999999999999</v>
      </c>
      <c r="J36" s="156">
        <f>ROUND(((SUM(BF87:BF125))*I36),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ROUND((SUM(BG87:BG125)),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ROUND((SUM(BH87:BH125)),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ROUND((SUM(BI87:BI125)),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Rekonstrukce jednacího sálu Rady Pardubického kraje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114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669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670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cb - Vnitřní vodovod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Komenského nám. 125, Klášterní 124, Pardubice</v>
      </c>
      <c r="G56" s="40"/>
      <c r="H56" s="40"/>
      <c r="I56" s="32" t="s">
        <v>23</v>
      </c>
      <c r="J56" s="72" t="str">
        <f>IF(J14="","",J14)</f>
        <v>14. 11. 2022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40.05" customHeight="1">
      <c r="A58" s="38"/>
      <c r="B58" s="39"/>
      <c r="C58" s="32" t="s">
        <v>25</v>
      </c>
      <c r="D58" s="40"/>
      <c r="E58" s="40"/>
      <c r="F58" s="27" t="str">
        <f>E17</f>
        <v>Pardubický kraj</v>
      </c>
      <c r="G58" s="40"/>
      <c r="H58" s="40"/>
      <c r="I58" s="32" t="s">
        <v>32</v>
      </c>
      <c r="J58" s="36" t="str">
        <f>E23</f>
        <v>ADAM PRVNÍ spol. s r.o., architektonický ateliér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117</v>
      </c>
      <c r="D61" s="171"/>
      <c r="E61" s="171"/>
      <c r="F61" s="171"/>
      <c r="G61" s="171"/>
      <c r="H61" s="171"/>
      <c r="I61" s="171"/>
      <c r="J61" s="172" t="s">
        <v>118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74"/>
      <c r="C64" s="175"/>
      <c r="D64" s="176" t="s">
        <v>127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733</v>
      </c>
      <c r="E65" s="182"/>
      <c r="F65" s="182"/>
      <c r="G65" s="182"/>
      <c r="H65" s="182"/>
      <c r="I65" s="182"/>
      <c r="J65" s="183">
        <f>J89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134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Rekonstrukce jednacího sálu Rady Pardubického kraje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114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669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670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cb - Vnitřní vodovod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Komenského nám. 125, Klášterní 124, Pardubice</v>
      </c>
      <c r="G81" s="40"/>
      <c r="H81" s="40"/>
      <c r="I81" s="32" t="s">
        <v>23</v>
      </c>
      <c r="J81" s="72" t="str">
        <f>IF(J14="","",J14)</f>
        <v>14. 11. 2022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40.05" customHeight="1">
      <c r="A83" s="38"/>
      <c r="B83" s="39"/>
      <c r="C83" s="32" t="s">
        <v>25</v>
      </c>
      <c r="D83" s="40"/>
      <c r="E83" s="40"/>
      <c r="F83" s="27" t="str">
        <f>E17</f>
        <v>Pardubický kraj</v>
      </c>
      <c r="G83" s="40"/>
      <c r="H83" s="40"/>
      <c r="I83" s="32" t="s">
        <v>32</v>
      </c>
      <c r="J83" s="36" t="str">
        <f>E23</f>
        <v>ADAM PRVNÍ spol. s r.o., architektonický ateliér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30</v>
      </c>
      <c r="D84" s="40"/>
      <c r="E84" s="40"/>
      <c r="F84" s="27" t="str">
        <f>IF(E20="","",E20)</f>
        <v>Vyplň údaj</v>
      </c>
      <c r="G84" s="40"/>
      <c r="H84" s="40"/>
      <c r="I84" s="32" t="s">
        <v>36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135</v>
      </c>
      <c r="D86" s="188" t="s">
        <v>59</v>
      </c>
      <c r="E86" s="188" t="s">
        <v>55</v>
      </c>
      <c r="F86" s="188" t="s">
        <v>56</v>
      </c>
      <c r="G86" s="188" t="s">
        <v>136</v>
      </c>
      <c r="H86" s="188" t="s">
        <v>137</v>
      </c>
      <c r="I86" s="188" t="s">
        <v>138</v>
      </c>
      <c r="J86" s="188" t="s">
        <v>118</v>
      </c>
      <c r="K86" s="189" t="s">
        <v>139</v>
      </c>
      <c r="L86" s="190"/>
      <c r="M86" s="92" t="s">
        <v>19</v>
      </c>
      <c r="N86" s="93" t="s">
        <v>44</v>
      </c>
      <c r="O86" s="93" t="s">
        <v>140</v>
      </c>
      <c r="P86" s="93" t="s">
        <v>141</v>
      </c>
      <c r="Q86" s="93" t="s">
        <v>142</v>
      </c>
      <c r="R86" s="93" t="s">
        <v>143</v>
      </c>
      <c r="S86" s="93" t="s">
        <v>144</v>
      </c>
      <c r="T86" s="94" t="s">
        <v>145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146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0.017140000000000002</v>
      </c>
      <c r="S87" s="96"/>
      <c r="T87" s="194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119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73</v>
      </c>
      <c r="E88" s="199" t="s">
        <v>342</v>
      </c>
      <c r="F88" s="199" t="s">
        <v>343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0.017140000000000002</v>
      </c>
      <c r="S88" s="204"/>
      <c r="T88" s="206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84</v>
      </c>
      <c r="AT88" s="208" t="s">
        <v>73</v>
      </c>
      <c r="AU88" s="208" t="s">
        <v>74</v>
      </c>
      <c r="AY88" s="207" t="s">
        <v>149</v>
      </c>
      <c r="BK88" s="209">
        <f>BK89</f>
        <v>0</v>
      </c>
    </row>
    <row r="89" s="12" customFormat="1" ht="22.8" customHeight="1">
      <c r="A89" s="12"/>
      <c r="B89" s="196"/>
      <c r="C89" s="197"/>
      <c r="D89" s="198" t="s">
        <v>73</v>
      </c>
      <c r="E89" s="210" t="s">
        <v>734</v>
      </c>
      <c r="F89" s="210" t="s">
        <v>735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SUM(P90:P125)</f>
        <v>0</v>
      </c>
      <c r="Q89" s="204"/>
      <c r="R89" s="205">
        <f>SUM(R90:R125)</f>
        <v>0.017140000000000002</v>
      </c>
      <c r="S89" s="204"/>
      <c r="T89" s="206">
        <f>SUM(T90:T125)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84</v>
      </c>
      <c r="AT89" s="208" t="s">
        <v>73</v>
      </c>
      <c r="AU89" s="208" t="s">
        <v>82</v>
      </c>
      <c r="AY89" s="207" t="s">
        <v>149</v>
      </c>
      <c r="BK89" s="209">
        <f>SUM(BK90:BK125)</f>
        <v>0</v>
      </c>
    </row>
    <row r="90" s="2" customFormat="1" ht="24.15" customHeight="1">
      <c r="A90" s="38"/>
      <c r="B90" s="39"/>
      <c r="C90" s="212" t="s">
        <v>82</v>
      </c>
      <c r="D90" s="212" t="s">
        <v>151</v>
      </c>
      <c r="E90" s="213" t="s">
        <v>736</v>
      </c>
      <c r="F90" s="214" t="s">
        <v>737</v>
      </c>
      <c r="G90" s="215" t="s">
        <v>270</v>
      </c>
      <c r="H90" s="216">
        <v>18</v>
      </c>
      <c r="I90" s="217"/>
      <c r="J90" s="218">
        <f>ROUND(I90*H90,2)</f>
        <v>0</v>
      </c>
      <c r="K90" s="214" t="s">
        <v>167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0.00084000000000000003</v>
      </c>
      <c r="R90" s="221">
        <f>Q90*H90</f>
        <v>0.015120000000000002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267</v>
      </c>
      <c r="AT90" s="223" t="s">
        <v>151</v>
      </c>
      <c r="AU90" s="223" t="s">
        <v>84</v>
      </c>
      <c r="AY90" s="17" t="s">
        <v>149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82</v>
      </c>
      <c r="BK90" s="224">
        <f>ROUND(I90*H90,2)</f>
        <v>0</v>
      </c>
      <c r="BL90" s="17" t="s">
        <v>267</v>
      </c>
      <c r="BM90" s="223" t="s">
        <v>738</v>
      </c>
    </row>
    <row r="91" s="2" customFormat="1">
      <c r="A91" s="38"/>
      <c r="B91" s="39"/>
      <c r="C91" s="40"/>
      <c r="D91" s="227" t="s">
        <v>169</v>
      </c>
      <c r="E91" s="40"/>
      <c r="F91" s="237" t="s">
        <v>739</v>
      </c>
      <c r="G91" s="40"/>
      <c r="H91" s="40"/>
      <c r="I91" s="238"/>
      <c r="J91" s="40"/>
      <c r="K91" s="40"/>
      <c r="L91" s="44"/>
      <c r="M91" s="239"/>
      <c r="N91" s="240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84</v>
      </c>
    </row>
    <row r="92" s="2" customFormat="1">
      <c r="A92" s="38"/>
      <c r="B92" s="39"/>
      <c r="C92" s="40"/>
      <c r="D92" s="241" t="s">
        <v>171</v>
      </c>
      <c r="E92" s="40"/>
      <c r="F92" s="242" t="s">
        <v>740</v>
      </c>
      <c r="G92" s="40"/>
      <c r="H92" s="40"/>
      <c r="I92" s="238"/>
      <c r="J92" s="40"/>
      <c r="K92" s="40"/>
      <c r="L92" s="44"/>
      <c r="M92" s="239"/>
      <c r="N92" s="240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171</v>
      </c>
      <c r="AU92" s="17" t="s">
        <v>84</v>
      </c>
    </row>
    <row r="93" s="2" customFormat="1" ht="37.8" customHeight="1">
      <c r="A93" s="38"/>
      <c r="B93" s="39"/>
      <c r="C93" s="212" t="s">
        <v>84</v>
      </c>
      <c r="D93" s="212" t="s">
        <v>151</v>
      </c>
      <c r="E93" s="213" t="s">
        <v>741</v>
      </c>
      <c r="F93" s="214" t="s">
        <v>742</v>
      </c>
      <c r="G93" s="215" t="s">
        <v>270</v>
      </c>
      <c r="H93" s="216">
        <v>18</v>
      </c>
      <c r="I93" s="217"/>
      <c r="J93" s="218">
        <f>ROUND(I93*H93,2)</f>
        <v>0</v>
      </c>
      <c r="K93" s="214" t="s">
        <v>167</v>
      </c>
      <c r="L93" s="44"/>
      <c r="M93" s="219" t="s">
        <v>19</v>
      </c>
      <c r="N93" s="220" t="s">
        <v>45</v>
      </c>
      <c r="O93" s="84"/>
      <c r="P93" s="221">
        <f>O93*H93</f>
        <v>0</v>
      </c>
      <c r="Q93" s="221">
        <v>5.0000000000000002E-05</v>
      </c>
      <c r="R93" s="221">
        <f>Q93*H93</f>
        <v>0.00090000000000000008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267</v>
      </c>
      <c r="AT93" s="223" t="s">
        <v>151</v>
      </c>
      <c r="AU93" s="223" t="s">
        <v>84</v>
      </c>
      <c r="AY93" s="17" t="s">
        <v>149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82</v>
      </c>
      <c r="BK93" s="224">
        <f>ROUND(I93*H93,2)</f>
        <v>0</v>
      </c>
      <c r="BL93" s="17" t="s">
        <v>267</v>
      </c>
      <c r="BM93" s="223" t="s">
        <v>743</v>
      </c>
    </row>
    <row r="94" s="2" customFormat="1">
      <c r="A94" s="38"/>
      <c r="B94" s="39"/>
      <c r="C94" s="40"/>
      <c r="D94" s="227" t="s">
        <v>169</v>
      </c>
      <c r="E94" s="40"/>
      <c r="F94" s="237" t="s">
        <v>744</v>
      </c>
      <c r="G94" s="40"/>
      <c r="H94" s="40"/>
      <c r="I94" s="238"/>
      <c r="J94" s="40"/>
      <c r="K94" s="40"/>
      <c r="L94" s="44"/>
      <c r="M94" s="239"/>
      <c r="N94" s="240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84</v>
      </c>
    </row>
    <row r="95" s="2" customFormat="1">
      <c r="A95" s="38"/>
      <c r="B95" s="39"/>
      <c r="C95" s="40"/>
      <c r="D95" s="241" t="s">
        <v>171</v>
      </c>
      <c r="E95" s="40"/>
      <c r="F95" s="242" t="s">
        <v>745</v>
      </c>
      <c r="G95" s="40"/>
      <c r="H95" s="40"/>
      <c r="I95" s="238"/>
      <c r="J95" s="40"/>
      <c r="K95" s="40"/>
      <c r="L95" s="44"/>
      <c r="M95" s="239"/>
      <c r="N95" s="24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171</v>
      </c>
      <c r="AU95" s="17" t="s">
        <v>84</v>
      </c>
    </row>
    <row r="96" s="2" customFormat="1" ht="24.15" customHeight="1">
      <c r="A96" s="38"/>
      <c r="B96" s="39"/>
      <c r="C96" s="212" t="s">
        <v>163</v>
      </c>
      <c r="D96" s="212" t="s">
        <v>151</v>
      </c>
      <c r="E96" s="213" t="s">
        <v>746</v>
      </c>
      <c r="F96" s="214" t="s">
        <v>747</v>
      </c>
      <c r="G96" s="215" t="s">
        <v>368</v>
      </c>
      <c r="H96" s="216">
        <v>3</v>
      </c>
      <c r="I96" s="217"/>
      <c r="J96" s="218">
        <f>ROUND(I96*H96,2)</f>
        <v>0</v>
      </c>
      <c r="K96" s="214" t="s">
        <v>167</v>
      </c>
      <c r="L96" s="44"/>
      <c r="M96" s="219" t="s">
        <v>19</v>
      </c>
      <c r="N96" s="220" t="s">
        <v>45</v>
      </c>
      <c r="O96" s="84"/>
      <c r="P96" s="221">
        <f>O96*H96</f>
        <v>0</v>
      </c>
      <c r="Q96" s="221">
        <v>0.00027</v>
      </c>
      <c r="R96" s="221">
        <f>Q96*H96</f>
        <v>0.00080999999999999996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267</v>
      </c>
      <c r="AT96" s="223" t="s">
        <v>151</v>
      </c>
      <c r="AU96" s="223" t="s">
        <v>84</v>
      </c>
      <c r="AY96" s="17" t="s">
        <v>149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82</v>
      </c>
      <c r="BK96" s="224">
        <f>ROUND(I96*H96,2)</f>
        <v>0</v>
      </c>
      <c r="BL96" s="17" t="s">
        <v>267</v>
      </c>
      <c r="BM96" s="223" t="s">
        <v>748</v>
      </c>
    </row>
    <row r="97" s="2" customFormat="1">
      <c r="A97" s="38"/>
      <c r="B97" s="39"/>
      <c r="C97" s="40"/>
      <c r="D97" s="227" t="s">
        <v>169</v>
      </c>
      <c r="E97" s="40"/>
      <c r="F97" s="237" t="s">
        <v>749</v>
      </c>
      <c r="G97" s="40"/>
      <c r="H97" s="40"/>
      <c r="I97" s="238"/>
      <c r="J97" s="40"/>
      <c r="K97" s="40"/>
      <c r="L97" s="44"/>
      <c r="M97" s="239"/>
      <c r="N97" s="24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84</v>
      </c>
    </row>
    <row r="98" s="2" customFormat="1">
      <c r="A98" s="38"/>
      <c r="B98" s="39"/>
      <c r="C98" s="40"/>
      <c r="D98" s="241" t="s">
        <v>171</v>
      </c>
      <c r="E98" s="40"/>
      <c r="F98" s="242" t="s">
        <v>750</v>
      </c>
      <c r="G98" s="40"/>
      <c r="H98" s="40"/>
      <c r="I98" s="238"/>
      <c r="J98" s="40"/>
      <c r="K98" s="40"/>
      <c r="L98" s="44"/>
      <c r="M98" s="239"/>
      <c r="N98" s="24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171</v>
      </c>
      <c r="AU98" s="17" t="s">
        <v>84</v>
      </c>
    </row>
    <row r="99" s="2" customFormat="1" ht="16.5" customHeight="1">
      <c r="A99" s="38"/>
      <c r="B99" s="39"/>
      <c r="C99" s="212" t="s">
        <v>155</v>
      </c>
      <c r="D99" s="212" t="s">
        <v>151</v>
      </c>
      <c r="E99" s="213" t="s">
        <v>751</v>
      </c>
      <c r="F99" s="214" t="s">
        <v>752</v>
      </c>
      <c r="G99" s="215" t="s">
        <v>368</v>
      </c>
      <c r="H99" s="216">
        <v>1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45</v>
      </c>
      <c r="O99" s="84"/>
      <c r="P99" s="221">
        <f>O99*H99</f>
        <v>0</v>
      </c>
      <c r="Q99" s="221">
        <v>0.00031</v>
      </c>
      <c r="R99" s="221">
        <f>Q99*H99</f>
        <v>0.00031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267</v>
      </c>
      <c r="AT99" s="223" t="s">
        <v>151</v>
      </c>
      <c r="AU99" s="223" t="s">
        <v>84</v>
      </c>
      <c r="AY99" s="17" t="s">
        <v>149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82</v>
      </c>
      <c r="BK99" s="224">
        <f>ROUND(I99*H99,2)</f>
        <v>0</v>
      </c>
      <c r="BL99" s="17" t="s">
        <v>267</v>
      </c>
      <c r="BM99" s="223" t="s">
        <v>753</v>
      </c>
    </row>
    <row r="100" s="2" customFormat="1">
      <c r="A100" s="38"/>
      <c r="B100" s="39"/>
      <c r="C100" s="40"/>
      <c r="D100" s="227" t="s">
        <v>169</v>
      </c>
      <c r="E100" s="40"/>
      <c r="F100" s="237" t="s">
        <v>752</v>
      </c>
      <c r="G100" s="40"/>
      <c r="H100" s="40"/>
      <c r="I100" s="238"/>
      <c r="J100" s="40"/>
      <c r="K100" s="40"/>
      <c r="L100" s="44"/>
      <c r="M100" s="239"/>
      <c r="N100" s="240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169</v>
      </c>
      <c r="AU100" s="17" t="s">
        <v>84</v>
      </c>
    </row>
    <row r="101" s="2" customFormat="1" ht="16.5" customHeight="1">
      <c r="A101" s="38"/>
      <c r="B101" s="39"/>
      <c r="C101" s="212" t="s">
        <v>183</v>
      </c>
      <c r="D101" s="212" t="s">
        <v>151</v>
      </c>
      <c r="E101" s="213" t="s">
        <v>419</v>
      </c>
      <c r="F101" s="214" t="s">
        <v>754</v>
      </c>
      <c r="G101" s="215" t="s">
        <v>368</v>
      </c>
      <c r="H101" s="216">
        <v>2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45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267</v>
      </c>
      <c r="AT101" s="223" t="s">
        <v>151</v>
      </c>
      <c r="AU101" s="223" t="s">
        <v>84</v>
      </c>
      <c r="AY101" s="17" t="s">
        <v>149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82</v>
      </c>
      <c r="BK101" s="224">
        <f>ROUND(I101*H101,2)</f>
        <v>0</v>
      </c>
      <c r="BL101" s="17" t="s">
        <v>267</v>
      </c>
      <c r="BM101" s="223" t="s">
        <v>755</v>
      </c>
    </row>
    <row r="102" s="2" customFormat="1">
      <c r="A102" s="38"/>
      <c r="B102" s="39"/>
      <c r="C102" s="40"/>
      <c r="D102" s="227" t="s">
        <v>169</v>
      </c>
      <c r="E102" s="40"/>
      <c r="F102" s="237" t="s">
        <v>754</v>
      </c>
      <c r="G102" s="40"/>
      <c r="H102" s="40"/>
      <c r="I102" s="238"/>
      <c r="J102" s="40"/>
      <c r="K102" s="40"/>
      <c r="L102" s="44"/>
      <c r="M102" s="239"/>
      <c r="N102" s="240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84</v>
      </c>
    </row>
    <row r="103" s="2" customFormat="1" ht="16.5" customHeight="1">
      <c r="A103" s="38"/>
      <c r="B103" s="39"/>
      <c r="C103" s="212" t="s">
        <v>188</v>
      </c>
      <c r="D103" s="212" t="s">
        <v>151</v>
      </c>
      <c r="E103" s="213" t="s">
        <v>423</v>
      </c>
      <c r="F103" s="214" t="s">
        <v>756</v>
      </c>
      <c r="G103" s="215" t="s">
        <v>368</v>
      </c>
      <c r="H103" s="216">
        <v>2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45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267</v>
      </c>
      <c r="AT103" s="223" t="s">
        <v>151</v>
      </c>
      <c r="AU103" s="223" t="s">
        <v>84</v>
      </c>
      <c r="AY103" s="17" t="s">
        <v>149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82</v>
      </c>
      <c r="BK103" s="224">
        <f>ROUND(I103*H103,2)</f>
        <v>0</v>
      </c>
      <c r="BL103" s="17" t="s">
        <v>267</v>
      </c>
      <c r="BM103" s="223" t="s">
        <v>757</v>
      </c>
    </row>
    <row r="104" s="2" customFormat="1">
      <c r="A104" s="38"/>
      <c r="B104" s="39"/>
      <c r="C104" s="40"/>
      <c r="D104" s="227" t="s">
        <v>169</v>
      </c>
      <c r="E104" s="40"/>
      <c r="F104" s="237" t="s">
        <v>756</v>
      </c>
      <c r="G104" s="40"/>
      <c r="H104" s="40"/>
      <c r="I104" s="238"/>
      <c r="J104" s="40"/>
      <c r="K104" s="40"/>
      <c r="L104" s="44"/>
      <c r="M104" s="239"/>
      <c r="N104" s="240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84</v>
      </c>
    </row>
    <row r="105" s="2" customFormat="1" ht="21.75" customHeight="1">
      <c r="A105" s="38"/>
      <c r="B105" s="39"/>
      <c r="C105" s="212" t="s">
        <v>205</v>
      </c>
      <c r="D105" s="212" t="s">
        <v>151</v>
      </c>
      <c r="E105" s="213" t="s">
        <v>427</v>
      </c>
      <c r="F105" s="214" t="s">
        <v>758</v>
      </c>
      <c r="G105" s="215" t="s">
        <v>368</v>
      </c>
      <c r="H105" s="216">
        <v>2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45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267</v>
      </c>
      <c r="AT105" s="223" t="s">
        <v>151</v>
      </c>
      <c r="AU105" s="223" t="s">
        <v>84</v>
      </c>
      <c r="AY105" s="17" t="s">
        <v>149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82</v>
      </c>
      <c r="BK105" s="224">
        <f>ROUND(I105*H105,2)</f>
        <v>0</v>
      </c>
      <c r="BL105" s="17" t="s">
        <v>267</v>
      </c>
      <c r="BM105" s="223" t="s">
        <v>759</v>
      </c>
    </row>
    <row r="106" s="2" customFormat="1">
      <c r="A106" s="38"/>
      <c r="B106" s="39"/>
      <c r="C106" s="40"/>
      <c r="D106" s="227" t="s">
        <v>169</v>
      </c>
      <c r="E106" s="40"/>
      <c r="F106" s="237" t="s">
        <v>685</v>
      </c>
      <c r="G106" s="40"/>
      <c r="H106" s="40"/>
      <c r="I106" s="238"/>
      <c r="J106" s="40"/>
      <c r="K106" s="40"/>
      <c r="L106" s="44"/>
      <c r="M106" s="239"/>
      <c r="N106" s="24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84</v>
      </c>
    </row>
    <row r="107" s="2" customFormat="1" ht="24.15" customHeight="1">
      <c r="A107" s="38"/>
      <c r="B107" s="39"/>
      <c r="C107" s="212" t="s">
        <v>212</v>
      </c>
      <c r="D107" s="212" t="s">
        <v>151</v>
      </c>
      <c r="E107" s="213" t="s">
        <v>184</v>
      </c>
      <c r="F107" s="214" t="s">
        <v>760</v>
      </c>
      <c r="G107" s="215" t="s">
        <v>690</v>
      </c>
      <c r="H107" s="216">
        <v>1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45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267</v>
      </c>
      <c r="AT107" s="223" t="s">
        <v>151</v>
      </c>
      <c r="AU107" s="223" t="s">
        <v>84</v>
      </c>
      <c r="AY107" s="17" t="s">
        <v>149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82</v>
      </c>
      <c r="BK107" s="224">
        <f>ROUND(I107*H107,2)</f>
        <v>0</v>
      </c>
      <c r="BL107" s="17" t="s">
        <v>267</v>
      </c>
      <c r="BM107" s="223" t="s">
        <v>761</v>
      </c>
    </row>
    <row r="108" s="2" customFormat="1">
      <c r="A108" s="38"/>
      <c r="B108" s="39"/>
      <c r="C108" s="40"/>
      <c r="D108" s="227" t="s">
        <v>169</v>
      </c>
      <c r="E108" s="40"/>
      <c r="F108" s="237" t="s">
        <v>689</v>
      </c>
      <c r="G108" s="40"/>
      <c r="H108" s="40"/>
      <c r="I108" s="238"/>
      <c r="J108" s="40"/>
      <c r="K108" s="40"/>
      <c r="L108" s="44"/>
      <c r="M108" s="239"/>
      <c r="N108" s="240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84</v>
      </c>
    </row>
    <row r="109" s="2" customFormat="1" ht="24.15" customHeight="1">
      <c r="A109" s="38"/>
      <c r="B109" s="39"/>
      <c r="C109" s="212" t="s">
        <v>218</v>
      </c>
      <c r="D109" s="212" t="s">
        <v>151</v>
      </c>
      <c r="E109" s="213" t="s">
        <v>432</v>
      </c>
      <c r="F109" s="214" t="s">
        <v>762</v>
      </c>
      <c r="G109" s="215" t="s">
        <v>690</v>
      </c>
      <c r="H109" s="216">
        <v>1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45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267</v>
      </c>
      <c r="AT109" s="223" t="s">
        <v>151</v>
      </c>
      <c r="AU109" s="223" t="s">
        <v>84</v>
      </c>
      <c r="AY109" s="17" t="s">
        <v>149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82</v>
      </c>
      <c r="BK109" s="224">
        <f>ROUND(I109*H109,2)</f>
        <v>0</v>
      </c>
      <c r="BL109" s="17" t="s">
        <v>267</v>
      </c>
      <c r="BM109" s="223" t="s">
        <v>763</v>
      </c>
    </row>
    <row r="110" s="2" customFormat="1">
      <c r="A110" s="38"/>
      <c r="B110" s="39"/>
      <c r="C110" s="40"/>
      <c r="D110" s="227" t="s">
        <v>169</v>
      </c>
      <c r="E110" s="40"/>
      <c r="F110" s="237" t="s">
        <v>762</v>
      </c>
      <c r="G110" s="40"/>
      <c r="H110" s="40"/>
      <c r="I110" s="238"/>
      <c r="J110" s="40"/>
      <c r="K110" s="40"/>
      <c r="L110" s="44"/>
      <c r="M110" s="239"/>
      <c r="N110" s="240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84</v>
      </c>
    </row>
    <row r="111" s="2" customFormat="1" ht="24.15" customHeight="1">
      <c r="A111" s="38"/>
      <c r="B111" s="39"/>
      <c r="C111" s="212" t="s">
        <v>226</v>
      </c>
      <c r="D111" s="212" t="s">
        <v>151</v>
      </c>
      <c r="E111" s="213" t="s">
        <v>437</v>
      </c>
      <c r="F111" s="214" t="s">
        <v>764</v>
      </c>
      <c r="G111" s="215" t="s">
        <v>161</v>
      </c>
      <c r="H111" s="216">
        <v>1</v>
      </c>
      <c r="I111" s="217"/>
      <c r="J111" s="218">
        <f>ROUND(I111*H111,2)</f>
        <v>0</v>
      </c>
      <c r="K111" s="214" t="s">
        <v>19</v>
      </c>
      <c r="L111" s="44"/>
      <c r="M111" s="219" t="s">
        <v>19</v>
      </c>
      <c r="N111" s="220" t="s">
        <v>45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267</v>
      </c>
      <c r="AT111" s="223" t="s">
        <v>151</v>
      </c>
      <c r="AU111" s="223" t="s">
        <v>84</v>
      </c>
      <c r="AY111" s="17" t="s">
        <v>149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82</v>
      </c>
      <c r="BK111" s="224">
        <f>ROUND(I111*H111,2)</f>
        <v>0</v>
      </c>
      <c r="BL111" s="17" t="s">
        <v>267</v>
      </c>
      <c r="BM111" s="223" t="s">
        <v>765</v>
      </c>
    </row>
    <row r="112" s="2" customFormat="1">
      <c r="A112" s="38"/>
      <c r="B112" s="39"/>
      <c r="C112" s="40"/>
      <c r="D112" s="227" t="s">
        <v>169</v>
      </c>
      <c r="E112" s="40"/>
      <c r="F112" s="237" t="s">
        <v>696</v>
      </c>
      <c r="G112" s="40"/>
      <c r="H112" s="40"/>
      <c r="I112" s="238"/>
      <c r="J112" s="40"/>
      <c r="K112" s="40"/>
      <c r="L112" s="44"/>
      <c r="M112" s="239"/>
      <c r="N112" s="240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84</v>
      </c>
    </row>
    <row r="113" s="2" customFormat="1" ht="24.15" customHeight="1">
      <c r="A113" s="38"/>
      <c r="B113" s="39"/>
      <c r="C113" s="212" t="s">
        <v>232</v>
      </c>
      <c r="D113" s="212" t="s">
        <v>151</v>
      </c>
      <c r="E113" s="213" t="s">
        <v>441</v>
      </c>
      <c r="F113" s="214" t="s">
        <v>766</v>
      </c>
      <c r="G113" s="215" t="s">
        <v>161</v>
      </c>
      <c r="H113" s="216">
        <v>1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267</v>
      </c>
      <c r="AT113" s="223" t="s">
        <v>151</v>
      </c>
      <c r="AU113" s="223" t="s">
        <v>84</v>
      </c>
      <c r="AY113" s="17" t="s">
        <v>149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267</v>
      </c>
      <c r="BM113" s="223" t="s">
        <v>767</v>
      </c>
    </row>
    <row r="114" s="2" customFormat="1">
      <c r="A114" s="38"/>
      <c r="B114" s="39"/>
      <c r="C114" s="40"/>
      <c r="D114" s="227" t="s">
        <v>169</v>
      </c>
      <c r="E114" s="40"/>
      <c r="F114" s="237" t="s">
        <v>699</v>
      </c>
      <c r="G114" s="40"/>
      <c r="H114" s="40"/>
      <c r="I114" s="238"/>
      <c r="J114" s="40"/>
      <c r="K114" s="40"/>
      <c r="L114" s="44"/>
      <c r="M114" s="239"/>
      <c r="N114" s="24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84</v>
      </c>
    </row>
    <row r="115" s="2" customFormat="1" ht="24.15" customHeight="1">
      <c r="A115" s="38"/>
      <c r="B115" s="39"/>
      <c r="C115" s="212" t="s">
        <v>239</v>
      </c>
      <c r="D115" s="212" t="s">
        <v>151</v>
      </c>
      <c r="E115" s="213" t="s">
        <v>446</v>
      </c>
      <c r="F115" s="214" t="s">
        <v>768</v>
      </c>
      <c r="G115" s="215" t="s">
        <v>161</v>
      </c>
      <c r="H115" s="216">
        <v>2</v>
      </c>
      <c r="I115" s="217"/>
      <c r="J115" s="218">
        <f>ROUND(I115*H115,2)</f>
        <v>0</v>
      </c>
      <c r="K115" s="214" t="s">
        <v>19</v>
      </c>
      <c r="L115" s="44"/>
      <c r="M115" s="219" t="s">
        <v>19</v>
      </c>
      <c r="N115" s="220" t="s">
        <v>45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267</v>
      </c>
      <c r="AT115" s="223" t="s">
        <v>151</v>
      </c>
      <c r="AU115" s="223" t="s">
        <v>84</v>
      </c>
      <c r="AY115" s="17" t="s">
        <v>149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82</v>
      </c>
      <c r="BK115" s="224">
        <f>ROUND(I115*H115,2)</f>
        <v>0</v>
      </c>
      <c r="BL115" s="17" t="s">
        <v>267</v>
      </c>
      <c r="BM115" s="223" t="s">
        <v>769</v>
      </c>
    </row>
    <row r="116" s="2" customFormat="1">
      <c r="A116" s="38"/>
      <c r="B116" s="39"/>
      <c r="C116" s="40"/>
      <c r="D116" s="227" t="s">
        <v>169</v>
      </c>
      <c r="E116" s="40"/>
      <c r="F116" s="237" t="s">
        <v>702</v>
      </c>
      <c r="G116" s="40"/>
      <c r="H116" s="40"/>
      <c r="I116" s="238"/>
      <c r="J116" s="40"/>
      <c r="K116" s="40"/>
      <c r="L116" s="44"/>
      <c r="M116" s="239"/>
      <c r="N116" s="240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84</v>
      </c>
    </row>
    <row r="117" s="2" customFormat="1" ht="16.5" customHeight="1">
      <c r="A117" s="38"/>
      <c r="B117" s="39"/>
      <c r="C117" s="212" t="s">
        <v>245</v>
      </c>
      <c r="D117" s="212" t="s">
        <v>151</v>
      </c>
      <c r="E117" s="213" t="s">
        <v>450</v>
      </c>
      <c r="F117" s="214" t="s">
        <v>703</v>
      </c>
      <c r="G117" s="215" t="s">
        <v>161</v>
      </c>
      <c r="H117" s="216">
        <v>1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267</v>
      </c>
      <c r="AT117" s="223" t="s">
        <v>151</v>
      </c>
      <c r="AU117" s="223" t="s">
        <v>84</v>
      </c>
      <c r="AY117" s="17" t="s">
        <v>149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82</v>
      </c>
      <c r="BK117" s="224">
        <f>ROUND(I117*H117,2)</f>
        <v>0</v>
      </c>
      <c r="BL117" s="17" t="s">
        <v>267</v>
      </c>
      <c r="BM117" s="223" t="s">
        <v>770</v>
      </c>
    </row>
    <row r="118" s="2" customFormat="1">
      <c r="A118" s="38"/>
      <c r="B118" s="39"/>
      <c r="C118" s="40"/>
      <c r="D118" s="227" t="s">
        <v>169</v>
      </c>
      <c r="E118" s="40"/>
      <c r="F118" s="237" t="s">
        <v>703</v>
      </c>
      <c r="G118" s="40"/>
      <c r="H118" s="40"/>
      <c r="I118" s="238"/>
      <c r="J118" s="40"/>
      <c r="K118" s="40"/>
      <c r="L118" s="44"/>
      <c r="M118" s="239"/>
      <c r="N118" s="24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84</v>
      </c>
    </row>
    <row r="119" s="2" customFormat="1" ht="16.5" customHeight="1">
      <c r="A119" s="38"/>
      <c r="B119" s="39"/>
      <c r="C119" s="212" t="s">
        <v>253</v>
      </c>
      <c r="D119" s="212" t="s">
        <v>151</v>
      </c>
      <c r="E119" s="213" t="s">
        <v>227</v>
      </c>
      <c r="F119" s="214" t="s">
        <v>705</v>
      </c>
      <c r="G119" s="215" t="s">
        <v>161</v>
      </c>
      <c r="H119" s="216">
        <v>1</v>
      </c>
      <c r="I119" s="217"/>
      <c r="J119" s="218">
        <f>ROUND(I119*H119,2)</f>
        <v>0</v>
      </c>
      <c r="K119" s="214" t="s">
        <v>19</v>
      </c>
      <c r="L119" s="44"/>
      <c r="M119" s="219" t="s">
        <v>19</v>
      </c>
      <c r="N119" s="220" t="s">
        <v>45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267</v>
      </c>
      <c r="AT119" s="223" t="s">
        <v>151</v>
      </c>
      <c r="AU119" s="223" t="s">
        <v>84</v>
      </c>
      <c r="AY119" s="17" t="s">
        <v>149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82</v>
      </c>
      <c r="BK119" s="224">
        <f>ROUND(I119*H119,2)</f>
        <v>0</v>
      </c>
      <c r="BL119" s="17" t="s">
        <v>267</v>
      </c>
      <c r="BM119" s="223" t="s">
        <v>771</v>
      </c>
    </row>
    <row r="120" s="2" customFormat="1">
      <c r="A120" s="38"/>
      <c r="B120" s="39"/>
      <c r="C120" s="40"/>
      <c r="D120" s="227" t="s">
        <v>169</v>
      </c>
      <c r="E120" s="40"/>
      <c r="F120" s="237" t="s">
        <v>705</v>
      </c>
      <c r="G120" s="40"/>
      <c r="H120" s="40"/>
      <c r="I120" s="238"/>
      <c r="J120" s="40"/>
      <c r="K120" s="40"/>
      <c r="L120" s="44"/>
      <c r="M120" s="239"/>
      <c r="N120" s="240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169</v>
      </c>
      <c r="AU120" s="17" t="s">
        <v>84</v>
      </c>
    </row>
    <row r="121" s="2" customFormat="1" ht="16.5" customHeight="1">
      <c r="A121" s="38"/>
      <c r="B121" s="39"/>
      <c r="C121" s="212" t="s">
        <v>8</v>
      </c>
      <c r="D121" s="212" t="s">
        <v>151</v>
      </c>
      <c r="E121" s="213" t="s">
        <v>159</v>
      </c>
      <c r="F121" s="214" t="s">
        <v>772</v>
      </c>
      <c r="G121" s="215" t="s">
        <v>161</v>
      </c>
      <c r="H121" s="216">
        <v>1</v>
      </c>
      <c r="I121" s="217"/>
      <c r="J121" s="218">
        <f>ROUND(I121*H121,2)</f>
        <v>0</v>
      </c>
      <c r="K121" s="214" t="s">
        <v>19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267</v>
      </c>
      <c r="AT121" s="223" t="s">
        <v>151</v>
      </c>
      <c r="AU121" s="223" t="s">
        <v>84</v>
      </c>
      <c r="AY121" s="17" t="s">
        <v>149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82</v>
      </c>
      <c r="BK121" s="224">
        <f>ROUND(I121*H121,2)</f>
        <v>0</v>
      </c>
      <c r="BL121" s="17" t="s">
        <v>267</v>
      </c>
      <c r="BM121" s="223" t="s">
        <v>773</v>
      </c>
    </row>
    <row r="122" s="2" customFormat="1">
      <c r="A122" s="38"/>
      <c r="B122" s="39"/>
      <c r="C122" s="40"/>
      <c r="D122" s="227" t="s">
        <v>169</v>
      </c>
      <c r="E122" s="40"/>
      <c r="F122" s="237" t="s">
        <v>707</v>
      </c>
      <c r="G122" s="40"/>
      <c r="H122" s="40"/>
      <c r="I122" s="238"/>
      <c r="J122" s="40"/>
      <c r="K122" s="40"/>
      <c r="L122" s="44"/>
      <c r="M122" s="239"/>
      <c r="N122" s="240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84</v>
      </c>
    </row>
    <row r="123" s="2" customFormat="1" ht="24.15" customHeight="1">
      <c r="A123" s="38"/>
      <c r="B123" s="39"/>
      <c r="C123" s="212" t="s">
        <v>267</v>
      </c>
      <c r="D123" s="212" t="s">
        <v>151</v>
      </c>
      <c r="E123" s="213" t="s">
        <v>774</v>
      </c>
      <c r="F123" s="214" t="s">
        <v>775</v>
      </c>
      <c r="G123" s="215" t="s">
        <v>176</v>
      </c>
      <c r="H123" s="216">
        <v>0.017000000000000001</v>
      </c>
      <c r="I123" s="217"/>
      <c r="J123" s="218">
        <f>ROUND(I123*H123,2)</f>
        <v>0</v>
      </c>
      <c r="K123" s="214" t="s">
        <v>167</v>
      </c>
      <c r="L123" s="44"/>
      <c r="M123" s="219" t="s">
        <v>19</v>
      </c>
      <c r="N123" s="220" t="s">
        <v>45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267</v>
      </c>
      <c r="AT123" s="223" t="s">
        <v>151</v>
      </c>
      <c r="AU123" s="223" t="s">
        <v>84</v>
      </c>
      <c r="AY123" s="17" t="s">
        <v>149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82</v>
      </c>
      <c r="BK123" s="224">
        <f>ROUND(I123*H123,2)</f>
        <v>0</v>
      </c>
      <c r="BL123" s="17" t="s">
        <v>267</v>
      </c>
      <c r="BM123" s="223" t="s">
        <v>776</v>
      </c>
    </row>
    <row r="124" s="2" customFormat="1">
      <c r="A124" s="38"/>
      <c r="B124" s="39"/>
      <c r="C124" s="40"/>
      <c r="D124" s="227" t="s">
        <v>169</v>
      </c>
      <c r="E124" s="40"/>
      <c r="F124" s="237" t="s">
        <v>777</v>
      </c>
      <c r="G124" s="40"/>
      <c r="H124" s="40"/>
      <c r="I124" s="238"/>
      <c r="J124" s="40"/>
      <c r="K124" s="40"/>
      <c r="L124" s="44"/>
      <c r="M124" s="239"/>
      <c r="N124" s="240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84</v>
      </c>
    </row>
    <row r="125" s="2" customFormat="1">
      <c r="A125" s="38"/>
      <c r="B125" s="39"/>
      <c r="C125" s="40"/>
      <c r="D125" s="241" t="s">
        <v>171</v>
      </c>
      <c r="E125" s="40"/>
      <c r="F125" s="242" t="s">
        <v>778</v>
      </c>
      <c r="G125" s="40"/>
      <c r="H125" s="40"/>
      <c r="I125" s="238"/>
      <c r="J125" s="40"/>
      <c r="K125" s="40"/>
      <c r="L125" s="44"/>
      <c r="M125" s="264"/>
      <c r="N125" s="265"/>
      <c r="O125" s="266"/>
      <c r="P125" s="266"/>
      <c r="Q125" s="266"/>
      <c r="R125" s="266"/>
      <c r="S125" s="266"/>
      <c r="T125" s="267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171</v>
      </c>
      <c r="AU125" s="17" t="s">
        <v>84</v>
      </c>
    </row>
    <row r="126" s="2" customFormat="1" ht="6.96" customHeight="1">
      <c r="A126" s="38"/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P6OPmNPxieAM0wX8ujTVPUe5anfTY4BYM7vBDdbslIuXjMwNe3a+jpZ255fGZV2WpDcvbwQY10RIdSY82BFZmQ==" hashValue="xIc4rBo8AL5dPbAzlfNcSSdqxkRrXPKZl+0mKmBCPIMuTSock0HW61omiO+c/1gz/75I+yn8jycW4aLu3g2UeQ==" algorithmName="SHA-512" password="CC35"/>
  <autoFilter ref="C86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2_01/722174002"/>
    <hyperlink ref="F95" r:id="rId2" display="https://podminky.urs.cz/item/CS_URS_2022_01/722181221"/>
    <hyperlink ref="F98" r:id="rId3" display="https://podminky.urs.cz/item/CS_URS_2022_01/722232061"/>
    <hyperlink ref="F125" r:id="rId4" display="https://podminky.urs.cz/item/CS_URS_2022_01/99872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113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jednacího sálu Rady Pardubického kraje</v>
      </c>
      <c r="F7" s="142"/>
      <c r="G7" s="142"/>
      <c r="H7" s="142"/>
      <c r="L7" s="20"/>
    </row>
    <row r="8" s="1" customFormat="1" ht="12" customHeight="1">
      <c r="B8" s="20"/>
      <c r="D8" s="142" t="s">
        <v>114</v>
      </c>
      <c r="L8" s="20"/>
    </row>
    <row r="9" s="2" customFormat="1" ht="16.5" customHeight="1">
      <c r="A9" s="38"/>
      <c r="B9" s="44"/>
      <c r="C9" s="38"/>
      <c r="D9" s="38"/>
      <c r="E9" s="143" t="s">
        <v>669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670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779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14. 11. 2022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26</v>
      </c>
      <c r="J22" s="133" t="s">
        <v>33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39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ROUND((SUM(BE86:BE91)),  2)</f>
        <v>0</v>
      </c>
      <c r="G35" s="38"/>
      <c r="H35" s="38"/>
      <c r="I35" s="157">
        <v>0.20999999999999999</v>
      </c>
      <c r="J35" s="156">
        <f>ROUND(((SUM(BE86:BE91))*I35),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ROUND((SUM(BF86:BF91)),  2)</f>
        <v>0</v>
      </c>
      <c r="G36" s="38"/>
      <c r="H36" s="38"/>
      <c r="I36" s="157">
        <v>0.14999999999999999</v>
      </c>
      <c r="J36" s="156">
        <f>ROUND(((SUM(BF86:BF91))*I36),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ROUND((SUM(BG86:BG91)),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ROUND((SUM(BH86:BH91)),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ROUND((SUM(BI86:BI91)),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Rekonstrukce jednacího sálu Rady Pardubického kraje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114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669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670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cc - ÚT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Komenského nám. 125, Klášterní 124, Pardubice</v>
      </c>
      <c r="G56" s="40"/>
      <c r="H56" s="40"/>
      <c r="I56" s="32" t="s">
        <v>23</v>
      </c>
      <c r="J56" s="72" t="str">
        <f>IF(J14="","",J14)</f>
        <v>14. 11. 2022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40.05" customHeight="1">
      <c r="A58" s="38"/>
      <c r="B58" s="39"/>
      <c r="C58" s="32" t="s">
        <v>25</v>
      </c>
      <c r="D58" s="40"/>
      <c r="E58" s="40"/>
      <c r="F58" s="27" t="str">
        <f>E17</f>
        <v>Pardubický kraj</v>
      </c>
      <c r="G58" s="40"/>
      <c r="H58" s="40"/>
      <c r="I58" s="32" t="s">
        <v>32</v>
      </c>
      <c r="J58" s="36" t="str">
        <f>E23</f>
        <v>ADAM PRVNÍ spol. s r.o., architektonický ateliér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117</v>
      </c>
      <c r="D61" s="171"/>
      <c r="E61" s="171"/>
      <c r="F61" s="171"/>
      <c r="G61" s="171"/>
      <c r="H61" s="171"/>
      <c r="I61" s="171"/>
      <c r="J61" s="172" t="s">
        <v>118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74"/>
      <c r="C64" s="175"/>
      <c r="D64" s="176" t="s">
        <v>127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134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Rekonstrukce jednacího sálu Rady Pardubického kraje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114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669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670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cc - ÚT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>Komenského nám. 125, Klášterní 124, Pardubice</v>
      </c>
      <c r="G80" s="40"/>
      <c r="H80" s="40"/>
      <c r="I80" s="32" t="s">
        <v>23</v>
      </c>
      <c r="J80" s="72" t="str">
        <f>IF(J14="","",J14)</f>
        <v>14. 11. 2022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40.05" customHeight="1">
      <c r="A82" s="38"/>
      <c r="B82" s="39"/>
      <c r="C82" s="32" t="s">
        <v>25</v>
      </c>
      <c r="D82" s="40"/>
      <c r="E82" s="40"/>
      <c r="F82" s="27" t="str">
        <f>E17</f>
        <v>Pardubický kraj</v>
      </c>
      <c r="G82" s="40"/>
      <c r="H82" s="40"/>
      <c r="I82" s="32" t="s">
        <v>32</v>
      </c>
      <c r="J82" s="36" t="str">
        <f>E23</f>
        <v>ADAM PRVNÍ spol. s r.o., architektonický ateliér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30</v>
      </c>
      <c r="D83" s="40"/>
      <c r="E83" s="40"/>
      <c r="F83" s="27" t="str">
        <f>IF(E20="","",E20)</f>
        <v>Vyplň údaj</v>
      </c>
      <c r="G83" s="40"/>
      <c r="H83" s="40"/>
      <c r="I83" s="32" t="s">
        <v>36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85"/>
      <c r="B85" s="186"/>
      <c r="C85" s="187" t="s">
        <v>135</v>
      </c>
      <c r="D85" s="188" t="s">
        <v>59</v>
      </c>
      <c r="E85" s="188" t="s">
        <v>55</v>
      </c>
      <c r="F85" s="188" t="s">
        <v>56</v>
      </c>
      <c r="G85" s="188" t="s">
        <v>136</v>
      </c>
      <c r="H85" s="188" t="s">
        <v>137</v>
      </c>
      <c r="I85" s="188" t="s">
        <v>138</v>
      </c>
      <c r="J85" s="188" t="s">
        <v>118</v>
      </c>
      <c r="K85" s="189" t="s">
        <v>139</v>
      </c>
      <c r="L85" s="190"/>
      <c r="M85" s="92" t="s">
        <v>19</v>
      </c>
      <c r="N85" s="93" t="s">
        <v>44</v>
      </c>
      <c r="O85" s="93" t="s">
        <v>140</v>
      </c>
      <c r="P85" s="93" t="s">
        <v>141</v>
      </c>
      <c r="Q85" s="93" t="s">
        <v>142</v>
      </c>
      <c r="R85" s="93" t="s">
        <v>143</v>
      </c>
      <c r="S85" s="93" t="s">
        <v>144</v>
      </c>
      <c r="T85" s="94" t="s">
        <v>145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8"/>
      <c r="B86" s="39"/>
      <c r="C86" s="99" t="s">
        <v>146</v>
      </c>
      <c r="D86" s="40"/>
      <c r="E86" s="40"/>
      <c r="F86" s="40"/>
      <c r="G86" s="40"/>
      <c r="H86" s="40"/>
      <c r="I86" s="40"/>
      <c r="J86" s="191">
        <f>BK86</f>
        <v>0</v>
      </c>
      <c r="K86" s="40"/>
      <c r="L86" s="44"/>
      <c r="M86" s="95"/>
      <c r="N86" s="192"/>
      <c r="O86" s="96"/>
      <c r="P86" s="193">
        <f>P87</f>
        <v>0</v>
      </c>
      <c r="Q86" s="96"/>
      <c r="R86" s="193">
        <f>R87</f>
        <v>0</v>
      </c>
      <c r="S86" s="96"/>
      <c r="T86" s="194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73</v>
      </c>
      <c r="AU86" s="17" t="s">
        <v>119</v>
      </c>
      <c r="BK86" s="195">
        <f>BK87</f>
        <v>0</v>
      </c>
    </row>
    <row r="87" s="12" customFormat="1" ht="25.92" customHeight="1">
      <c r="A87" s="12"/>
      <c r="B87" s="196"/>
      <c r="C87" s="197"/>
      <c r="D87" s="198" t="s">
        <v>73</v>
      </c>
      <c r="E87" s="199" t="s">
        <v>342</v>
      </c>
      <c r="F87" s="199" t="s">
        <v>343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SUM(P88:P91)</f>
        <v>0</v>
      </c>
      <c r="Q87" s="204"/>
      <c r="R87" s="205">
        <f>SUM(R88:R91)</f>
        <v>0</v>
      </c>
      <c r="S87" s="204"/>
      <c r="T87" s="206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84</v>
      </c>
      <c r="AT87" s="208" t="s">
        <v>73</v>
      </c>
      <c r="AU87" s="208" t="s">
        <v>74</v>
      </c>
      <c r="AY87" s="207" t="s">
        <v>149</v>
      </c>
      <c r="BK87" s="209">
        <f>SUM(BK88:BK91)</f>
        <v>0</v>
      </c>
    </row>
    <row r="88" s="2" customFormat="1" ht="16.5" customHeight="1">
      <c r="A88" s="38"/>
      <c r="B88" s="39"/>
      <c r="C88" s="212" t="s">
        <v>82</v>
      </c>
      <c r="D88" s="212" t="s">
        <v>151</v>
      </c>
      <c r="E88" s="213" t="s">
        <v>419</v>
      </c>
      <c r="F88" s="214" t="s">
        <v>780</v>
      </c>
      <c r="G88" s="215" t="s">
        <v>161</v>
      </c>
      <c r="H88" s="216">
        <v>1</v>
      </c>
      <c r="I88" s="217"/>
      <c r="J88" s="218">
        <f>ROUND(I88*H88,2)</f>
        <v>0</v>
      </c>
      <c r="K88" s="214" t="s">
        <v>19</v>
      </c>
      <c r="L88" s="44"/>
      <c r="M88" s="219" t="s">
        <v>19</v>
      </c>
      <c r="N88" s="220" t="s">
        <v>45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781</v>
      </c>
      <c r="AT88" s="223" t="s">
        <v>151</v>
      </c>
      <c r="AU88" s="223" t="s">
        <v>82</v>
      </c>
      <c r="AY88" s="17" t="s">
        <v>149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82</v>
      </c>
      <c r="BK88" s="224">
        <f>ROUND(I88*H88,2)</f>
        <v>0</v>
      </c>
      <c r="BL88" s="17" t="s">
        <v>781</v>
      </c>
      <c r="BM88" s="223" t="s">
        <v>782</v>
      </c>
    </row>
    <row r="89" s="2" customFormat="1">
      <c r="A89" s="38"/>
      <c r="B89" s="39"/>
      <c r="C89" s="40"/>
      <c r="D89" s="227" t="s">
        <v>169</v>
      </c>
      <c r="E89" s="40"/>
      <c r="F89" s="237" t="s">
        <v>780</v>
      </c>
      <c r="G89" s="40"/>
      <c r="H89" s="40"/>
      <c r="I89" s="238"/>
      <c r="J89" s="40"/>
      <c r="K89" s="40"/>
      <c r="L89" s="44"/>
      <c r="M89" s="239"/>
      <c r="N89" s="240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169</v>
      </c>
      <c r="AU89" s="17" t="s">
        <v>82</v>
      </c>
    </row>
    <row r="90" s="2" customFormat="1" ht="24.15" customHeight="1">
      <c r="A90" s="38"/>
      <c r="B90" s="39"/>
      <c r="C90" s="212" t="s">
        <v>84</v>
      </c>
      <c r="D90" s="212" t="s">
        <v>151</v>
      </c>
      <c r="E90" s="213" t="s">
        <v>423</v>
      </c>
      <c r="F90" s="214" t="s">
        <v>783</v>
      </c>
      <c r="G90" s="215" t="s">
        <v>161</v>
      </c>
      <c r="H90" s="216">
        <v>1</v>
      </c>
      <c r="I90" s="217"/>
      <c r="J90" s="218">
        <f>ROUND(I90*H90,2)</f>
        <v>0</v>
      </c>
      <c r="K90" s="214" t="s">
        <v>19</v>
      </c>
      <c r="L90" s="44"/>
      <c r="M90" s="219" t="s">
        <v>19</v>
      </c>
      <c r="N90" s="220" t="s">
        <v>45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781</v>
      </c>
      <c r="AT90" s="223" t="s">
        <v>151</v>
      </c>
      <c r="AU90" s="223" t="s">
        <v>82</v>
      </c>
      <c r="AY90" s="17" t="s">
        <v>149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82</v>
      </c>
      <c r="BK90" s="224">
        <f>ROUND(I90*H90,2)</f>
        <v>0</v>
      </c>
      <c r="BL90" s="17" t="s">
        <v>781</v>
      </c>
      <c r="BM90" s="223" t="s">
        <v>784</v>
      </c>
    </row>
    <row r="91" s="2" customFormat="1">
      <c r="A91" s="38"/>
      <c r="B91" s="39"/>
      <c r="C91" s="40"/>
      <c r="D91" s="227" t="s">
        <v>169</v>
      </c>
      <c r="E91" s="40"/>
      <c r="F91" s="237" t="s">
        <v>783</v>
      </c>
      <c r="G91" s="40"/>
      <c r="H91" s="40"/>
      <c r="I91" s="238"/>
      <c r="J91" s="40"/>
      <c r="K91" s="40"/>
      <c r="L91" s="44"/>
      <c r="M91" s="264"/>
      <c r="N91" s="265"/>
      <c r="O91" s="266"/>
      <c r="P91" s="266"/>
      <c r="Q91" s="266"/>
      <c r="R91" s="266"/>
      <c r="S91" s="266"/>
      <c r="T91" s="267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82</v>
      </c>
    </row>
    <row r="92" s="2" customFormat="1" ht="6.96" customHeight="1">
      <c r="A92" s="38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44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sheet="1" autoFilter="0" formatColumns="0" formatRows="0" objects="1" scenarios="1" spinCount="100000" saltValue="WBnY0LvUMxMJ12SjOzSLKnD+dSzpLFhIDb/UQsA69OtyeQcxY/uyAqByNuWW0fdI/DNs8PX6OXqXyshpIAT3iQ==" hashValue="t+T3Bcepk52a0nfvUAHFyrrZmP3udk5jk4i8dy59Vx6zQumqFNkpeqnJysqxDk5L4jysT9Qc+1ajjbgYnwJ0Fw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113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jednacího sálu Rady Pardubického kraje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114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785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14. 11. 2022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2" t="s">
        <v>26</v>
      </c>
      <c r="J20" s="133" t="s">
        <v>33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7"/>
      <c r="B27" s="148"/>
      <c r="C27" s="147"/>
      <c r="D27" s="147"/>
      <c r="E27" s="149" t="s">
        <v>39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ROUND(J81,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ROUND((SUM(BE81:BE88)),  2)</f>
        <v>0</v>
      </c>
      <c r="G33" s="38"/>
      <c r="H33" s="38"/>
      <c r="I33" s="157">
        <v>0.20999999999999999</v>
      </c>
      <c r="J33" s="156">
        <f>ROUND(((SUM(BE81:BE88))*I33),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ROUND((SUM(BF81:BF88)),  2)</f>
        <v>0</v>
      </c>
      <c r="G34" s="38"/>
      <c r="H34" s="38"/>
      <c r="I34" s="157">
        <v>0.14999999999999999</v>
      </c>
      <c r="J34" s="156">
        <f>ROUND(((SUM(BF81:BF88))*I34),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ROUND((SUM(BG81:BG88)),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ROUND((SUM(BH81:BH88)),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ROUND((SUM(BI81:BI88)),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116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Rekonstrukce jednacího sálu Rady Pardubického kraje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 - Elektro - silnoproud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Komenského nám. 125, Klášterní 124, Pardubice</v>
      </c>
      <c r="G52" s="40"/>
      <c r="H52" s="40"/>
      <c r="I52" s="32" t="s">
        <v>23</v>
      </c>
      <c r="J52" s="72" t="str">
        <f>IF(J12="","",J12)</f>
        <v>14. 11. 2022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40"/>
      <c r="E54" s="40"/>
      <c r="F54" s="27" t="str">
        <f>E15</f>
        <v>Pardubický kraj</v>
      </c>
      <c r="G54" s="40"/>
      <c r="H54" s="40"/>
      <c r="I54" s="32" t="s">
        <v>32</v>
      </c>
      <c r="J54" s="36" t="str">
        <f>E21</f>
        <v>ADAM PRVNÍ spol. s r.o., architektonický ateliér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117</v>
      </c>
      <c r="D57" s="171"/>
      <c r="E57" s="171"/>
      <c r="F57" s="171"/>
      <c r="G57" s="171"/>
      <c r="H57" s="171"/>
      <c r="I57" s="171"/>
      <c r="J57" s="172" t="s">
        <v>118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119</v>
      </c>
    </row>
    <row r="60" s="9" customFormat="1" ht="24.96" customHeight="1">
      <c r="A60" s="9"/>
      <c r="B60" s="174"/>
      <c r="C60" s="175"/>
      <c r="D60" s="176" t="s">
        <v>786</v>
      </c>
      <c r="E60" s="177"/>
      <c r="F60" s="177"/>
      <c r="G60" s="177"/>
      <c r="H60" s="177"/>
      <c r="I60" s="177"/>
      <c r="J60" s="178">
        <f>J82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787</v>
      </c>
      <c r="E61" s="182"/>
      <c r="F61" s="182"/>
      <c r="G61" s="182"/>
      <c r="H61" s="182"/>
      <c r="I61" s="182"/>
      <c r="J61" s="183">
        <f>J83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134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9" t="str">
        <f>E7</f>
        <v>Rekonstrukce jednacího sálu Rady Pardubického kraje</v>
      </c>
      <c r="F71" s="32"/>
      <c r="G71" s="32"/>
      <c r="H71" s="32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114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d - Elektro - silnoproud</v>
      </c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Komenského nám. 125, Klášterní 124, Pardubice</v>
      </c>
      <c r="G75" s="40"/>
      <c r="H75" s="40"/>
      <c r="I75" s="32" t="s">
        <v>23</v>
      </c>
      <c r="J75" s="72" t="str">
        <f>IF(J12="","",J12)</f>
        <v>14. 11. 2022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40.05" customHeight="1">
      <c r="A77" s="38"/>
      <c r="B77" s="39"/>
      <c r="C77" s="32" t="s">
        <v>25</v>
      </c>
      <c r="D77" s="40"/>
      <c r="E77" s="40"/>
      <c r="F77" s="27" t="str">
        <f>E15</f>
        <v>Pardubický kraj</v>
      </c>
      <c r="G77" s="40"/>
      <c r="H77" s="40"/>
      <c r="I77" s="32" t="s">
        <v>32</v>
      </c>
      <c r="J77" s="36" t="str">
        <f>E21</f>
        <v>ADAM PRVNÍ spol. s r.o., architektonický ateliér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30</v>
      </c>
      <c r="D78" s="40"/>
      <c r="E78" s="40"/>
      <c r="F78" s="27" t="str">
        <f>IF(E18="","",E18)</f>
        <v>Vyplň údaj</v>
      </c>
      <c r="G78" s="40"/>
      <c r="H78" s="40"/>
      <c r="I78" s="32" t="s">
        <v>36</v>
      </c>
      <c r="J78" s="36" t="str">
        <f>E24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85"/>
      <c r="B80" s="186"/>
      <c r="C80" s="187" t="s">
        <v>135</v>
      </c>
      <c r="D80" s="188" t="s">
        <v>59</v>
      </c>
      <c r="E80" s="188" t="s">
        <v>55</v>
      </c>
      <c r="F80" s="188" t="s">
        <v>56</v>
      </c>
      <c r="G80" s="188" t="s">
        <v>136</v>
      </c>
      <c r="H80" s="188" t="s">
        <v>137</v>
      </c>
      <c r="I80" s="188" t="s">
        <v>138</v>
      </c>
      <c r="J80" s="188" t="s">
        <v>118</v>
      </c>
      <c r="K80" s="189" t="s">
        <v>139</v>
      </c>
      <c r="L80" s="190"/>
      <c r="M80" s="92" t="s">
        <v>19</v>
      </c>
      <c r="N80" s="93" t="s">
        <v>44</v>
      </c>
      <c r="O80" s="93" t="s">
        <v>140</v>
      </c>
      <c r="P80" s="93" t="s">
        <v>141</v>
      </c>
      <c r="Q80" s="93" t="s">
        <v>142</v>
      </c>
      <c r="R80" s="93" t="s">
        <v>143</v>
      </c>
      <c r="S80" s="93" t="s">
        <v>144</v>
      </c>
      <c r="T80" s="94" t="s">
        <v>145</v>
      </c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</row>
    <row r="81" s="2" customFormat="1" ht="22.8" customHeight="1">
      <c r="A81" s="38"/>
      <c r="B81" s="39"/>
      <c r="C81" s="99" t="s">
        <v>146</v>
      </c>
      <c r="D81" s="40"/>
      <c r="E81" s="40"/>
      <c r="F81" s="40"/>
      <c r="G81" s="40"/>
      <c r="H81" s="40"/>
      <c r="I81" s="40"/>
      <c r="J81" s="191">
        <f>BK81</f>
        <v>0</v>
      </c>
      <c r="K81" s="40"/>
      <c r="L81" s="44"/>
      <c r="M81" s="95"/>
      <c r="N81" s="192"/>
      <c r="O81" s="96"/>
      <c r="P81" s="193">
        <f>P82</f>
        <v>0</v>
      </c>
      <c r="Q81" s="96"/>
      <c r="R81" s="193">
        <f>R82</f>
        <v>0</v>
      </c>
      <c r="S81" s="96"/>
      <c r="T81" s="194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73</v>
      </c>
      <c r="AU81" s="17" t="s">
        <v>119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73</v>
      </c>
      <c r="E82" s="199" t="s">
        <v>373</v>
      </c>
      <c r="F82" s="199" t="s">
        <v>788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163</v>
      </c>
      <c r="AT82" s="208" t="s">
        <v>73</v>
      </c>
      <c r="AU82" s="208" t="s">
        <v>74</v>
      </c>
      <c r="AY82" s="207" t="s">
        <v>149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73</v>
      </c>
      <c r="E83" s="210" t="s">
        <v>789</v>
      </c>
      <c r="F83" s="210" t="s">
        <v>790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SUM(P84:P88)</f>
        <v>0</v>
      </c>
      <c r="Q83" s="204"/>
      <c r="R83" s="205">
        <f>SUM(R84:R88)</f>
        <v>0</v>
      </c>
      <c r="S83" s="204"/>
      <c r="T83" s="206">
        <f>SUM(T84:T88)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163</v>
      </c>
      <c r="AT83" s="208" t="s">
        <v>73</v>
      </c>
      <c r="AU83" s="208" t="s">
        <v>82</v>
      </c>
      <c r="AY83" s="207" t="s">
        <v>149</v>
      </c>
      <c r="BK83" s="209">
        <f>SUM(BK84:BK88)</f>
        <v>0</v>
      </c>
    </row>
    <row r="84" s="2" customFormat="1" ht="16.5" customHeight="1">
      <c r="A84" s="38"/>
      <c r="B84" s="39"/>
      <c r="C84" s="212" t="s">
        <v>82</v>
      </c>
      <c r="D84" s="212" t="s">
        <v>151</v>
      </c>
      <c r="E84" s="213" t="s">
        <v>419</v>
      </c>
      <c r="F84" s="214" t="s">
        <v>791</v>
      </c>
      <c r="G84" s="215" t="s">
        <v>161</v>
      </c>
      <c r="H84" s="216">
        <v>1</v>
      </c>
      <c r="I84" s="217"/>
      <c r="J84" s="218">
        <f>ROUND(I84*H84,2)</f>
        <v>0</v>
      </c>
      <c r="K84" s="214" t="s">
        <v>19</v>
      </c>
      <c r="L84" s="44"/>
      <c r="M84" s="219" t="s">
        <v>19</v>
      </c>
      <c r="N84" s="220" t="s">
        <v>45</v>
      </c>
      <c r="O84" s="84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3" t="s">
        <v>590</v>
      </c>
      <c r="AT84" s="223" t="s">
        <v>151</v>
      </c>
      <c r="AU84" s="223" t="s">
        <v>84</v>
      </c>
      <c r="AY84" s="17" t="s">
        <v>149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7" t="s">
        <v>82</v>
      </c>
      <c r="BK84" s="224">
        <f>ROUND(I84*H84,2)</f>
        <v>0</v>
      </c>
      <c r="BL84" s="17" t="s">
        <v>590</v>
      </c>
      <c r="BM84" s="223" t="s">
        <v>792</v>
      </c>
    </row>
    <row r="85" s="2" customFormat="1" ht="24.15" customHeight="1">
      <c r="A85" s="38"/>
      <c r="B85" s="39"/>
      <c r="C85" s="212" t="s">
        <v>84</v>
      </c>
      <c r="D85" s="212" t="s">
        <v>151</v>
      </c>
      <c r="E85" s="213" t="s">
        <v>423</v>
      </c>
      <c r="F85" s="214" t="s">
        <v>793</v>
      </c>
      <c r="G85" s="215" t="s">
        <v>161</v>
      </c>
      <c r="H85" s="216">
        <v>1</v>
      </c>
      <c r="I85" s="217"/>
      <c r="J85" s="218">
        <f>ROUND(I85*H85,2)</f>
        <v>0</v>
      </c>
      <c r="K85" s="214" t="s">
        <v>19</v>
      </c>
      <c r="L85" s="44"/>
      <c r="M85" s="219" t="s">
        <v>19</v>
      </c>
      <c r="N85" s="220" t="s">
        <v>45</v>
      </c>
      <c r="O85" s="84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3" t="s">
        <v>590</v>
      </c>
      <c r="AT85" s="223" t="s">
        <v>151</v>
      </c>
      <c r="AU85" s="223" t="s">
        <v>84</v>
      </c>
      <c r="AY85" s="17" t="s">
        <v>149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7" t="s">
        <v>82</v>
      </c>
      <c r="BK85" s="224">
        <f>ROUND(I85*H85,2)</f>
        <v>0</v>
      </c>
      <c r="BL85" s="17" t="s">
        <v>590</v>
      </c>
      <c r="BM85" s="223" t="s">
        <v>794</v>
      </c>
    </row>
    <row r="86" s="2" customFormat="1">
      <c r="A86" s="38"/>
      <c r="B86" s="39"/>
      <c r="C86" s="40"/>
      <c r="D86" s="227" t="s">
        <v>169</v>
      </c>
      <c r="E86" s="40"/>
      <c r="F86" s="237" t="s">
        <v>783</v>
      </c>
      <c r="G86" s="40"/>
      <c r="H86" s="40"/>
      <c r="I86" s="238"/>
      <c r="J86" s="40"/>
      <c r="K86" s="40"/>
      <c r="L86" s="44"/>
      <c r="M86" s="239"/>
      <c r="N86" s="240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169</v>
      </c>
      <c r="AU86" s="17" t="s">
        <v>84</v>
      </c>
    </row>
    <row r="87" s="2" customFormat="1" ht="16.5" customHeight="1">
      <c r="A87" s="38"/>
      <c r="B87" s="39"/>
      <c r="C87" s="212" t="s">
        <v>163</v>
      </c>
      <c r="D87" s="212" t="s">
        <v>151</v>
      </c>
      <c r="E87" s="213" t="s">
        <v>427</v>
      </c>
      <c r="F87" s="214" t="s">
        <v>795</v>
      </c>
      <c r="G87" s="215" t="s">
        <v>161</v>
      </c>
      <c r="H87" s="216">
        <v>1</v>
      </c>
      <c r="I87" s="217"/>
      <c r="J87" s="218">
        <f>ROUND(I87*H87,2)</f>
        <v>0</v>
      </c>
      <c r="K87" s="214" t="s">
        <v>19</v>
      </c>
      <c r="L87" s="44"/>
      <c r="M87" s="219" t="s">
        <v>19</v>
      </c>
      <c r="N87" s="220" t="s">
        <v>45</v>
      </c>
      <c r="O87" s="84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3" t="s">
        <v>590</v>
      </c>
      <c r="AT87" s="223" t="s">
        <v>151</v>
      </c>
      <c r="AU87" s="223" t="s">
        <v>84</v>
      </c>
      <c r="AY87" s="17" t="s">
        <v>149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7" t="s">
        <v>82</v>
      </c>
      <c r="BK87" s="224">
        <f>ROUND(I87*H87,2)</f>
        <v>0</v>
      </c>
      <c r="BL87" s="17" t="s">
        <v>590</v>
      </c>
      <c r="BM87" s="223" t="s">
        <v>796</v>
      </c>
    </row>
    <row r="88" s="2" customFormat="1">
      <c r="A88" s="38"/>
      <c r="B88" s="39"/>
      <c r="C88" s="40"/>
      <c r="D88" s="227" t="s">
        <v>169</v>
      </c>
      <c r="E88" s="40"/>
      <c r="F88" s="237" t="s">
        <v>795</v>
      </c>
      <c r="G88" s="40"/>
      <c r="H88" s="40"/>
      <c r="I88" s="238"/>
      <c r="J88" s="40"/>
      <c r="K88" s="40"/>
      <c r="L88" s="44"/>
      <c r="M88" s="264"/>
      <c r="N88" s="265"/>
      <c r="O88" s="266"/>
      <c r="P88" s="266"/>
      <c r="Q88" s="266"/>
      <c r="R88" s="266"/>
      <c r="S88" s="266"/>
      <c r="T88" s="267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84</v>
      </c>
    </row>
    <row r="89" s="2" customFormat="1" ht="6.96" customHeight="1">
      <c r="A89" s="38"/>
      <c r="B89" s="59"/>
      <c r="C89" s="60"/>
      <c r="D89" s="60"/>
      <c r="E89" s="60"/>
      <c r="F89" s="60"/>
      <c r="G89" s="60"/>
      <c r="H89" s="60"/>
      <c r="I89" s="60"/>
      <c r="J89" s="60"/>
      <c r="K89" s="60"/>
      <c r="L89" s="44"/>
      <c r="M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</sheetData>
  <sheetProtection sheet="1" autoFilter="0" formatColumns="0" formatRows="0" objects="1" scenarios="1" spinCount="100000" saltValue="ATiQczCXPmhAUN8r+3A/0Uo7172PhagRRCLo0m/w3FiIehWSPHZ64K5Iz6XW2f7Th7ON0d1DTQK/xbYahHmEdA==" hashValue="YdY6emBb8ga79GQkzWepifeuqQW/BguQfSERtXYtNfB4a2L1+ZWhr7WNWhkdg2R1C8OS2H/09PtvrNH/Izz3Dg==" algorithmName="SHA-512" password="CC35"/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113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jednacího sálu Rady Pardubického kraje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114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797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14. 11. 2022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2" t="s">
        <v>26</v>
      </c>
      <c r="J20" s="133" t="s">
        <v>33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ROUND(J81,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ROUND((SUM(BE81:BE87)),  2)</f>
        <v>0</v>
      </c>
      <c r="G33" s="38"/>
      <c r="H33" s="38"/>
      <c r="I33" s="157">
        <v>0.20999999999999999</v>
      </c>
      <c r="J33" s="156">
        <f>ROUND(((SUM(BE81:BE87))*I33),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ROUND((SUM(BF81:BF87)),  2)</f>
        <v>0</v>
      </c>
      <c r="G34" s="38"/>
      <c r="H34" s="38"/>
      <c r="I34" s="157">
        <v>0.14999999999999999</v>
      </c>
      <c r="J34" s="156">
        <f>ROUND(((SUM(BF81:BF87))*I34),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ROUND((SUM(BG81:BG87)),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ROUND((SUM(BH81:BH87)),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ROUND((SUM(BI81:BI87)),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116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Rekonstrukce jednacího sálu Rady Pardubického kraje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e - Elektro - slaboproud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Komenského nám. 125, Klášterní 124, Pardubice</v>
      </c>
      <c r="G52" s="40"/>
      <c r="H52" s="40"/>
      <c r="I52" s="32" t="s">
        <v>23</v>
      </c>
      <c r="J52" s="72" t="str">
        <f>IF(J12="","",J12)</f>
        <v>14. 11. 2022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40"/>
      <c r="E54" s="40"/>
      <c r="F54" s="27" t="str">
        <f>E15</f>
        <v>Pardubický kraj</v>
      </c>
      <c r="G54" s="40"/>
      <c r="H54" s="40"/>
      <c r="I54" s="32" t="s">
        <v>32</v>
      </c>
      <c r="J54" s="36" t="str">
        <f>E21</f>
        <v>ADAM PRVNÍ spol. s r.o., architektonický ateliér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117</v>
      </c>
      <c r="D57" s="171"/>
      <c r="E57" s="171"/>
      <c r="F57" s="171"/>
      <c r="G57" s="171"/>
      <c r="H57" s="171"/>
      <c r="I57" s="171"/>
      <c r="J57" s="172" t="s">
        <v>118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119</v>
      </c>
    </row>
    <row r="60" s="9" customFormat="1" ht="24.96" customHeight="1">
      <c r="A60" s="9"/>
      <c r="B60" s="174"/>
      <c r="C60" s="175"/>
      <c r="D60" s="176" t="s">
        <v>786</v>
      </c>
      <c r="E60" s="177"/>
      <c r="F60" s="177"/>
      <c r="G60" s="177"/>
      <c r="H60" s="177"/>
      <c r="I60" s="177"/>
      <c r="J60" s="178">
        <f>J82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787</v>
      </c>
      <c r="E61" s="182"/>
      <c r="F61" s="182"/>
      <c r="G61" s="182"/>
      <c r="H61" s="182"/>
      <c r="I61" s="182"/>
      <c r="J61" s="183">
        <f>J83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134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9" t="str">
        <f>E7</f>
        <v>Rekonstrukce jednacího sálu Rady Pardubického kraje</v>
      </c>
      <c r="F71" s="32"/>
      <c r="G71" s="32"/>
      <c r="H71" s="32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114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e - Elektro - slaboproud</v>
      </c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Komenského nám. 125, Klášterní 124, Pardubice</v>
      </c>
      <c r="G75" s="40"/>
      <c r="H75" s="40"/>
      <c r="I75" s="32" t="s">
        <v>23</v>
      </c>
      <c r="J75" s="72" t="str">
        <f>IF(J12="","",J12)</f>
        <v>14. 11. 2022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40.05" customHeight="1">
      <c r="A77" s="38"/>
      <c r="B77" s="39"/>
      <c r="C77" s="32" t="s">
        <v>25</v>
      </c>
      <c r="D77" s="40"/>
      <c r="E77" s="40"/>
      <c r="F77" s="27" t="str">
        <f>E15</f>
        <v>Pardubický kraj</v>
      </c>
      <c r="G77" s="40"/>
      <c r="H77" s="40"/>
      <c r="I77" s="32" t="s">
        <v>32</v>
      </c>
      <c r="J77" s="36" t="str">
        <f>E21</f>
        <v>ADAM PRVNÍ spol. s r.o., architektonický ateliér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30</v>
      </c>
      <c r="D78" s="40"/>
      <c r="E78" s="40"/>
      <c r="F78" s="27" t="str">
        <f>IF(E18="","",E18)</f>
        <v>Vyplň údaj</v>
      </c>
      <c r="G78" s="40"/>
      <c r="H78" s="40"/>
      <c r="I78" s="32" t="s">
        <v>36</v>
      </c>
      <c r="J78" s="36" t="str">
        <f>E24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85"/>
      <c r="B80" s="186"/>
      <c r="C80" s="187" t="s">
        <v>135</v>
      </c>
      <c r="D80" s="188" t="s">
        <v>59</v>
      </c>
      <c r="E80" s="188" t="s">
        <v>55</v>
      </c>
      <c r="F80" s="188" t="s">
        <v>56</v>
      </c>
      <c r="G80" s="188" t="s">
        <v>136</v>
      </c>
      <c r="H80" s="188" t="s">
        <v>137</v>
      </c>
      <c r="I80" s="188" t="s">
        <v>138</v>
      </c>
      <c r="J80" s="188" t="s">
        <v>118</v>
      </c>
      <c r="K80" s="189" t="s">
        <v>139</v>
      </c>
      <c r="L80" s="190"/>
      <c r="M80" s="92" t="s">
        <v>19</v>
      </c>
      <c r="N80" s="93" t="s">
        <v>44</v>
      </c>
      <c r="O80" s="93" t="s">
        <v>140</v>
      </c>
      <c r="P80" s="93" t="s">
        <v>141</v>
      </c>
      <c r="Q80" s="93" t="s">
        <v>142</v>
      </c>
      <c r="R80" s="93" t="s">
        <v>143</v>
      </c>
      <c r="S80" s="93" t="s">
        <v>144</v>
      </c>
      <c r="T80" s="94" t="s">
        <v>145</v>
      </c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</row>
    <row r="81" s="2" customFormat="1" ht="22.8" customHeight="1">
      <c r="A81" s="38"/>
      <c r="B81" s="39"/>
      <c r="C81" s="99" t="s">
        <v>146</v>
      </c>
      <c r="D81" s="40"/>
      <c r="E81" s="40"/>
      <c r="F81" s="40"/>
      <c r="G81" s="40"/>
      <c r="H81" s="40"/>
      <c r="I81" s="40"/>
      <c r="J81" s="191">
        <f>BK81</f>
        <v>0</v>
      </c>
      <c r="K81" s="40"/>
      <c r="L81" s="44"/>
      <c r="M81" s="95"/>
      <c r="N81" s="192"/>
      <c r="O81" s="96"/>
      <c r="P81" s="193">
        <f>P82</f>
        <v>0</v>
      </c>
      <c r="Q81" s="96"/>
      <c r="R81" s="193">
        <f>R82</f>
        <v>0</v>
      </c>
      <c r="S81" s="96"/>
      <c r="T81" s="194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73</v>
      </c>
      <c r="AU81" s="17" t="s">
        <v>119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73</v>
      </c>
      <c r="E82" s="199" t="s">
        <v>373</v>
      </c>
      <c r="F82" s="199" t="s">
        <v>788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163</v>
      </c>
      <c r="AT82" s="208" t="s">
        <v>73</v>
      </c>
      <c r="AU82" s="208" t="s">
        <v>74</v>
      </c>
      <c r="AY82" s="207" t="s">
        <v>149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73</v>
      </c>
      <c r="E83" s="210" t="s">
        <v>789</v>
      </c>
      <c r="F83" s="210" t="s">
        <v>790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SUM(P84:P87)</f>
        <v>0</v>
      </c>
      <c r="Q83" s="204"/>
      <c r="R83" s="205">
        <f>SUM(R84:R87)</f>
        <v>0</v>
      </c>
      <c r="S83" s="204"/>
      <c r="T83" s="206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163</v>
      </c>
      <c r="AT83" s="208" t="s">
        <v>73</v>
      </c>
      <c r="AU83" s="208" t="s">
        <v>82</v>
      </c>
      <c r="AY83" s="207" t="s">
        <v>149</v>
      </c>
      <c r="BK83" s="209">
        <f>SUM(BK84:BK87)</f>
        <v>0</v>
      </c>
    </row>
    <row r="84" s="2" customFormat="1" ht="16.5" customHeight="1">
      <c r="A84" s="38"/>
      <c r="B84" s="39"/>
      <c r="C84" s="212" t="s">
        <v>82</v>
      </c>
      <c r="D84" s="212" t="s">
        <v>151</v>
      </c>
      <c r="E84" s="213" t="s">
        <v>423</v>
      </c>
      <c r="F84" s="214" t="s">
        <v>798</v>
      </c>
      <c r="G84" s="215" t="s">
        <v>161</v>
      </c>
      <c r="H84" s="216">
        <v>1</v>
      </c>
      <c r="I84" s="217"/>
      <c r="J84" s="218">
        <f>ROUND(I84*H84,2)</f>
        <v>0</v>
      </c>
      <c r="K84" s="214" t="s">
        <v>19</v>
      </c>
      <c r="L84" s="44"/>
      <c r="M84" s="219" t="s">
        <v>19</v>
      </c>
      <c r="N84" s="220" t="s">
        <v>45</v>
      </c>
      <c r="O84" s="84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3" t="s">
        <v>590</v>
      </c>
      <c r="AT84" s="223" t="s">
        <v>151</v>
      </c>
      <c r="AU84" s="223" t="s">
        <v>84</v>
      </c>
      <c r="AY84" s="17" t="s">
        <v>149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7" t="s">
        <v>82</v>
      </c>
      <c r="BK84" s="224">
        <f>ROUND(I84*H84,2)</f>
        <v>0</v>
      </c>
      <c r="BL84" s="17" t="s">
        <v>590</v>
      </c>
      <c r="BM84" s="223" t="s">
        <v>799</v>
      </c>
    </row>
    <row r="85" s="2" customFormat="1">
      <c r="A85" s="38"/>
      <c r="B85" s="39"/>
      <c r="C85" s="40"/>
      <c r="D85" s="227" t="s">
        <v>169</v>
      </c>
      <c r="E85" s="40"/>
      <c r="F85" s="237" t="s">
        <v>798</v>
      </c>
      <c r="G85" s="40"/>
      <c r="H85" s="40"/>
      <c r="I85" s="238"/>
      <c r="J85" s="40"/>
      <c r="K85" s="40"/>
      <c r="L85" s="44"/>
      <c r="M85" s="239"/>
      <c r="N85" s="240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169</v>
      </c>
      <c r="AU85" s="17" t="s">
        <v>84</v>
      </c>
    </row>
    <row r="86" s="2" customFormat="1" ht="24.15" customHeight="1">
      <c r="A86" s="38"/>
      <c r="B86" s="39"/>
      <c r="C86" s="212" t="s">
        <v>84</v>
      </c>
      <c r="D86" s="212" t="s">
        <v>151</v>
      </c>
      <c r="E86" s="213" t="s">
        <v>427</v>
      </c>
      <c r="F86" s="214" t="s">
        <v>783</v>
      </c>
      <c r="G86" s="215" t="s">
        <v>161</v>
      </c>
      <c r="H86" s="216">
        <v>1</v>
      </c>
      <c r="I86" s="217"/>
      <c r="J86" s="218">
        <f>ROUND(I86*H86,2)</f>
        <v>0</v>
      </c>
      <c r="K86" s="214" t="s">
        <v>19</v>
      </c>
      <c r="L86" s="44"/>
      <c r="M86" s="219" t="s">
        <v>19</v>
      </c>
      <c r="N86" s="220" t="s">
        <v>45</v>
      </c>
      <c r="O86" s="84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3" t="s">
        <v>590</v>
      </c>
      <c r="AT86" s="223" t="s">
        <v>151</v>
      </c>
      <c r="AU86" s="223" t="s">
        <v>84</v>
      </c>
      <c r="AY86" s="17" t="s">
        <v>149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7" t="s">
        <v>82</v>
      </c>
      <c r="BK86" s="224">
        <f>ROUND(I86*H86,2)</f>
        <v>0</v>
      </c>
      <c r="BL86" s="17" t="s">
        <v>590</v>
      </c>
      <c r="BM86" s="223" t="s">
        <v>800</v>
      </c>
    </row>
    <row r="87" s="2" customFormat="1">
      <c r="A87" s="38"/>
      <c r="B87" s="39"/>
      <c r="C87" s="40"/>
      <c r="D87" s="227" t="s">
        <v>169</v>
      </c>
      <c r="E87" s="40"/>
      <c r="F87" s="237" t="s">
        <v>783</v>
      </c>
      <c r="G87" s="40"/>
      <c r="H87" s="40"/>
      <c r="I87" s="238"/>
      <c r="J87" s="40"/>
      <c r="K87" s="40"/>
      <c r="L87" s="44"/>
      <c r="M87" s="264"/>
      <c r="N87" s="265"/>
      <c r="O87" s="266"/>
      <c r="P87" s="266"/>
      <c r="Q87" s="266"/>
      <c r="R87" s="266"/>
      <c r="S87" s="266"/>
      <c r="T87" s="267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169</v>
      </c>
      <c r="AU87" s="17" t="s">
        <v>84</v>
      </c>
    </row>
    <row r="88" s="2" customFormat="1" ht="6.96" customHeight="1">
      <c r="A88" s="38"/>
      <c r="B88" s="59"/>
      <c r="C88" s="60"/>
      <c r="D88" s="60"/>
      <c r="E88" s="60"/>
      <c r="F88" s="60"/>
      <c r="G88" s="60"/>
      <c r="H88" s="60"/>
      <c r="I88" s="60"/>
      <c r="J88" s="60"/>
      <c r="K88" s="60"/>
      <c r="L88" s="44"/>
      <c r="M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</sheetData>
  <sheetProtection sheet="1" autoFilter="0" formatColumns="0" formatRows="0" objects="1" scenarios="1" spinCount="100000" saltValue="V1QKgHsH2N/9wbAhtB+tT56rKDJH0BZKvlUC40xli6okrnLdKPkSZtBoET+u6lOfIZfcjBtyN+6rzakI3GcgTQ==" hashValue="NeN5UaZ86k52nyzwpK4HHajtXHZQtIush/cvnD+9nEKivhISe8vtra1tsoSRG8P+CUEyKkZ9oa7GNisLTl6ryQ==" algorithmName="SHA-512" password="CC35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113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Rekonstrukce jednacího sálu Rady Pardubického kraje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114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14. 11. 2022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2" t="s">
        <v>26</v>
      </c>
      <c r="J20" s="133" t="s">
        <v>33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7"/>
      <c r="B27" s="148"/>
      <c r="C27" s="147"/>
      <c r="D27" s="147"/>
      <c r="E27" s="149" t="s">
        <v>39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ROUND(J81,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ROUND((SUM(BE81:BE85)),  2)</f>
        <v>0</v>
      </c>
      <c r="G33" s="38"/>
      <c r="H33" s="38"/>
      <c r="I33" s="157">
        <v>0.20999999999999999</v>
      </c>
      <c r="J33" s="156">
        <f>ROUND(((SUM(BE81:BE85))*I33),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ROUND((SUM(BF81:BF85)),  2)</f>
        <v>0</v>
      </c>
      <c r="G34" s="38"/>
      <c r="H34" s="38"/>
      <c r="I34" s="157">
        <v>0.14999999999999999</v>
      </c>
      <c r="J34" s="156">
        <f>ROUND(((SUM(BF81:BF85))*I34),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ROUND((SUM(BG81:BG85)),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ROUND((SUM(BH81:BH85)),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ROUND((SUM(BI81:BI85)),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116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Rekonstrukce jednacího sálu Rady Pardubického kraje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114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 xml:space="preserve">f - VZT 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Komenského nám. 125, Klášterní 124, Pardubice</v>
      </c>
      <c r="G52" s="40"/>
      <c r="H52" s="40"/>
      <c r="I52" s="32" t="s">
        <v>23</v>
      </c>
      <c r="J52" s="72" t="str">
        <f>IF(J12="","",J12)</f>
        <v>14. 11. 2022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40"/>
      <c r="E54" s="40"/>
      <c r="F54" s="27" t="str">
        <f>E15</f>
        <v>Pardubický kraj</v>
      </c>
      <c r="G54" s="40"/>
      <c r="H54" s="40"/>
      <c r="I54" s="32" t="s">
        <v>32</v>
      </c>
      <c r="J54" s="36" t="str">
        <f>E21</f>
        <v>ADAM PRVNÍ spol. s r.o., architektonický ateliér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117</v>
      </c>
      <c r="D57" s="171"/>
      <c r="E57" s="171"/>
      <c r="F57" s="171"/>
      <c r="G57" s="171"/>
      <c r="H57" s="171"/>
      <c r="I57" s="171"/>
      <c r="J57" s="172" t="s">
        <v>118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119</v>
      </c>
    </row>
    <row r="60" s="9" customFormat="1" ht="24.96" customHeight="1">
      <c r="A60" s="9"/>
      <c r="B60" s="174"/>
      <c r="C60" s="175"/>
      <c r="D60" s="176" t="s">
        <v>786</v>
      </c>
      <c r="E60" s="177"/>
      <c r="F60" s="177"/>
      <c r="G60" s="177"/>
      <c r="H60" s="177"/>
      <c r="I60" s="177"/>
      <c r="J60" s="178">
        <f>J82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802</v>
      </c>
      <c r="E61" s="182"/>
      <c r="F61" s="182"/>
      <c r="G61" s="182"/>
      <c r="H61" s="182"/>
      <c r="I61" s="182"/>
      <c r="J61" s="183">
        <f>J83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134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9" t="str">
        <f>E7</f>
        <v>Rekonstrukce jednacího sálu Rady Pardubického kraje</v>
      </c>
      <c r="F71" s="32"/>
      <c r="G71" s="32"/>
      <c r="H71" s="32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114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 xml:space="preserve">f - VZT </v>
      </c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Komenského nám. 125, Klášterní 124, Pardubice</v>
      </c>
      <c r="G75" s="40"/>
      <c r="H75" s="40"/>
      <c r="I75" s="32" t="s">
        <v>23</v>
      </c>
      <c r="J75" s="72" t="str">
        <f>IF(J12="","",J12)</f>
        <v>14. 11. 2022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40.05" customHeight="1">
      <c r="A77" s="38"/>
      <c r="B77" s="39"/>
      <c r="C77" s="32" t="s">
        <v>25</v>
      </c>
      <c r="D77" s="40"/>
      <c r="E77" s="40"/>
      <c r="F77" s="27" t="str">
        <f>E15</f>
        <v>Pardubický kraj</v>
      </c>
      <c r="G77" s="40"/>
      <c r="H77" s="40"/>
      <c r="I77" s="32" t="s">
        <v>32</v>
      </c>
      <c r="J77" s="36" t="str">
        <f>E21</f>
        <v>ADAM PRVNÍ spol. s r.o., architektonický ateliér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30</v>
      </c>
      <c r="D78" s="40"/>
      <c r="E78" s="40"/>
      <c r="F78" s="27" t="str">
        <f>IF(E18="","",E18)</f>
        <v>Vyplň údaj</v>
      </c>
      <c r="G78" s="40"/>
      <c r="H78" s="40"/>
      <c r="I78" s="32" t="s">
        <v>36</v>
      </c>
      <c r="J78" s="36" t="str">
        <f>E24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85"/>
      <c r="B80" s="186"/>
      <c r="C80" s="187" t="s">
        <v>135</v>
      </c>
      <c r="D80" s="188" t="s">
        <v>59</v>
      </c>
      <c r="E80" s="188" t="s">
        <v>55</v>
      </c>
      <c r="F80" s="188" t="s">
        <v>56</v>
      </c>
      <c r="G80" s="188" t="s">
        <v>136</v>
      </c>
      <c r="H80" s="188" t="s">
        <v>137</v>
      </c>
      <c r="I80" s="188" t="s">
        <v>138</v>
      </c>
      <c r="J80" s="188" t="s">
        <v>118</v>
      </c>
      <c r="K80" s="189" t="s">
        <v>139</v>
      </c>
      <c r="L80" s="190"/>
      <c r="M80" s="92" t="s">
        <v>19</v>
      </c>
      <c r="N80" s="93" t="s">
        <v>44</v>
      </c>
      <c r="O80" s="93" t="s">
        <v>140</v>
      </c>
      <c r="P80" s="93" t="s">
        <v>141</v>
      </c>
      <c r="Q80" s="93" t="s">
        <v>142</v>
      </c>
      <c r="R80" s="93" t="s">
        <v>143</v>
      </c>
      <c r="S80" s="93" t="s">
        <v>144</v>
      </c>
      <c r="T80" s="94" t="s">
        <v>145</v>
      </c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</row>
    <row r="81" s="2" customFormat="1" ht="22.8" customHeight="1">
      <c r="A81" s="38"/>
      <c r="B81" s="39"/>
      <c r="C81" s="99" t="s">
        <v>146</v>
      </c>
      <c r="D81" s="40"/>
      <c r="E81" s="40"/>
      <c r="F81" s="40"/>
      <c r="G81" s="40"/>
      <c r="H81" s="40"/>
      <c r="I81" s="40"/>
      <c r="J81" s="191">
        <f>BK81</f>
        <v>0</v>
      </c>
      <c r="K81" s="40"/>
      <c r="L81" s="44"/>
      <c r="M81" s="95"/>
      <c r="N81" s="192"/>
      <c r="O81" s="96"/>
      <c r="P81" s="193">
        <f>P82</f>
        <v>0</v>
      </c>
      <c r="Q81" s="96"/>
      <c r="R81" s="193">
        <f>R82</f>
        <v>0</v>
      </c>
      <c r="S81" s="96"/>
      <c r="T81" s="194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73</v>
      </c>
      <c r="AU81" s="17" t="s">
        <v>119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73</v>
      </c>
      <c r="E82" s="199" t="s">
        <v>373</v>
      </c>
      <c r="F82" s="199" t="s">
        <v>788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163</v>
      </c>
      <c r="AT82" s="208" t="s">
        <v>73</v>
      </c>
      <c r="AU82" s="208" t="s">
        <v>74</v>
      </c>
      <c r="AY82" s="207" t="s">
        <v>149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73</v>
      </c>
      <c r="E83" s="210" t="s">
        <v>803</v>
      </c>
      <c r="F83" s="210" t="s">
        <v>804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SUM(P84:P85)</f>
        <v>0</v>
      </c>
      <c r="Q83" s="204"/>
      <c r="R83" s="205">
        <f>SUM(R84:R85)</f>
        <v>0</v>
      </c>
      <c r="S83" s="204"/>
      <c r="T83" s="206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163</v>
      </c>
      <c r="AT83" s="208" t="s">
        <v>73</v>
      </c>
      <c r="AU83" s="208" t="s">
        <v>82</v>
      </c>
      <c r="AY83" s="207" t="s">
        <v>149</v>
      </c>
      <c r="BK83" s="209">
        <f>SUM(BK84:BK85)</f>
        <v>0</v>
      </c>
    </row>
    <row r="84" s="2" customFormat="1" ht="16.5" customHeight="1">
      <c r="A84" s="38"/>
      <c r="B84" s="39"/>
      <c r="C84" s="212" t="s">
        <v>82</v>
      </c>
      <c r="D84" s="212" t="s">
        <v>151</v>
      </c>
      <c r="E84" s="213" t="s">
        <v>419</v>
      </c>
      <c r="F84" s="214" t="s">
        <v>805</v>
      </c>
      <c r="G84" s="215" t="s">
        <v>161</v>
      </c>
      <c r="H84" s="216">
        <v>1</v>
      </c>
      <c r="I84" s="217"/>
      <c r="J84" s="218">
        <f>ROUND(I84*H84,2)</f>
        <v>0</v>
      </c>
      <c r="K84" s="214" t="s">
        <v>19</v>
      </c>
      <c r="L84" s="44"/>
      <c r="M84" s="219" t="s">
        <v>19</v>
      </c>
      <c r="N84" s="220" t="s">
        <v>45</v>
      </c>
      <c r="O84" s="84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3" t="s">
        <v>590</v>
      </c>
      <c r="AT84" s="223" t="s">
        <v>151</v>
      </c>
      <c r="AU84" s="223" t="s">
        <v>84</v>
      </c>
      <c r="AY84" s="17" t="s">
        <v>149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7" t="s">
        <v>82</v>
      </c>
      <c r="BK84" s="224">
        <f>ROUND(I84*H84,2)</f>
        <v>0</v>
      </c>
      <c r="BL84" s="17" t="s">
        <v>590</v>
      </c>
      <c r="BM84" s="223" t="s">
        <v>806</v>
      </c>
    </row>
    <row r="85" s="2" customFormat="1" ht="33" customHeight="1">
      <c r="A85" s="38"/>
      <c r="B85" s="39"/>
      <c r="C85" s="212" t="s">
        <v>84</v>
      </c>
      <c r="D85" s="212" t="s">
        <v>151</v>
      </c>
      <c r="E85" s="213" t="s">
        <v>423</v>
      </c>
      <c r="F85" s="214" t="s">
        <v>807</v>
      </c>
      <c r="G85" s="215" t="s">
        <v>161</v>
      </c>
      <c r="H85" s="216">
        <v>1</v>
      </c>
      <c r="I85" s="217"/>
      <c r="J85" s="218">
        <f>ROUND(I85*H85,2)</f>
        <v>0</v>
      </c>
      <c r="K85" s="214" t="s">
        <v>19</v>
      </c>
      <c r="L85" s="44"/>
      <c r="M85" s="268" t="s">
        <v>19</v>
      </c>
      <c r="N85" s="269" t="s">
        <v>45</v>
      </c>
      <c r="O85" s="266"/>
      <c r="P85" s="270">
        <f>O85*H85</f>
        <v>0</v>
      </c>
      <c r="Q85" s="270">
        <v>0</v>
      </c>
      <c r="R85" s="270">
        <f>Q85*H85</f>
        <v>0</v>
      </c>
      <c r="S85" s="270">
        <v>0</v>
      </c>
      <c r="T85" s="271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3" t="s">
        <v>590</v>
      </c>
      <c r="AT85" s="223" t="s">
        <v>151</v>
      </c>
      <c r="AU85" s="223" t="s">
        <v>84</v>
      </c>
      <c r="AY85" s="17" t="s">
        <v>149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7" t="s">
        <v>82</v>
      </c>
      <c r="BK85" s="224">
        <f>ROUND(I85*H85,2)</f>
        <v>0</v>
      </c>
      <c r="BL85" s="17" t="s">
        <v>590</v>
      </c>
      <c r="BM85" s="223" t="s">
        <v>808</v>
      </c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44"/>
      <c r="M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</sheetData>
  <sheetProtection sheet="1" autoFilter="0" formatColumns="0" formatRows="0" objects="1" scenarios="1" spinCount="100000" saltValue="DqwxdndLFCVS/1KkwTsSJniEI3JcV1kXdUK8HH7TUkrzcH30JqnQkZG0mdy01bSJGSicBUTsj2VVLCP1MndKyA==" hashValue="GUMpK2Nzsv95FwQPgvM9PefNZ8ZQmtltf8AhkMH1VWKbpPtwoEJjJMF5hX5/B6sk62E2WgiCfsZKLcuSTI674w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 Indrová</dc:creator>
  <cp:lastModifiedBy>Jana Indrová</cp:lastModifiedBy>
  <dcterms:created xsi:type="dcterms:W3CDTF">2022-11-14T14:23:41Z</dcterms:created>
  <dcterms:modified xsi:type="dcterms:W3CDTF">2022-11-14T14:23:54Z</dcterms:modified>
</cp:coreProperties>
</file>